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mis documentos\Información 2025\Informes Trimestrales 2025\Primer Trimestre 2025\Pidiregas\"/>
    </mc:Choice>
  </mc:AlternateContent>
  <bookViews>
    <workbookView xWindow="0" yWindow="0" windowWidth="28800" windowHeight="12330"/>
  </bookViews>
  <sheets>
    <sheet name="Av Fin-Fis" sheetId="1" r:id="rId1"/>
    <sheet name="FN INV DIR OPER" sheetId="2" r:id="rId2"/>
    <sheet name="FN INV COND OPER" sheetId="3" r:id="rId3"/>
    <sheet name="COMP INV DIR OPER" sheetId="4" r:id="rId4"/>
    <sheet name="COMP DIR COND PESOS" sheetId="5" r:id="rId5"/>
    <sheet name="VPN INV FIN DIR" sheetId="6" r:id="rId6"/>
    <sheet name="INV COND CFE PESOS" sheetId="7"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A" localSheetId="4">[1]FORMATO!#REF!</definedName>
    <definedName name="\A" localSheetId="3">[1]FORMATO!#REF!</definedName>
    <definedName name="\A">#REF!</definedName>
    <definedName name="\B" localSheetId="4">#REF!</definedName>
    <definedName name="\B" localSheetId="3">#REF!</definedName>
    <definedName name="\B">#REF!</definedName>
    <definedName name="\C" localSheetId="4">#REF!</definedName>
    <definedName name="\C" localSheetId="3">#REF!</definedName>
    <definedName name="\C">#REF!</definedName>
    <definedName name="\G" localSheetId="4">#REF!</definedName>
    <definedName name="\G" localSheetId="3">#REF!</definedName>
    <definedName name="\G">#REF!</definedName>
    <definedName name="____1__123Graph_AGRAFICO_1" hidden="1">#REF!</definedName>
    <definedName name="____10__123Graph_XGRAFICO_2" hidden="1">#REF!</definedName>
    <definedName name="____2__123Graph_AGRAFICO_2" hidden="1">#REF!</definedName>
    <definedName name="____3__123Graph_BGRAFICO_1" hidden="1">#REF!</definedName>
    <definedName name="____4__123Graph_BGRAFICO_2" hidden="1">#REF!</definedName>
    <definedName name="____5__123Graph_LBL_AGRAFICO_1" hidden="1">#REF!</definedName>
    <definedName name="____6__123Graph_LBL_AGRAFICO_2" hidden="1">#REF!</definedName>
    <definedName name="____7__123Graph_LBL_BGRAFICO_1" hidden="1">#REF!</definedName>
    <definedName name="____8__123Graph_LBL_BGRAFICO_2" hidden="1">#REF!</definedName>
    <definedName name="____9__123Graph_XGRAFICO_1" hidden="1">#REF!</definedName>
    <definedName name="___1__123Graph_AGRAFICO_1" hidden="1">#REF!</definedName>
    <definedName name="___10__123Graph_XGRAFICO_2" hidden="1">#REF!</definedName>
    <definedName name="___2__123Graph_AGRAFICO_2" hidden="1">#REF!</definedName>
    <definedName name="___3__123Graph_BGRAFICO_1" hidden="1">#REF!</definedName>
    <definedName name="___4__123Graph_BGRAFICO_2" hidden="1">#REF!</definedName>
    <definedName name="___5__123Graph_LBL_AGRAFICO_1" hidden="1">#REF!</definedName>
    <definedName name="___6__123Graph_LBL_AGRAFICO_2" hidden="1">#REF!</definedName>
    <definedName name="___7__123Graph_LBL_BGRAFICO_1" hidden="1">#REF!</definedName>
    <definedName name="___8__123Graph_LBL_BGRAFICO_2" hidden="1">#REF!</definedName>
    <definedName name="___9__123Graph_XGRAFICO_1" hidden="1">#REF!</definedName>
    <definedName name="___TDC2001">'[2]Tipos de Cambio'!$C$4</definedName>
    <definedName name="___tdc20012">'[2]Tipos de Cambio'!$C$4</definedName>
    <definedName name="__1__123Graph_AGRAFICO_1" hidden="1">#REF!</definedName>
    <definedName name="__10__123Graph_XGRAFICO_2" hidden="1">#REF!</definedName>
    <definedName name="__123Graph_A" hidden="1">#REF!</definedName>
    <definedName name="__123Graph_B" hidden="1">#REF!</definedName>
    <definedName name="__123Graph_LBL_A" hidden="1">#REF!</definedName>
    <definedName name="__123Graph_LBL_B" hidden="1">#REF!</definedName>
    <definedName name="__123Graph_X" hidden="1">#REF!</definedName>
    <definedName name="__2__123Graph_AGRAFICO_2" hidden="1">#REF!</definedName>
    <definedName name="__3__123Graph_BGRAFICO_1" hidden="1">#REF!</definedName>
    <definedName name="__4__123Graph_BGRAFICO_2" hidden="1">#REF!</definedName>
    <definedName name="__5__123Graph_LBL_AGRAFICO_1" hidden="1">#REF!</definedName>
    <definedName name="__6__123Graph_LBL_AGRAFICO_2" hidden="1">#REF!</definedName>
    <definedName name="__7__123Graph_LBL_BGRAFICO_1" hidden="1">#REF!</definedName>
    <definedName name="__8__123Graph_LBL_BGRAFICO_2" hidden="1">#REF!</definedName>
    <definedName name="__9__123Graph_XGRAFICO_1" hidden="1">#REF!</definedName>
    <definedName name="_1__123Graph_AGRAFICO_1" hidden="1">#REF!</definedName>
    <definedName name="_10__123Graph_XGRAFICO_2" hidden="1">#REF!</definedName>
    <definedName name="_2__123Graph_AGRAFICO_2" hidden="1">#REF!</definedName>
    <definedName name="_3__123Graph_BGRAFICO_1" hidden="1">#REF!</definedName>
    <definedName name="_4__123Graph_BGRAFICO_2" hidden="1">#REF!</definedName>
    <definedName name="_5__123Graph_LBL_AGRAFICO_1" hidden="1">#REF!</definedName>
    <definedName name="_6__123Graph_LBL_AGRAFICO_2" hidden="1">#REF!</definedName>
    <definedName name="_7__123Graph_LBL_BGRAFICO_1" hidden="1">#REF!</definedName>
    <definedName name="_8__123Graph_LBL_BGRAFICO_2" hidden="1">#REF!</definedName>
    <definedName name="_9__123Graph_XGRAFICO_1" hidden="1">#REF!</definedName>
    <definedName name="_DA0" hidden="1">#REF!</definedName>
    <definedName name="_DEF9596">#REF!</definedName>
    <definedName name="_DEF9796">#REF!</definedName>
    <definedName name="_DEF9899">#REF!</definedName>
    <definedName name="_Ene2001" localSheetId="4">#REF!</definedName>
    <definedName name="_Ene2001" localSheetId="3">#REF!</definedName>
    <definedName name="_Ene2001" localSheetId="2">#REF!</definedName>
    <definedName name="_Ene2001" localSheetId="6">#REF!</definedName>
    <definedName name="_Ene2001" localSheetId="5">#REF!</definedName>
    <definedName name="_Ene2001">#REF!</definedName>
    <definedName name="_Fill" localSheetId="4" hidden="1">#REF!</definedName>
    <definedName name="_Fill" localSheetId="3" hidden="1">#REF!</definedName>
    <definedName name="_Fill" hidden="1">#REF!</definedName>
    <definedName name="_xlnm._FilterDatabase" localSheetId="0" hidden="1">'Av Fin-Fis'!$C$17:$P$74</definedName>
    <definedName name="_xlnm._FilterDatabase" localSheetId="4" hidden="1">'COMP DIR COND PESOS'!$A$15:$L$245</definedName>
    <definedName name="_xlnm._FilterDatabase" localSheetId="3">#REF!</definedName>
    <definedName name="_xlnm._FilterDatabase">#REF!</definedName>
    <definedName name="_Key1" localSheetId="4" hidden="1">#REF!</definedName>
    <definedName name="_Key1" localSheetId="3" hidden="1">#REF!</definedName>
    <definedName name="_Key1" hidden="1">#REF!</definedName>
    <definedName name="_Key2" localSheetId="4" hidden="1">#REF!</definedName>
    <definedName name="_Key2" localSheetId="3" hidden="1">#REF!</definedName>
    <definedName name="_Key2" hidden="1">#REF!</definedName>
    <definedName name="_Order1" hidden="1">255</definedName>
    <definedName name="_Order2" hidden="1">0</definedName>
    <definedName name="_Parse_In" localSheetId="4" hidden="1">#REF!</definedName>
    <definedName name="_Parse_In" localSheetId="3" hidden="1">#REF!</definedName>
    <definedName name="_Parse_In" hidden="1">#REF!</definedName>
    <definedName name="_Sort" localSheetId="4" hidden="1">#REF!</definedName>
    <definedName name="_Sort" localSheetId="3" hidden="1">#REF!</definedName>
    <definedName name="_Sort" hidden="1">#REF!</definedName>
    <definedName name="_TC2001" localSheetId="4">#REF!</definedName>
    <definedName name="_TC2001" localSheetId="3">#REF!</definedName>
    <definedName name="_TC2001" localSheetId="2">#REF!</definedName>
    <definedName name="_TC2001" localSheetId="6">#REF!</definedName>
    <definedName name="_TC2001" localSheetId="5">#REF!</definedName>
    <definedName name="_TC2001">#REF!</definedName>
    <definedName name="_TDC2001" localSheetId="4">'[3]Tipos de Cambio'!$C$4</definedName>
    <definedName name="_TDC2001" localSheetId="3">'[3]Tipos de Cambio'!$C$4</definedName>
    <definedName name="_TDC2001" localSheetId="2">'[4]Tipos de Cambio'!$C$4</definedName>
    <definedName name="_TDC2001" localSheetId="6">'[5]Tipos de Cambio'!$C$4</definedName>
    <definedName name="_TDC2001" localSheetId="5">'[5]Tipos de Cambio'!$C$4</definedName>
    <definedName name="_TDC2001">#REF!</definedName>
    <definedName name="_tdc20012" localSheetId="4">'[3]Tipos de Cambio'!$C$4</definedName>
    <definedName name="_tdc20012" localSheetId="3">'[3]Tipos de Cambio'!$C$4</definedName>
    <definedName name="_tdc20012" localSheetId="2">'[4]Tipos de Cambio'!$C$4</definedName>
    <definedName name="_tdc20012" localSheetId="6">'[3]Tipos de Cambio'!$C$4</definedName>
    <definedName name="_tdc20012" localSheetId="5">'[3]Tipos de Cambio'!$C$4</definedName>
    <definedName name="_tdc20012">#REF!</definedName>
    <definedName name="_TIT1">#REF!</definedName>
    <definedName name="a" localSheetId="4">#REF!</definedName>
    <definedName name="a" localSheetId="3">#REF!</definedName>
    <definedName name="a">#REF!</definedName>
    <definedName name="A_01_SEN" localSheetId="4">'[6]DGBSEN 03'!#REF!</definedName>
    <definedName name="A_01_SEN" localSheetId="3">'[6]DGBSEN 03'!#REF!</definedName>
    <definedName name="A_01_SEN">#REF!</definedName>
    <definedName name="A_02_CFE" localSheetId="4">'[6]DGBSEN 03'!#REF!</definedName>
    <definedName name="A_02_CFE" localSheetId="3">'[6]DGBSEN 03'!#REF!</definedName>
    <definedName name="A_02_CFE">#REF!</definedName>
    <definedName name="A_03_CLYF" localSheetId="4">'[6]DGBSEN 03'!#REF!</definedName>
    <definedName name="A_03_CLYF" localSheetId="3">'[6]DGBSEN 03'!#REF!</definedName>
    <definedName name="A_03_CLYF">#REF!</definedName>
    <definedName name="A_04_ADC" localSheetId="4">'[6]DGBSEN 03'!#REF!</definedName>
    <definedName name="A_04_ADC" localSheetId="3">'[6]DGBSEN 03'!#REF!</definedName>
    <definedName name="A_04_ADC">#REF!</definedName>
    <definedName name="A_05_VAPMAY" localSheetId="4">'[6]DGBSEN 03'!#REF!</definedName>
    <definedName name="A_05_VAPMAY" localSheetId="3">'[6]DGBSEN 03'!#REF!</definedName>
    <definedName name="A_05_VAPMAY">#REF!</definedName>
    <definedName name="A_06_VAPMEN" localSheetId="4">'[6]DGBSEN 03'!#REF!</definedName>
    <definedName name="A_06_VAPMEN" localSheetId="3">'[6]DGBSEN 03'!#REF!</definedName>
    <definedName name="A_06_VAPMEN">#REF!</definedName>
    <definedName name="A_07_TGASa" localSheetId="4">'[6]DGBSEN 03'!#REF!</definedName>
    <definedName name="A_07_TGASa" localSheetId="3">'[6]DGBSEN 03'!#REF!</definedName>
    <definedName name="A_07_TGASa">#REF!</definedName>
    <definedName name="A_08_TGASb" localSheetId="4">'[6]DGBSEN 03'!#REF!</definedName>
    <definedName name="A_08_TGASb" localSheetId="3">'[6]DGBSEN 03'!#REF!</definedName>
    <definedName name="A_08_TGASb">#REF!</definedName>
    <definedName name="A_09_CCOMB" localSheetId="4">'[6]DGBSEN 03'!#REF!</definedName>
    <definedName name="A_09_CCOMB" localSheetId="3">'[6]DGBSEN 03'!#REF!</definedName>
    <definedName name="A_09_CCOMB">#REF!</definedName>
    <definedName name="A_10_CINT" localSheetId="4">'[6]DGBSEN 03'!#REF!</definedName>
    <definedName name="A_10_CINT" localSheetId="3">'[6]DGBSEN 03'!#REF!</definedName>
    <definedName name="A_10_CINT">#REF!</definedName>
    <definedName name="A_11_PAISLADAS" localSheetId="4">'[6]DGBSEN 03'!#REF!</definedName>
    <definedName name="A_11_PAISLADAS" localSheetId="3">'[6]DGBSEN 03'!#REF!</definedName>
    <definedName name="A_11_PAISLADAS">#REF!</definedName>
    <definedName name="A_12_HIDROMAY" localSheetId="4">'[6]DGBSEN 03'!#REF!</definedName>
    <definedName name="A_12_HIDROMAY" localSheetId="3">'[6]DGBSEN 03'!#REF!</definedName>
    <definedName name="A_12_HIDROMAY">#REF!</definedName>
    <definedName name="A_13_HIDROMENa" localSheetId="4">'[6]DGBSEN 03'!#REF!</definedName>
    <definedName name="A_13_HIDROMENa" localSheetId="3">'[6]DGBSEN 03'!#REF!</definedName>
    <definedName name="A_13_HIDROMENa">#REF!</definedName>
    <definedName name="A_14_HIDROMENb" localSheetId="4">'[6]DGBSEN 03'!#REF!</definedName>
    <definedName name="A_14_HIDROMENb" localSheetId="3">'[6]DGBSEN 03'!#REF!</definedName>
    <definedName name="A_14_HIDROMENb">#REF!</definedName>
    <definedName name="A_15_HIDROMENc" localSheetId="4">'[6]DGBSEN 03'!#REF!</definedName>
    <definedName name="A_15_HIDROMENc" localSheetId="3">'[6]DGBSEN 03'!#REF!</definedName>
    <definedName name="A_15_HIDROMENc">#REF!</definedName>
    <definedName name="A_16_CARBONUCLEAR" localSheetId="4">'[6]DGBSEN 03'!#REF!</definedName>
    <definedName name="A_16_CARBONUCLEAR" localSheetId="3">'[6]DGBSEN 03'!#REF!</definedName>
    <definedName name="A_16_CARBONUCLEAR">#REF!</definedName>
    <definedName name="A_18_GEOEOLO" localSheetId="4">'[6]DGBSEN 03'!#REF!</definedName>
    <definedName name="A_18_GEOEOLO" localSheetId="3">'[6]DGBSEN 03'!#REF!</definedName>
    <definedName name="A_18_GEOEOLO">#REF!</definedName>
    <definedName name="aa" hidden="1">{"'Control de Gestión'!$A$2:$N$39"}</definedName>
    <definedName name="aaa">#REF!</definedName>
    <definedName name="AAAA">#REF!</definedName>
    <definedName name="Acum_2014_Condicionada" localSheetId="4">#REF!</definedName>
    <definedName name="Acum_2014_Condicionada" localSheetId="3">#REF!</definedName>
    <definedName name="Acum_2014_Condicionada">#REF!</definedName>
    <definedName name="Acum_2014_Directa" localSheetId="4">#REF!</definedName>
    <definedName name="Acum_2014_Directa" localSheetId="3">#REF!</definedName>
    <definedName name="Acum_2014_Directa">#REF!</definedName>
    <definedName name="Acum_2014_Total" localSheetId="4">#REF!</definedName>
    <definedName name="Acum_2014_Total" localSheetId="3">#REF!</definedName>
    <definedName name="Acum_2014_Total">#REF!</definedName>
    <definedName name="Acum_2016_Total" localSheetId="4">#REF!</definedName>
    <definedName name="Acum_2016_Total" localSheetId="3">#REF!</definedName>
    <definedName name="Acum_2016_Total">#REF!</definedName>
    <definedName name="adadsasda">#REF!</definedName>
    <definedName name="Ahorros_OP" localSheetId="4">'[7]EVA 00'!$F$14</definedName>
    <definedName name="Ahorros_OP" localSheetId="3">'[7]EVA 00'!$F$14</definedName>
    <definedName name="Ahorros_OP">#REF!</definedName>
    <definedName name="ANEXOS">#REF!</definedName>
    <definedName name="Anyo_de_referencia" localSheetId="4">[8]Oculta!$B$8</definedName>
    <definedName name="Anyo_de_referencia" localSheetId="3">[8]Oculta!$B$8</definedName>
    <definedName name="Anyo_de_referencia">#REF!</definedName>
    <definedName name="Anyo_fin_PEM" localSheetId="4">'[7]EVA 00'!$A$54</definedName>
    <definedName name="Anyo_fin_PEM" localSheetId="3">'[7]EVA 00'!$A$54</definedName>
    <definedName name="Anyo_fin_PEM">#REF!</definedName>
    <definedName name="Anyo_inicio_PEM" localSheetId="4">'[7]EVA 00'!$A$22</definedName>
    <definedName name="Anyo_inicio_PEM" localSheetId="3">'[7]EVA 00'!$A$22</definedName>
    <definedName name="Anyo_inicio_PEM">#REF!</definedName>
    <definedName name="año">2006</definedName>
    <definedName name="AREA_DE_IMPRESI" localSheetId="4">#REF!</definedName>
    <definedName name="AREA_DE_IMPRESI" localSheetId="3">#REF!</definedName>
    <definedName name="AREA_DE_IMPRESI">#REF!</definedName>
    <definedName name="_xlnm.Print_Area" localSheetId="0">'Av Fin-Fis'!$A$1:$P$74</definedName>
    <definedName name="_xlnm.Print_Area" localSheetId="4">'COMP DIR COND PESOS'!$A$1:$L$314</definedName>
    <definedName name="_xlnm.Print_Area" localSheetId="3">'COMP INV DIR OPER'!$A$1:$M$279</definedName>
    <definedName name="_xlnm.Print_Area" localSheetId="2">'FN INV COND OPER'!$A$1:$M$50</definedName>
    <definedName name="_xlnm.Print_Area" localSheetId="1">'FN INV DIR OPER'!$A$1:$O$285</definedName>
    <definedName name="_xlnm.Print_Area" localSheetId="6">'INV COND CFE PESOS'!$A$1:$L$65</definedName>
    <definedName name="_xlnm.Print_Area" localSheetId="5">'VPN INV FIN DIR'!$A$1:$L$316</definedName>
    <definedName name="asadasd" localSheetId="4">#REF!</definedName>
    <definedName name="asadasd" localSheetId="3">#REF!</definedName>
    <definedName name="asadasd">#REF!</definedName>
    <definedName name="ASDADAD" localSheetId="0">_F17C15</definedName>
    <definedName name="ASDADAD">_F17C15</definedName>
    <definedName name="b">#REF!</definedName>
    <definedName name="B_01_SEN" localSheetId="4">'[6]DGBSEN 03'!#REF!</definedName>
    <definedName name="B_01_SEN" localSheetId="3">'[6]DGBSEN 03'!#REF!</definedName>
    <definedName name="B_01_SEN">#REF!</definedName>
    <definedName name="B_02_CFE" localSheetId="4">'[6]DGBSEN 03'!#REF!</definedName>
    <definedName name="B_02_CFE" localSheetId="3">'[6]DGBSEN 03'!#REF!</definedName>
    <definedName name="B_02_CFE">#REF!</definedName>
    <definedName name="B_03_CLYF" localSheetId="4">'[6]DGBSEN 03'!#REF!</definedName>
    <definedName name="B_03_CLYF" localSheetId="3">'[6]DGBSEN 03'!#REF!</definedName>
    <definedName name="B_03_CLYF">#REF!</definedName>
    <definedName name="B_04_ADC" localSheetId="4">'[6]DGBSEN 03'!#REF!</definedName>
    <definedName name="B_04_ADC" localSheetId="3">'[6]DGBSEN 03'!#REF!</definedName>
    <definedName name="B_04_ADC">#REF!</definedName>
    <definedName name="B_05_VAPMAY" localSheetId="4">'[6]DGBSEN 03'!#REF!</definedName>
    <definedName name="B_05_VAPMAY" localSheetId="3">'[6]DGBSEN 03'!#REF!</definedName>
    <definedName name="B_05_VAPMAY">#REF!</definedName>
    <definedName name="B_06_VAPMEN" localSheetId="4">'[6]DGBSEN 03'!#REF!</definedName>
    <definedName name="B_06_VAPMEN" localSheetId="3">'[6]DGBSEN 03'!#REF!</definedName>
    <definedName name="B_06_VAPMEN">#REF!</definedName>
    <definedName name="B_07_TGASa" localSheetId="4">'[6]DGBSEN 03'!#REF!</definedName>
    <definedName name="B_07_TGASa" localSheetId="3">'[6]DGBSEN 03'!#REF!</definedName>
    <definedName name="B_07_TGASa">#REF!</definedName>
    <definedName name="B_08_TGASb" localSheetId="4">'[6]DGBSEN 03'!#REF!</definedName>
    <definedName name="B_08_TGASb" localSheetId="3">'[6]DGBSEN 03'!#REF!</definedName>
    <definedName name="B_08_TGASb">#REF!</definedName>
    <definedName name="B_09_CCOMB" localSheetId="4">'[6]DGBSEN 03'!#REF!</definedName>
    <definedName name="B_09_CCOMB" localSheetId="3">'[6]DGBSEN 03'!#REF!</definedName>
    <definedName name="B_09_CCOMB">#REF!</definedName>
    <definedName name="B_10_CINT" localSheetId="4">'[6]DGBSEN 03'!#REF!</definedName>
    <definedName name="B_10_CINT" localSheetId="3">'[6]DGBSEN 03'!#REF!</definedName>
    <definedName name="B_10_CINT">#REF!</definedName>
    <definedName name="B_11_PAISLADAS" localSheetId="4">'[6]DGBSEN 03'!#REF!</definedName>
    <definedName name="B_11_PAISLADAS" localSheetId="3">'[6]DGBSEN 03'!#REF!</definedName>
    <definedName name="B_11_PAISLADAS">#REF!</definedName>
    <definedName name="B_12_HIDROMAY" localSheetId="4">'[6]DGBSEN 03'!#REF!</definedName>
    <definedName name="B_12_HIDROMAY" localSheetId="3">'[6]DGBSEN 03'!#REF!</definedName>
    <definedName name="B_12_HIDROMAY">#REF!</definedName>
    <definedName name="B_13_HIDROMENa" localSheetId="4">'[6]DGBSEN 03'!#REF!</definedName>
    <definedName name="B_13_HIDROMENa" localSheetId="3">'[6]DGBSEN 03'!#REF!</definedName>
    <definedName name="B_13_HIDROMENa">#REF!</definedName>
    <definedName name="B_14_HIDROMENb" localSheetId="4">'[6]DGBSEN 03'!#REF!</definedName>
    <definedName name="B_14_HIDROMENb" localSheetId="3">'[6]DGBSEN 03'!#REF!</definedName>
    <definedName name="B_14_HIDROMENb">#REF!</definedName>
    <definedName name="B_15_HIDROMENc" localSheetId="4">'[6]DGBSEN 03'!#REF!</definedName>
    <definedName name="B_15_HIDROMENc" localSheetId="3">'[6]DGBSEN 03'!#REF!</definedName>
    <definedName name="B_15_HIDROMENc">#REF!</definedName>
    <definedName name="B_16_CARBONUCLEAR" localSheetId="4">'[6]DGBSEN 03'!#REF!</definedName>
    <definedName name="B_16_CARBONUCLEAR" localSheetId="3">'[6]DGBSEN 03'!#REF!</definedName>
    <definedName name="B_16_CARBONUCLEAR">#REF!</definedName>
    <definedName name="B_18_GEOEOLO" localSheetId="4">'[6]DGBSEN 03'!#REF!</definedName>
    <definedName name="B_18_GEOEOLO" localSheetId="3">'[6]DGBSEN 03'!#REF!</definedName>
    <definedName name="B_18_GEOEOLO">#REF!</definedName>
    <definedName name="BARRILES">6.28982</definedName>
    <definedName name="Benef_Costo" localSheetId="4">'[7]EVA 00'!$I$11</definedName>
    <definedName name="Benef_Costo" localSheetId="3">'[7]EVA 00'!$I$11</definedName>
    <definedName name="Benef_Costo">#REF!</definedName>
    <definedName name="BTU">3.968569</definedName>
    <definedName name="CA_CARBON" localSheetId="4">'[6]DGBSEN 03'!#REF!</definedName>
    <definedName name="CA_CARBON" localSheetId="3">'[6]DGBSEN 03'!#REF!</definedName>
    <definedName name="CA_CARBON">#REF!</definedName>
    <definedName name="CA_EOLO" localSheetId="4">'[6]DGBSEN 03'!#REF!</definedName>
    <definedName name="CA_EOLO" localSheetId="3">'[6]DGBSEN 03'!#REF!</definedName>
    <definedName name="CA_EOLO">#REF!</definedName>
    <definedName name="CA_GEOTERM" localSheetId="4">'[6]DGBSEN 03'!#REF!</definedName>
    <definedName name="CA_GEOTERM" localSheetId="3">'[6]DGBSEN 03'!#REF!</definedName>
    <definedName name="CA_GEOTERM">#REF!</definedName>
    <definedName name="CA_HCARBUROS" localSheetId="4">'[6]DGBSEN 03'!#REF!</definedName>
    <definedName name="CA_HCARBUROS" localSheetId="3">'[6]DGBSEN 03'!#REF!</definedName>
    <definedName name="CA_HCARBUROS">#REF!</definedName>
    <definedName name="CA_HIDRO" localSheetId="4">'[6]DGBSEN 03'!#REF!</definedName>
    <definedName name="CA_HIDRO" localSheetId="3">'[6]DGBSEN 03'!#REF!</definedName>
    <definedName name="CA_HIDRO">#REF!</definedName>
    <definedName name="CA_NUCLEAR" localSheetId="4">'[6]DGBSEN 03'!#REF!</definedName>
    <definedName name="CA_NUCLEAR" localSheetId="3">'[6]DGBSEN 03'!#REF!</definedName>
    <definedName name="CA_NUCLEAR">#REF!</definedName>
    <definedName name="CA_RESUMENES" localSheetId="4">'[6]DGBSEN 03'!#REF!</definedName>
    <definedName name="CA_RESUMENES" localSheetId="3">'[6]DGBSEN 03'!#REF!</definedName>
    <definedName name="CA_RESUMENES">#REF!</definedName>
    <definedName name="CA_TIPO" localSheetId="4">'[6]DGBSEN 03'!#REF!</definedName>
    <definedName name="CA_TIPO" localSheetId="3">'[6]DGBSEN 03'!#REF!</definedName>
    <definedName name="CA_TIPO">#REF!</definedName>
    <definedName name="CA_TODO" localSheetId="4">'[6]DGBSEN 03'!#REF!</definedName>
    <definedName name="CA_TODO" localSheetId="3">'[6]DGBSEN 03'!#REF!</definedName>
    <definedName name="CA_TODO">#REF!</definedName>
    <definedName name="Cal_Ent1" hidden="1">#REF!</definedName>
    <definedName name="calorcarbonII">5164.3</definedName>
    <definedName name="Calorcomb">9959</definedName>
    <definedName name="CalorcombNTE">9965</definedName>
    <definedName name="calorcoque">8903.5</definedName>
    <definedName name="calordiesel">9243.22</definedName>
    <definedName name="Calorgas">8967.6</definedName>
    <definedName name="CalorgasIMP">9148</definedName>
    <definedName name="CalorgasNTE">8801</definedName>
    <definedName name="CalorgasSUR">9113</definedName>
    <definedName name="CalorGNL">9189.51</definedName>
    <definedName name="calorpeta">6389.256</definedName>
    <definedName name="calorrio">3900.6</definedName>
    <definedName name="calorvacio">13700</definedName>
    <definedName name="can" localSheetId="4" hidden="1">{"Bruto",#N/A,FALSE,"CONV3T.XLS";"Neto",#N/A,FALSE,"CONV3T.XLS";"UnoB",#N/A,FALSE,"CONV3T.XLS";"Bruto",#N/A,FALSE,"CONV4T.XLS";"Neto",#N/A,FALSE,"CONV4T.XLS";"UnoB",#N/A,FALSE,"CONV4T.XLS"}</definedName>
    <definedName name="can" localSheetId="3" hidden="1">{"Bruto",#N/A,FALSE,"CONV3T.XLS";"Neto",#N/A,FALSE,"CONV3T.XLS";"UnoB",#N/A,FALSE,"CONV3T.XLS";"Bruto",#N/A,FALSE,"CONV4T.XLS";"Neto",#N/A,FALSE,"CONV4T.XLS";"UnoB",#N/A,FALSE,"CONV4T.XLS"}</definedName>
    <definedName name="can" hidden="1">{"Bruto",#N/A,FALSE,"CONV3T.XLS";"Neto",#N/A,FALSE,"CONV3T.XLS";"UnoB",#N/A,FALSE,"CONV3T.XLS";"Bruto",#N/A,FALSE,"CONV4T.XLS";"Neto",#N/A,FALSE,"CONV4T.XLS";"UnoB",#N/A,FALSE,"CONV4T.XLS"}</definedName>
    <definedName name="Capacidad_obra" localSheetId="4">[7]PEM!$H$1</definedName>
    <definedName name="Capacidad_obra" localSheetId="3">[7]PEM!$H$1</definedName>
    <definedName name="Capacidad_obra">#REF!</definedName>
    <definedName name="carbonCOLOMBIA">6445.35</definedName>
    <definedName name="cccc" localSheetId="4">#REF!</definedName>
    <definedName name="cccc" localSheetId="3">#REF!</definedName>
    <definedName name="cccc">#REF!</definedName>
    <definedName name="CFLL_EVA" localSheetId="4">'[7]EVA 00'!$S$18</definedName>
    <definedName name="CFLL_EVA" localSheetId="3">'[7]EVA 00'!$S$18</definedName>
    <definedName name="CFLL_EVA">#REF!</definedName>
    <definedName name="Clase_obra" localSheetId="4">[7]PEM!$L$1</definedName>
    <definedName name="Clase_obra" localSheetId="3">[7]PEM!$L$1</definedName>
    <definedName name="Clase_obra">#REF!</definedName>
    <definedName name="CMAA_EVA" localSheetId="4">'[7]EVA 00'!$S$13</definedName>
    <definedName name="CMAA_EVA" localSheetId="3">'[7]EVA 00'!$S$13</definedName>
    <definedName name="CMAA_EVA">#REF!</definedName>
    <definedName name="CMAB_EVA" localSheetId="4">'[7]EVA 00'!$S$14</definedName>
    <definedName name="CMAB_EVA" localSheetId="3">'[7]EVA 00'!$S$14</definedName>
    <definedName name="CMAB_EVA">#REF!</definedName>
    <definedName name="CMGN_EVA" localSheetId="4">'[7]EVA 00'!$S$16</definedName>
    <definedName name="CMGN_EVA" localSheetId="3">'[7]EVA 00'!$S$16</definedName>
    <definedName name="CMGN_EVA">#REF!</definedName>
    <definedName name="CMPE_EVA" localSheetId="4">'[7]EVA 00'!$S$15</definedName>
    <definedName name="CMPE_EVA" localSheetId="3">'[7]EVA 00'!$S$15</definedName>
    <definedName name="CMPE_EVA">#REF!</definedName>
    <definedName name="CMPM_EVA" localSheetId="4">'[7]EVA 00'!$S$17</definedName>
    <definedName name="CMPM_EVA" localSheetId="3">'[7]EVA 00'!$S$17</definedName>
    <definedName name="CMPM_EVA">#REF!</definedName>
    <definedName name="Col_duracion" localSheetId="4">[7]PEM!$F$1</definedName>
    <definedName name="Col_duracion" localSheetId="3">[7]PEM!$F$1</definedName>
    <definedName name="Col_duracion">#REF!</definedName>
    <definedName name="Comb_TJoules">litros*Calorcomb*BTU*#REF!/1000000000</definedName>
    <definedName name="Comb_TJoules_1">litros*Calorcomb*BTU*[0]!joules/1000000000</definedName>
    <definedName name="Comb_TJoules_2">litros*Calorcomb*BTU*[0]!joules/1000000000</definedName>
    <definedName name="COMBCOG">#REF!</definedName>
    <definedName name="COMBCOG_1">NA()</definedName>
    <definedName name="COMBCOG_2">NA()</definedName>
    <definedName name="COMBSCOG_1">NA()</definedName>
    <definedName name="COMBSCOG_2">NA()</definedName>
    <definedName name="COMBSCOG_bc_1">NA()</definedName>
    <definedName name="COMBSCOG_bc_2">NA()</definedName>
    <definedName name="COMBSCOG_h_1">NA()</definedName>
    <definedName name="COMBSCOG_h_2">NA()</definedName>
    <definedName name="Combustoleo">9958</definedName>
    <definedName name="comprom" localSheetId="0" xml:space="preserve"> salida6</definedName>
    <definedName name="comprom" xml:space="preserve"> salida6</definedName>
    <definedName name="Compromisos" localSheetId="0" xml:space="preserve"> salida6</definedName>
    <definedName name="compromisos" localSheetId="4">#REF!</definedName>
    <definedName name="compromisos" localSheetId="3">#REF!</definedName>
    <definedName name="Compromisos" xml:space="preserve"> salida6</definedName>
    <definedName name="CONTIN" localSheetId="4">#REF!</definedName>
    <definedName name="CONTIN" localSheetId="3">#REF!</definedName>
    <definedName name="CONTIN">#REF!</definedName>
    <definedName name="copia89">#REF!</definedName>
    <definedName name="cor" localSheetId="4" hidden="1">{"Bruto",#N/A,FALSE,"CONV3T.XLS";"Neto",#N/A,FALSE,"CONV3T.XLS";"UnoB",#N/A,FALSE,"CONV3T.XLS";"Bruto",#N/A,FALSE,"CONV4T.XLS";"Neto",#N/A,FALSE,"CONV4T.XLS";"UnoB",#N/A,FALSE,"CONV4T.XLS"}</definedName>
    <definedName name="cor" localSheetId="3" hidden="1">{"Bruto",#N/A,FALSE,"CONV3T.XLS";"Neto",#N/A,FALSE,"CONV3T.XLS";"UnoB",#N/A,FALSE,"CONV3T.XLS";"Bruto",#N/A,FALSE,"CONV4T.XLS";"Neto",#N/A,FALSE,"CONV4T.XLS";"UnoB",#N/A,FALSE,"CONV4T.XLS"}</definedName>
    <definedName name="cor" hidden="1">{"Bruto",#N/A,FALSE,"CONV3T.XLS";"Neto",#N/A,FALSE,"CONV3T.XLS";"UnoB",#N/A,FALSE,"CONV3T.XLS";"Bruto",#N/A,FALSE,"CONV4T.XLS";"Neto",#N/A,FALSE,"CONV4T.XLS";"UnoB",#N/A,FALSE,"CONV4T.XLS"}</definedName>
    <definedName name="corporativo1" hidden="1">{"Bruto",#N/A,FALSE,"CONV3T.XLS";"Neto",#N/A,FALSE,"CONV3T.XLS";"UnoB",#N/A,FALSE,"CONV3T.XLS";"Bruto",#N/A,FALSE,"CONV4T.XLS";"Neto",#N/A,FALSE,"CONV4T.XLS";"UnoB",#N/A,FALSE,"CONV4T.XLS"}</definedName>
    <definedName name="cos" localSheetId="4" hidden="1">{"Bruto",#N/A,FALSE,"CONV3T.XLS";"Neto",#N/A,FALSE,"CONV3T.XLS";"UnoB",#N/A,FALSE,"CONV3T.XLS";"Bruto",#N/A,FALSE,"CONV4T.XLS";"Neto",#N/A,FALSE,"CONV4T.XLS";"UnoB",#N/A,FALSE,"CONV4T.XLS"}</definedName>
    <definedName name="cos" localSheetId="3" hidden="1">{"Bruto",#N/A,FALSE,"CONV3T.XLS";"Neto",#N/A,FALSE,"CONV3T.XLS";"UnoB",#N/A,FALSE,"CONV3T.XLS";"Bruto",#N/A,FALSE,"CONV4T.XLS";"Neto",#N/A,FALSE,"CONV4T.XLS";"UnoB",#N/A,FALSE,"CONV4T.XLS"}</definedName>
    <definedName name="cos" hidden="1">{"Bruto",#N/A,FALSE,"CONV3T.XLS";"Neto",#N/A,FALSE,"CONV3T.XLS";"UnoB",#N/A,FALSE,"CONV3T.XLS";"Bruto",#N/A,FALSE,"CONV4T.XLS";"Neto",#N/A,FALSE,"CONV4T.XLS";"UnoB",#N/A,FALSE,"CONV4T.XLS"}</definedName>
    <definedName name="Costo_preObra" localSheetId="4">[7]PEM!$C$1</definedName>
    <definedName name="Costo_preObra" localSheetId="3">[7]PEM!$C$1</definedName>
    <definedName name="Costo_preObra">#REF!</definedName>
    <definedName name="Costo_Total_Obra" localSheetId="4">[7]PEM!$D$1</definedName>
    <definedName name="Costo_Total_Obra" localSheetId="3">[7]PEM!$D$1</definedName>
    <definedName name="Costo_Total_Obra">#REF!</definedName>
    <definedName name="cpnting" localSheetId="4">#REF!</definedName>
    <definedName name="cpnting" localSheetId="3">#REF!</definedName>
    <definedName name="cpnting">#REF!</definedName>
    <definedName name="Cuadro_1">#REF!</definedName>
    <definedName name="Cuadro_6.01">#REF!</definedName>
    <definedName name="Cuadro_6.02a">#REF!</definedName>
    <definedName name="Cuadro_6.02b">#REF!</definedName>
    <definedName name="Cuadro_6.03">#REF!</definedName>
    <definedName name="Cuadro_6.04">#REF!</definedName>
    <definedName name="Cuadro_6.05">#REF!</definedName>
    <definedName name="Cuadro_6.06">#REF!</definedName>
    <definedName name="Cuadro_6.07">#REF!</definedName>
    <definedName name="Cuadro_6.08">#REF!</definedName>
    <definedName name="Cuadro_6.09">#REF!</definedName>
    <definedName name="Cuadro_6.10">#REF!</definedName>
    <definedName name="Cuadro_6.11">#REF!</definedName>
    <definedName name="Cuadro_6.12">#REF!</definedName>
    <definedName name="CUADRO2" localSheetId="4">#REF!</definedName>
    <definedName name="CUADRO2" localSheetId="3">#REF!</definedName>
    <definedName name="CUADRO2">#REF!</definedName>
    <definedName name="cuah" localSheetId="4">#REF!</definedName>
    <definedName name="cuah" localSheetId="3">#REF!</definedName>
    <definedName name="cuah">#REF!</definedName>
    <definedName name="DA">#REF!</definedName>
    <definedName name="dada" hidden="1">{"'Control de Gestión'!$A$2:$N$39"}</definedName>
    <definedName name="DAIN" localSheetId="4">#REF!</definedName>
    <definedName name="DAIN" localSheetId="3">#REF!</definedName>
    <definedName name="DAIN">#REF!</definedName>
    <definedName name="DAINA" localSheetId="4">#REF!</definedName>
    <definedName name="DAINA" localSheetId="3">#REF!</definedName>
    <definedName name="DAINA">#REF!</definedName>
    <definedName name="ddddd" localSheetId="4">#REF!</definedName>
    <definedName name="ddddd" localSheetId="3">#REF!</definedName>
    <definedName name="ddddd">#REF!</definedName>
    <definedName name="ddddde" localSheetId="4">#REF!</definedName>
    <definedName name="ddddde" localSheetId="3">#REF!</definedName>
    <definedName name="ddddde">#REF!</definedName>
    <definedName name="dec.fp.cp" localSheetId="4">'[9]Datos Base'!$E$34</definedName>
    <definedName name="dec.fp.cp" localSheetId="3">'[9]Datos Base'!$E$34</definedName>
    <definedName name="dec.fp.cp">#REF!</definedName>
    <definedName name="dec.fp4" localSheetId="4">'[10]datos base'!$H$33</definedName>
    <definedName name="dec.fp4" localSheetId="3">'[10]datos base'!$H$33</definedName>
    <definedName name="dec.fp4">#REF!</definedName>
    <definedName name="Deflactor_97_98">#REF!</definedName>
    <definedName name="DGF" localSheetId="4">#REF!</definedName>
    <definedName name="DGF" localSheetId="3">#REF!</definedName>
    <definedName name="DGF">#REF!</definedName>
    <definedName name="DIFPROD" localSheetId="4">#REF!</definedName>
    <definedName name="DIFPROD" localSheetId="3">#REF!</definedName>
    <definedName name="DIFPROD">#REF!</definedName>
    <definedName name="DIFPRODAJE" localSheetId="4">#REF!</definedName>
    <definedName name="DIFPRODAJE" localSheetId="3">#REF!</definedName>
    <definedName name="DIFPRODAJE">#REF!</definedName>
    <definedName name="dsfgsdfgsdrfg" hidden="1">{"Bruto",#N/A,FALSE,"CONV3T.XLS";"Neto",#N/A,FALSE,"CONV3T.XLS";"UnoB",#N/A,FALSE,"CONV3T.XLS";"Bruto",#N/A,FALSE,"CONV4T.XLS";"Neto",#N/A,FALSE,"CONV4T.XLS";"UnoB",#N/A,FALSE,"CONV4T.XLS"}</definedName>
    <definedName name="e3e" localSheetId="4">#REF!</definedName>
    <definedName name="e3e" localSheetId="3">#REF!</definedName>
    <definedName name="e3e">#REF!</definedName>
    <definedName name="edos" localSheetId="4">#REF!</definedName>
    <definedName name="edos" localSheetId="3">#REF!</definedName>
    <definedName name="edos">#REF!</definedName>
    <definedName name="EJERCIDO">#REF!</definedName>
    <definedName name="esc" localSheetId="4" hidden="1">{"Bruto",#N/A,FALSE,"CONV3T.XLS";"Neto",#N/A,FALSE,"CONV3T.XLS";"UnoB",#N/A,FALSE,"CONV3T.XLS";"Bruto",#N/A,FALSE,"CONV4T.XLS";"Neto",#N/A,FALSE,"CONV4T.XLS";"UnoB",#N/A,FALSE,"CONV4T.XLS"}</definedName>
    <definedName name="esc" localSheetId="3" hidden="1">{"Bruto",#N/A,FALSE,"CONV3T.XLS";"Neto",#N/A,FALSE,"CONV3T.XLS";"UnoB",#N/A,FALSE,"CONV3T.XLS";"Bruto",#N/A,FALSE,"CONV4T.XLS";"Neto",#N/A,FALSE,"CONV4T.XLS";"UnoB",#N/A,FALSE,"CONV4T.XLS"}</definedName>
    <definedName name="esc" hidden="1">{"Bruto",#N/A,FALSE,"CONV3T.XLS";"Neto",#N/A,FALSE,"CONV3T.XLS";"UnoB",#N/A,FALSE,"CONV3T.XLS";"Bruto",#N/A,FALSE,"CONV4T.XLS";"Neto",#N/A,FALSE,"CONV4T.XLS";"UnoB",#N/A,FALSE,"CONV4T.XLS"}</definedName>
    <definedName name="EssAliasTable">"Default"</definedName>
    <definedName name="EssAliasTable_1">"Default"</definedName>
    <definedName name="EssAliasTable_2">"Default"</definedName>
    <definedName name="EssAliasTable_3">"Default"</definedName>
    <definedName name="EssLatest">"198401"</definedName>
    <definedName name="EssLatest_1">"198401"</definedName>
    <definedName name="EssLatest_2">"198401"</definedName>
    <definedName name="EssLatest_3">"198401"</definedName>
    <definedName name="EssOptions">"1100000000110000_01000"</definedName>
    <definedName name="EssOptions_1">"1100000000110000_01000"</definedName>
    <definedName name="EssOptions_2">"A1001001100030110000111100030_010010"</definedName>
    <definedName name="EssOptions_3">"A1000001100130100000101100020_010010"</definedName>
    <definedName name="estados" localSheetId="4">#REF!</definedName>
    <definedName name="estados" localSheetId="3">#REF!</definedName>
    <definedName name="estados">#REF!</definedName>
    <definedName name="estadosok" localSheetId="4">#REF!</definedName>
    <definedName name="estadosok" localSheetId="3">#REF!</definedName>
    <definedName name="estadosok">#REF!</definedName>
    <definedName name="FACTPISE95">#REF!</definedName>
    <definedName name="fecha.inicio" localSheetId="4">'[9]Datos Base'!$E$47</definedName>
    <definedName name="fecha.inicio" localSheetId="3">'[9]Datos Base'!$E$47</definedName>
    <definedName name="fecha.inicio">#REF!</definedName>
    <definedName name="FEOF" localSheetId="4">[8]Oculta!$B$7</definedName>
    <definedName name="FEOF" localSheetId="3">[8]Oculta!$B$7</definedName>
    <definedName name="FEOF">#REF!</definedName>
    <definedName name="fgdfhgfdg">#REF!</definedName>
    <definedName name="fondo">#REF!</definedName>
    <definedName name="FORM" localSheetId="4">#REF!</definedName>
    <definedName name="FORM" localSheetId="3">#REF!</definedName>
    <definedName name="FORM">#REF!</definedName>
    <definedName name="FORMATO" localSheetId="4">#REF!</definedName>
    <definedName name="FORMATO" localSheetId="3">#REF!</definedName>
    <definedName name="FORMATO">#REF!</definedName>
    <definedName name="fp.1" localSheetId="4">'[11]datos base'!$E$22</definedName>
    <definedName name="fp.1" localSheetId="3">'[11]datos base'!$E$22</definedName>
    <definedName name="fp.1">#REF!</definedName>
    <definedName name="fp.2" localSheetId="4">'[9]Datos Base'!$F$22</definedName>
    <definedName name="fp.2" localSheetId="3">'[9]Datos Base'!$F$22</definedName>
    <definedName name="fp.2">#REF!</definedName>
    <definedName name="fp.4" localSheetId="4">'[9]Datos Base'!$H$22</definedName>
    <definedName name="fp.4" localSheetId="3">'[9]Datos Base'!$H$22</definedName>
    <definedName name="fp.4">#REF!</definedName>
    <definedName name="fpr.2" localSheetId="4">'[12]datos base'!$F$23</definedName>
    <definedName name="fpr.2" localSheetId="3">'[12]datos base'!$F$23</definedName>
    <definedName name="fpr.2">#REF!</definedName>
    <definedName name="fpr.4" localSheetId="4">'[9]Datos Base'!$H$23</definedName>
    <definedName name="fpr.4" localSheetId="3">'[9]Datos Base'!$H$23</definedName>
    <definedName name="fpr.4">#REF!</definedName>
    <definedName name="ft">35.31466</definedName>
    <definedName name="GB_CARBON" localSheetId="4">'[6]DGBSEN 03'!#REF!</definedName>
    <definedName name="GB_CARBON" localSheetId="3">'[6]DGBSEN 03'!#REF!</definedName>
    <definedName name="GB_CARBON">#REF!</definedName>
    <definedName name="GB_EOLO" localSheetId="4">'[6]DGBSEN 03'!#REF!</definedName>
    <definedName name="GB_EOLO" localSheetId="3">'[6]DGBSEN 03'!#REF!</definedName>
    <definedName name="GB_EOLO">#REF!</definedName>
    <definedName name="GB_GEOTERM" localSheetId="4">'[6]DGBSEN 03'!#REF!</definedName>
    <definedName name="GB_GEOTERM" localSheetId="3">'[6]DGBSEN 03'!#REF!</definedName>
    <definedName name="GB_GEOTERM">#REF!</definedName>
    <definedName name="GB_HCARBUROS" localSheetId="4">'[6]DGBSEN 03'!#REF!</definedName>
    <definedName name="GB_HCARBUROS" localSheetId="3">'[6]DGBSEN 03'!#REF!</definedName>
    <definedName name="GB_HCARBUROS">#REF!</definedName>
    <definedName name="GB_HIDRO" localSheetId="4">'[6]DGBSEN 03'!#REF!</definedName>
    <definedName name="GB_HIDRO" localSheetId="3">'[6]DGBSEN 03'!#REF!</definedName>
    <definedName name="GB_HIDRO">#REF!</definedName>
    <definedName name="GB_NUCLEAR" localSheetId="4">'[6]DGBSEN 03'!#REF!</definedName>
    <definedName name="GB_NUCLEAR" localSheetId="3">'[6]DGBSEN 03'!#REF!</definedName>
    <definedName name="GB_NUCLEAR">#REF!</definedName>
    <definedName name="GB_RESUMENES" localSheetId="4">'[6]DGBSEN 03'!#REF!</definedName>
    <definedName name="GB_RESUMENES" localSheetId="3">'[6]DGBSEN 03'!#REF!</definedName>
    <definedName name="GB_RESUMENES">#REF!</definedName>
    <definedName name="GB_TIPO" localSheetId="4">'[6]DGBSEN 03'!#REF!</definedName>
    <definedName name="GB_TIPO" localSheetId="3">'[6]DGBSEN 03'!#REF!</definedName>
    <definedName name="GB_TIPO">#REF!</definedName>
    <definedName name="GB_TODO" localSheetId="4">'[6]DGBSEN 03'!#REF!</definedName>
    <definedName name="GB_TODO" localSheetId="3">'[6]DGBSEN 03'!#REF!</definedName>
    <definedName name="GB_TODO">#REF!</definedName>
    <definedName name="ggg" localSheetId="0" xml:space="preserve"> salida6</definedName>
    <definedName name="ggg" xml:space="preserve"> salida6</definedName>
    <definedName name="GN_CARBON" localSheetId="4">'[6]DGBSEN 03'!#REF!</definedName>
    <definedName name="GN_CARBON" localSheetId="3">'[6]DGBSEN 03'!#REF!</definedName>
    <definedName name="GN_CARBON">#REF!</definedName>
    <definedName name="GN_EOLO" localSheetId="4">'[6]DGBSEN 03'!#REF!</definedName>
    <definedName name="GN_EOLO" localSheetId="3">'[6]DGBSEN 03'!#REF!</definedName>
    <definedName name="GN_EOLO">#REF!</definedName>
    <definedName name="GN_GEOTERM" localSheetId="4">'[6]DGBSEN 03'!#REF!</definedName>
    <definedName name="GN_GEOTERM" localSheetId="3">'[6]DGBSEN 03'!#REF!</definedName>
    <definedName name="GN_GEOTERM">#REF!</definedName>
    <definedName name="GN_HCARBUROS" localSheetId="4">'[6]DGBSEN 03'!#REF!</definedName>
    <definedName name="GN_HCARBUROS" localSheetId="3">'[6]DGBSEN 03'!#REF!</definedName>
    <definedName name="GN_HCARBUROS">#REF!</definedName>
    <definedName name="GN_HIDRO" localSheetId="4">'[6]DGBSEN 03'!#REF!</definedName>
    <definedName name="GN_HIDRO" localSheetId="3">'[6]DGBSEN 03'!#REF!</definedName>
    <definedName name="GN_HIDRO">#REF!</definedName>
    <definedName name="GN_NUCLEAR" localSheetId="4">'[6]DGBSEN 03'!#REF!</definedName>
    <definedName name="GN_NUCLEAR" localSheetId="3">'[6]DGBSEN 03'!#REF!</definedName>
    <definedName name="GN_NUCLEAR">#REF!</definedName>
    <definedName name="GN_RESUMENES" localSheetId="4">'[6]DGBSEN 03'!#REF!</definedName>
    <definedName name="GN_RESUMENES" localSheetId="3">'[6]DGBSEN 03'!#REF!</definedName>
    <definedName name="GN_RESUMENES">#REF!</definedName>
    <definedName name="GN_TIPO" localSheetId="4">'[6]DGBSEN 03'!#REF!</definedName>
    <definedName name="GN_TIPO" localSheetId="3">'[6]DGBSEN 03'!#REF!</definedName>
    <definedName name="GN_TIPO">#REF!</definedName>
    <definedName name="GN_TODO" localSheetId="4">'[6]DGBSEN 03'!#REF!</definedName>
    <definedName name="GN_TODO" localSheetId="3">'[6]DGBSEN 03'!#REF!</definedName>
    <definedName name="GN_TODO">#REF!</definedName>
    <definedName name="graficos" localSheetId="4">'[6]DGBSEN 03'!#REF!</definedName>
    <definedName name="graficos" localSheetId="3">'[6]DGBSEN 03'!#REF!</definedName>
    <definedName name="graficos">#REF!</definedName>
    <definedName name="Hasta_2015_Condicionada" localSheetId="4">#REF!</definedName>
    <definedName name="Hasta_2015_Condicionada" localSheetId="3">#REF!</definedName>
    <definedName name="Hasta_2015_Condicionada">#REF!</definedName>
    <definedName name="Hasta_2015_Directa" localSheetId="4">#REF!</definedName>
    <definedName name="Hasta_2015_Directa" localSheetId="3">#REF!</definedName>
    <definedName name="Hasta_2015_Directa">#REF!</definedName>
    <definedName name="Hasta_2015_Total" localSheetId="4">#REF!</definedName>
    <definedName name="Hasta_2015_Total" localSheetId="3">#REF!</definedName>
    <definedName name="Hasta_2015_Total">#REF!</definedName>
    <definedName name="hoja">#REF!</definedName>
    <definedName name="hoy" hidden="1">#REF!</definedName>
    <definedName name="HTML_CodePage" hidden="1">1252</definedName>
    <definedName name="HTML_Description" hidden="1">"CONSUMO DE COMBUSTIBLES"</definedName>
    <definedName name="HTML_Email" hidden="1">""</definedName>
    <definedName name="HTML_Header" hidden="1">"Control de Gestión"</definedName>
    <definedName name="HTML_LastUpdate" hidden="1">"21/10/99"</definedName>
    <definedName name="HTML_LineAfter" hidden="1">TRUE</definedName>
    <definedName name="HTML_LineBefore" hidden="1">TRUE</definedName>
    <definedName name="HTML_Name" hidden="1">"Claudio González Rodríguez."</definedName>
    <definedName name="HTML_OBDlg2" hidden="1">TRUE</definedName>
    <definedName name="HTML_OBDlg3" hidden="1">TRUE</definedName>
    <definedName name="HTML_OBDlg4" hidden="1">TRUE</definedName>
    <definedName name="HTML_OS" hidden="1">0</definedName>
    <definedName name="HTML_PathFile" hidden="1">"C:\UID\Com1.htm"</definedName>
    <definedName name="HTML_PathTemplate" hidden="1">"C:\UID\Com.htm"</definedName>
    <definedName name="HTML_Title" hidden="1">"Consumo de Combustibles"</definedName>
    <definedName name="iiiiiiiiii" localSheetId="4">#REF!</definedName>
    <definedName name="iiiiiiiiii" localSheetId="3">#REF!</definedName>
    <definedName name="iiiiiiiiii">#REF!</definedName>
    <definedName name="Imprimir_área_IM" localSheetId="4">#REF!</definedName>
    <definedName name="Imprimir_área_IM" localSheetId="3">#REF!</definedName>
    <definedName name="Imprimir_área_IM">#REF!</definedName>
    <definedName name="Inv_anyo_ref" localSheetId="4">'[7]EVA 00'!$H$22</definedName>
    <definedName name="Inv_anyo_ref" localSheetId="3">'[7]EVA 00'!$H$22</definedName>
    <definedName name="Inv_anyo_ref">#REF!</definedName>
    <definedName name="joules">4186.8402</definedName>
    <definedName name="joulesxbtu">#REF!*BTU</definedName>
    <definedName name="joulesxbtu_1">joules*BTU</definedName>
    <definedName name="joulesxbtu_2">joules*BTU</definedName>
    <definedName name="JSGT" localSheetId="0" xml:space="preserve"> salida6</definedName>
    <definedName name="JSGT" localSheetId="4" xml:space="preserve"> salida6</definedName>
    <definedName name="JSGT" localSheetId="3" xml:space="preserve"> salida6</definedName>
    <definedName name="JSGT" xml:space="preserve"> salida6</definedName>
    <definedName name="KcalAJoule">0.0041868402</definedName>
    <definedName name="kkkk" localSheetId="4" hidden="1">{#N/A,#N/A,FALSE,"TOT";#N/A,#N/A,FALSE,"PEP";#N/A,#N/A,FALSE,"REF";#N/A,#N/A,FALSE,"GAS";#N/A,#N/A,FALSE,"PET";#N/A,#N/A,FALSE,"COR"}</definedName>
    <definedName name="kkkk" localSheetId="3" hidden="1">{#N/A,#N/A,FALSE,"TOT";#N/A,#N/A,FALSE,"PEP";#N/A,#N/A,FALSE,"REF";#N/A,#N/A,FALSE,"GAS";#N/A,#N/A,FALSE,"PET";#N/A,#N/A,FALSE,"COR"}</definedName>
    <definedName name="kkkk" hidden="1">{#N/A,#N/A,FALSE,"TOT";#N/A,#N/A,FALSE,"PEP";#N/A,#N/A,FALSE,"REF";#N/A,#N/A,FALSE,"GAS";#N/A,#N/A,FALSE,"PET";#N/A,#N/A,FALSE,"COR"}</definedName>
    <definedName name="liga" localSheetId="4" hidden="1">#REF!</definedName>
    <definedName name="liga" localSheetId="3" hidden="1">#REF!</definedName>
    <definedName name="liga" hidden="1">#REF!</definedName>
    <definedName name="liga1" localSheetId="4" hidden="1">#REF!</definedName>
    <definedName name="liga1" localSheetId="3" hidden="1">#REF!</definedName>
    <definedName name="liga1" hidden="1">#REF!</definedName>
    <definedName name="litros">158.987</definedName>
    <definedName name="Longitud_obra" localSheetId="4">[7]PEM!$K$1</definedName>
    <definedName name="Longitud_obra" localSheetId="3">[7]PEM!$K$1</definedName>
    <definedName name="Longitud_obra">#REF!</definedName>
    <definedName name="m" localSheetId="0">_F17C15</definedName>
    <definedName name="m">_F17C15</definedName>
    <definedName name="m_1">NA()</definedName>
    <definedName name="m_2">#N/A</definedName>
    <definedName name="mantenimientoad">#REF!</definedName>
    <definedName name="moneda.de" localSheetId="4">'[9]Datos Base'!$E$10</definedName>
    <definedName name="moneda.de" localSheetId="3">'[9]Datos Base'!$E$10</definedName>
    <definedName name="moneda.de">#REF!</definedName>
    <definedName name="mor" localSheetId="4" hidden="1">{"Bruto",#N/A,FALSE,"CONV3T.XLS";"Neto",#N/A,FALSE,"CONV3T.XLS";"UnoB",#N/A,FALSE,"CONV3T.XLS";"Bruto",#N/A,FALSE,"CONV4T.XLS";"Neto",#N/A,FALSE,"CONV4T.XLS";"UnoB",#N/A,FALSE,"CONV4T.XLS"}</definedName>
    <definedName name="mor" localSheetId="3" hidden="1">{"Bruto",#N/A,FALSE,"CONV3T.XLS";"Neto",#N/A,FALSE,"CONV3T.XLS";"UnoB",#N/A,FALSE,"CONV3T.XLS";"Bruto",#N/A,FALSE,"CONV4T.XLS";"Neto",#N/A,FALSE,"CONV4T.XLS";"UnoB",#N/A,FALSE,"CONV4T.XLS"}</definedName>
    <definedName name="mor" hidden="1">{"Bruto",#N/A,FALSE,"CONV3T.XLS";"Neto",#N/A,FALSE,"CONV3T.XLS";"UnoB",#N/A,FALSE,"CONV3T.XLS";"Bruto",#N/A,FALSE,"CONV4T.XLS";"Neto",#N/A,FALSE,"CONV4T.XLS";"UnoB",#N/A,FALSE,"CONV4T.XLS"}</definedName>
    <definedName name="N_01_SEN" localSheetId="4">'[6]DGBSEN 03'!#REF!</definedName>
    <definedName name="N_01_SEN" localSheetId="3">'[6]DGBSEN 03'!#REF!</definedName>
    <definedName name="N_01_SEN">#REF!</definedName>
    <definedName name="N_02_CFE" localSheetId="4">'[6]DGBSEN 03'!#REF!</definedName>
    <definedName name="N_02_CFE" localSheetId="3">'[6]DGBSEN 03'!#REF!</definedName>
    <definedName name="N_02_CFE">#REF!</definedName>
    <definedName name="N_03_CLYF" localSheetId="4">'[6]DGBSEN 03'!#REF!</definedName>
    <definedName name="N_03_CLYF" localSheetId="3">'[6]DGBSEN 03'!#REF!</definedName>
    <definedName name="N_03_CLYF">#REF!</definedName>
    <definedName name="N_04_ADC" localSheetId="4">'[6]DGBSEN 03'!#REF!</definedName>
    <definedName name="N_04_ADC" localSheetId="3">'[6]DGBSEN 03'!#REF!</definedName>
    <definedName name="N_04_ADC">#REF!</definedName>
    <definedName name="N_05_VAPMAY" localSheetId="4">'[6]DGBSEN 03'!#REF!</definedName>
    <definedName name="N_05_VAPMAY" localSheetId="3">'[6]DGBSEN 03'!#REF!</definedName>
    <definedName name="N_05_VAPMAY">#REF!</definedName>
    <definedName name="N_06_VAPMEN" localSheetId="4">'[6]DGBSEN 03'!#REF!</definedName>
    <definedName name="N_06_VAPMEN" localSheetId="3">'[6]DGBSEN 03'!#REF!</definedName>
    <definedName name="N_06_VAPMEN">#REF!</definedName>
    <definedName name="N_07_TGASa" localSheetId="4">'[6]DGBSEN 03'!#REF!</definedName>
    <definedName name="N_07_TGASa" localSheetId="3">'[6]DGBSEN 03'!#REF!</definedName>
    <definedName name="N_07_TGASa">#REF!</definedName>
    <definedName name="N_08_TGASb" localSheetId="4">'[6]DGBSEN 03'!#REF!</definedName>
    <definedName name="N_08_TGASb" localSheetId="3">'[6]DGBSEN 03'!#REF!</definedName>
    <definedName name="N_08_TGASb">#REF!</definedName>
    <definedName name="N_09_CCOMB" localSheetId="4">'[6]DGBSEN 03'!#REF!</definedName>
    <definedName name="N_09_CCOMB" localSheetId="3">'[6]DGBSEN 03'!#REF!</definedName>
    <definedName name="N_09_CCOMB">#REF!</definedName>
    <definedName name="N_10_CINT" localSheetId="4">'[6]DGBSEN 03'!#REF!</definedName>
    <definedName name="N_10_CINT" localSheetId="3">'[6]DGBSEN 03'!#REF!</definedName>
    <definedName name="N_10_CINT">#REF!</definedName>
    <definedName name="N_11_PAISLADAS" localSheetId="4">'[6]DGBSEN 03'!#REF!</definedName>
    <definedName name="N_11_PAISLADAS" localSheetId="3">'[6]DGBSEN 03'!#REF!</definedName>
    <definedName name="N_11_PAISLADAS">#REF!</definedName>
    <definedName name="N_12_HIDROMAY" localSheetId="4">'[6]DGBSEN 03'!#REF!</definedName>
    <definedName name="N_12_HIDROMAY" localSheetId="3">'[6]DGBSEN 03'!#REF!</definedName>
    <definedName name="N_12_HIDROMAY">#REF!</definedName>
    <definedName name="N_13_HIDROMENa" localSheetId="4">'[6]DGBSEN 03'!#REF!</definedName>
    <definedName name="N_13_HIDROMENa" localSheetId="3">'[6]DGBSEN 03'!#REF!</definedName>
    <definedName name="N_13_HIDROMENa">#REF!</definedName>
    <definedName name="N_14_HIDROMENb" localSheetId="4">'[6]DGBSEN 03'!#REF!</definedName>
    <definedName name="N_14_HIDROMENb" localSheetId="3">'[6]DGBSEN 03'!#REF!</definedName>
    <definedName name="N_14_HIDROMENb">#REF!</definedName>
    <definedName name="N_15_HIDROMENc" localSheetId="4">'[6]DGBSEN 03'!#REF!</definedName>
    <definedName name="N_15_HIDROMENc" localSheetId="3">'[6]DGBSEN 03'!#REF!</definedName>
    <definedName name="N_15_HIDROMENc">#REF!</definedName>
    <definedName name="N_16_CARBONUCLEAR" localSheetId="4">'[6]DGBSEN 03'!#REF!</definedName>
    <definedName name="N_16_CARBONUCLEAR" localSheetId="3">'[6]DGBSEN 03'!#REF!</definedName>
    <definedName name="N_16_CARBONUCLEAR">#REF!</definedName>
    <definedName name="N_18_GEOEOLO" localSheetId="4">'[6]DGBSEN 03'!#REF!</definedName>
    <definedName name="N_18_GEOEOLO" localSheetId="3">'[6]DGBSEN 03'!#REF!</definedName>
    <definedName name="N_18_GEOEOLO">#REF!</definedName>
    <definedName name="nada" localSheetId="4">[13]PEM!$C$1</definedName>
    <definedName name="nada" localSheetId="3">[13]PEM!$C$1</definedName>
    <definedName name="nada">#REF!</definedName>
    <definedName name="nombre" localSheetId="4">'[14]datos base'!$I$2</definedName>
    <definedName name="nombre" localSheetId="3">'[14]datos base'!$I$2</definedName>
    <definedName name="nombre">#REF!</definedName>
    <definedName name="Nombre_OP" localSheetId="4">[7]PEM!$A$1</definedName>
    <definedName name="Nombre_OP" localSheetId="3">[7]PEM!$A$1</definedName>
    <definedName name="Nombre_OP">#REF!</definedName>
    <definedName name="Num_circuitos" localSheetId="4">[7]PEM!$J$1</definedName>
    <definedName name="Num_circuitos" localSheetId="3">[7]PEM!$J$1</definedName>
    <definedName name="Num_circuitos">#REF!</definedName>
    <definedName name="paj" localSheetId="4" hidden="1">{"Bruto",#N/A,FALSE,"CONV3T.XLS";"Neto",#N/A,FALSE,"CONV3T.XLS";"UnoB",#N/A,FALSE,"CONV3T.XLS";"Bruto",#N/A,FALSE,"CONV4T.XLS";"Neto",#N/A,FALSE,"CONV4T.XLS";"UnoB",#N/A,FALSE,"CONV4T.XLS"}</definedName>
    <definedName name="paj" localSheetId="3" hidden="1">{"Bruto",#N/A,FALSE,"CONV3T.XLS";"Neto",#N/A,FALSE,"CONV3T.XLS";"UnoB",#N/A,FALSE,"CONV3T.XLS";"Bruto",#N/A,FALSE,"CONV4T.XLS";"Neto",#N/A,FALSE,"CONV4T.XLS";"UnoB",#N/A,FALSE,"CONV4T.XLS"}</definedName>
    <definedName name="paj" hidden="1">{"Bruto",#N/A,FALSE,"CONV3T.XLS";"Neto",#N/A,FALSE,"CONV3T.XLS";"UnoB",#N/A,FALSE,"CONV3T.XLS";"Bruto",#N/A,FALSE,"CONV4T.XLS";"Neto",#N/A,FALSE,"CONV4T.XLS";"UnoB",#N/A,FALSE,"CONV4T.XLS"}</definedName>
    <definedName name="PARIDAD">#REF!</definedName>
    <definedName name="paridad2000">#REF!</definedName>
    <definedName name="pasivo">#REF!</definedName>
    <definedName name="pass" localSheetId="4">#REF!</definedName>
    <definedName name="pass" localSheetId="3">#REF!</definedName>
    <definedName name="pass">#REF!</definedName>
    <definedName name="PATTY" localSheetId="4" hidden="1">#REF!</definedName>
    <definedName name="PATTY" localSheetId="3" hidden="1">#REF!</definedName>
    <definedName name="PATTY" hidden="1">#REF!</definedName>
    <definedName name="PCIMP">1.08456981178921</definedName>
    <definedName name="PCNTE">1.04343013921697</definedName>
    <definedName name="PCSUR">1.08042027709172</definedName>
    <definedName name="pesos" localSheetId="4">#REF!</definedName>
    <definedName name="pesos" localSheetId="3">#REF!</definedName>
    <definedName name="PESOS">#REF!</definedName>
    <definedName name="PESOS2013" localSheetId="4">#REF!</definedName>
    <definedName name="PESOS2013" localSheetId="3">#REF!</definedName>
    <definedName name="PESOS2013">#REF!</definedName>
    <definedName name="pesssos" localSheetId="4">#REF!</definedName>
    <definedName name="pesssos" localSheetId="3">#REF!</definedName>
    <definedName name="pesssos">#REF!</definedName>
    <definedName name="PISE">#REF!</definedName>
    <definedName name="piso" localSheetId="4">#REF!</definedName>
    <definedName name="piso" localSheetId="3">#REF!</definedName>
    <definedName name="piso">#REF!</definedName>
    <definedName name="PRODUCTOS" localSheetId="4" hidden="1">#REF!</definedName>
    <definedName name="PRODUCTOS" localSheetId="3" hidden="1">#REF!</definedName>
    <definedName name="PRODUCTOS" hidden="1">#REF!</definedName>
    <definedName name="rango" localSheetId="4">'[15]REPOMO 2007 4502 NOROESTE PCGA'!$B$1:$O$56,'[15]REPOMO 2007 4502 NOROESTE PCGA'!#REF!</definedName>
    <definedName name="rango" localSheetId="3">'[15]REPOMO 2007 4502 NOROESTE PCGA'!$B$1:$O$56,'[15]REPOMO 2007 4502 NOROESTE PCGA'!#REF!</definedName>
    <definedName name="rango">#REF!,#REF!</definedName>
    <definedName name="RCA_ADC" localSheetId="4">'[6]DGBSEN 03'!#REF!</definedName>
    <definedName name="RCA_ADC" localSheetId="3">'[6]DGBSEN 03'!#REF!</definedName>
    <definedName name="RCA_ADC">#REF!</definedName>
    <definedName name="RCA_CFE" localSheetId="4">'[6]DGBSEN 03'!#REF!</definedName>
    <definedName name="RCA_CFE" localSheetId="3">'[6]DGBSEN 03'!#REF!</definedName>
    <definedName name="RCA_CFE">#REF!</definedName>
    <definedName name="RCA_LFC" localSheetId="4">'[6]DGBSEN 03'!#REF!</definedName>
    <definedName name="RCA_LFC" localSheetId="3">'[6]DGBSEN 03'!#REF!</definedName>
    <definedName name="RCA_LFC">#REF!</definedName>
    <definedName name="RCA_SEN" localSheetId="4">'[6]DGBSEN 03'!#REF!</definedName>
    <definedName name="RCA_SEN" localSheetId="3">'[6]DGBSEN 03'!#REF!</definedName>
    <definedName name="RCA_SEN">#REF!</definedName>
    <definedName name="Realizada_2015_Total" localSheetId="4">#REF!</definedName>
    <definedName name="Realizada_2015_Total" localSheetId="3">#REF!</definedName>
    <definedName name="Realizada_2015_Total">#REF!</definedName>
    <definedName name="Realizada_Condicionada_2015" localSheetId="4">#REF!</definedName>
    <definedName name="Realizada_Condicionada_2015" localSheetId="3">#REF!</definedName>
    <definedName name="Realizada_Condicionada_2015">#REF!</definedName>
    <definedName name="Realizada_Directa_2015" localSheetId="4">#REF!</definedName>
    <definedName name="Realizada_Directa_2015" localSheetId="3">#REF!</definedName>
    <definedName name="Realizada_Directa_2015">#REF!</definedName>
    <definedName name="Realizada_Total_2015" localSheetId="4">#REF!</definedName>
    <definedName name="Realizada_Total_2015" localSheetId="3">#REF!</definedName>
    <definedName name="Realizada_Total_2015">#REF!</definedName>
    <definedName name="Region_PEM" localSheetId="4">[8]Oculta!$B$5</definedName>
    <definedName name="Region_PEM" localSheetId="3">[8]Oculta!$B$5</definedName>
    <definedName name="Region_PEM">#REF!</definedName>
    <definedName name="relac" localSheetId="4" hidden="1">{"Bruto",#N/A,FALSE,"CONV3T.XLS";"Neto",#N/A,FALSE,"CONV3T.XLS";"UnoB",#N/A,FALSE,"CONV3T.XLS";"Bruto",#N/A,FALSE,"CONV4T.XLS";"Neto",#N/A,FALSE,"CONV4T.XLS";"UnoB",#N/A,FALSE,"CONV4T.XLS"}</definedName>
    <definedName name="relac" localSheetId="3" hidden="1">{"Bruto",#N/A,FALSE,"CONV3T.XLS";"Neto",#N/A,FALSE,"CONV3T.XLS";"UnoB",#N/A,FALSE,"CONV3T.XLS";"Bruto",#N/A,FALSE,"CONV4T.XLS";"Neto",#N/A,FALSE,"CONV4T.XLS";"UnoB",#N/A,FALSE,"CONV4T.XLS"}</definedName>
    <definedName name="relac" hidden="1">{"Bruto",#N/A,FALSE,"CONV3T.XLS";"Neto",#N/A,FALSE,"CONV3T.XLS";"UnoB",#N/A,FALSE,"CONV3T.XLS";"Bruto",#N/A,FALSE,"CONV4T.XLS";"Neto",#N/A,FALSE,"CONV4T.XLS";"UnoB",#N/A,FALSE,"CONV4T.XLS"}</definedName>
    <definedName name="Relacion_transf" localSheetId="4">[7]PEM!$I$1</definedName>
    <definedName name="Relacion_transf" localSheetId="3">[7]PEM!$I$1</definedName>
    <definedName name="Relacion_transf">#REF!</definedName>
    <definedName name="RGB_ADC" localSheetId="4">'[6]DGBSEN 03'!#REF!</definedName>
    <definedName name="RGB_ADC" localSheetId="3">'[6]DGBSEN 03'!#REF!</definedName>
    <definedName name="RGB_ADC">#REF!</definedName>
    <definedName name="RGB_CFE" localSheetId="4">'[6]DGBSEN 03'!#REF!</definedName>
    <definedName name="RGB_CFE" localSheetId="3">'[6]DGBSEN 03'!#REF!</definedName>
    <definedName name="RGB_CFE">#REF!</definedName>
    <definedName name="RGB_LFC" localSheetId="4">'[6]DGBSEN 03'!#REF!</definedName>
    <definedName name="RGB_LFC" localSheetId="3">'[6]DGBSEN 03'!#REF!</definedName>
    <definedName name="RGB_LFC">#REF!</definedName>
    <definedName name="RGB_SEN" localSheetId="4">'[6]DGBSEN 03'!#REF!</definedName>
    <definedName name="RGB_SEN" localSheetId="3">'[6]DGBSEN 03'!#REF!</definedName>
    <definedName name="RGB_SEN">#REF!</definedName>
    <definedName name="rgdfgdf">#REF!</definedName>
    <definedName name="RGN_ADC" localSheetId="4">'[6]DGBSEN 03'!#REF!</definedName>
    <definedName name="RGN_ADC" localSheetId="3">'[6]DGBSEN 03'!#REF!</definedName>
    <definedName name="RGN_ADC">#REF!</definedName>
    <definedName name="RGN_CFE" localSheetId="4">'[6]DGBSEN 03'!#REF!</definedName>
    <definedName name="RGN_CFE" localSheetId="3">'[6]DGBSEN 03'!#REF!</definedName>
    <definedName name="RGN_CFE">#REF!</definedName>
    <definedName name="RGN_LFC" localSheetId="4">'[6]DGBSEN 03'!#REF!</definedName>
    <definedName name="RGN_LFC" localSheetId="3">'[6]DGBSEN 03'!#REF!</definedName>
    <definedName name="RGN_LFC">#REF!</definedName>
    <definedName name="RGN_SEN" localSheetId="4">'[6]DGBSEN 03'!#REF!</definedName>
    <definedName name="RGN_SEN" localSheetId="3">'[6]DGBSEN 03'!#REF!</definedName>
    <definedName name="RGN_SEN">#REF!</definedName>
    <definedName name="S" localSheetId="4">#REF!</definedName>
    <definedName name="S" localSheetId="3">#REF!</definedName>
    <definedName name="S">#REF!</definedName>
    <definedName name="salida" localSheetId="0" xml:space="preserve"> salida6</definedName>
    <definedName name="salida" localSheetId="4" xml:space="preserve"> salida6</definedName>
    <definedName name="salida" localSheetId="3" xml:space="preserve"> salida6</definedName>
    <definedName name="salida" xml:space="preserve"> salida6</definedName>
    <definedName name="sdesdewaad" localSheetId="4">#REF!</definedName>
    <definedName name="sdesdewaad" localSheetId="3">#REF!</definedName>
    <definedName name="sdesdewaad">#REF!</definedName>
    <definedName name="SS">#REF!</definedName>
    <definedName name="sss" localSheetId="0" xml:space="preserve"> salida6</definedName>
    <definedName name="sss" xml:space="preserve"> salida6</definedName>
    <definedName name="ssss" localSheetId="4">#REF!</definedName>
    <definedName name="ssss" localSheetId="3">#REF!</definedName>
    <definedName name="ssss">#REF!</definedName>
    <definedName name="TABLA" localSheetId="4">#REF!</definedName>
    <definedName name="TABLA" localSheetId="3">#REF!</definedName>
    <definedName name="TABLA">#REF!</definedName>
    <definedName name="tasa.real" localSheetId="4">'[9]Datos Base'!$E$12</definedName>
    <definedName name="tasa.real" localSheetId="3">'[9]Datos Base'!$E$12</definedName>
    <definedName name="tasa.real">#REF!</definedName>
    <definedName name="TC">#REF!</definedName>
    <definedName name="TCAMBIO">#REF!</definedName>
    <definedName name="tcpic">#REF!</definedName>
    <definedName name="Tension_Obra" localSheetId="4">[7]PEM!$E$1</definedName>
    <definedName name="Tension_Obra" localSheetId="3">[7]PEM!$E$1</definedName>
    <definedName name="Tension_Obra">#REF!</definedName>
    <definedName name="tipo.cambio">#REF!</definedName>
    <definedName name="Tipo_const_obra" localSheetId="4">[7]PEM!$G$1</definedName>
    <definedName name="Tipo_const_obra" localSheetId="3">[7]PEM!$G$1</definedName>
    <definedName name="Tipo_const_obra">#REF!</definedName>
    <definedName name="Tipo_obra" localSheetId="4">[7]PEM!$M$1</definedName>
    <definedName name="Tipo_obra" localSheetId="3">[7]PEM!$M$1</definedName>
    <definedName name="Tipo_obra">#REF!</definedName>
    <definedName name="TipoCambio">#REF!</definedName>
    <definedName name="TipoCambio2010">#REF!</definedName>
    <definedName name="TIR" localSheetId="4">'[7]EVA 00'!$M$11</definedName>
    <definedName name="TIR" localSheetId="3">'[7]EVA 00'!$M$11</definedName>
    <definedName name="TIR">#REF!</definedName>
    <definedName name="_xlnm.Print_Titles" localSheetId="0">'Av Fin-Fis'!$4:$12</definedName>
    <definedName name="_xlnm.Print_Titles" localSheetId="4">'COMP DIR COND PESOS'!$4:$11</definedName>
    <definedName name="_xlnm.Print_Titles" localSheetId="3">'COMP INV DIR OPER'!$4:$11</definedName>
    <definedName name="_xlnm.Print_Titles" localSheetId="1">'FN INV DIR OPER'!$4:$15</definedName>
    <definedName name="_xlnm.Print_Titles" localSheetId="6">'INV COND CFE PESOS'!$4:$11</definedName>
    <definedName name="_xlnm.Print_Titles" localSheetId="5">'VPN INV FIN DIR'!$4:$11</definedName>
    <definedName name="TODO">#REF!</definedName>
    <definedName name="tonelada">907.185</definedName>
    <definedName name="Total_PEM" localSheetId="4">[7]PEM!$D$11</definedName>
    <definedName name="Total_PEM" localSheetId="3">[7]PEM!$D$11</definedName>
    <definedName name="Total_PEM">#REF!</definedName>
    <definedName name="Total_presup" localSheetId="4">[7]PEM!$C$11</definedName>
    <definedName name="Total_presup" localSheetId="3">[7]PEM!$C$11</definedName>
    <definedName name="Total_presup">#REF!</definedName>
    <definedName name="Transm">#REF!</definedName>
    <definedName name="TRANSMISION">#REF!</definedName>
    <definedName name="tul" localSheetId="4" hidden="1">{"Bruto",#N/A,FALSE,"CONV3T.XLS";"Neto",#N/A,FALSE,"CONV3T.XLS";"UnoB",#N/A,FALSE,"CONV3T.XLS";"Bruto",#N/A,FALSE,"CONV4T.XLS";"Neto",#N/A,FALSE,"CONV4T.XLS";"UnoB",#N/A,FALSE,"CONV4T.XLS"}</definedName>
    <definedName name="tul" localSheetId="3" hidden="1">{"Bruto",#N/A,FALSE,"CONV3T.XLS";"Neto",#N/A,FALSE,"CONV3T.XLS";"UnoB",#N/A,FALSE,"CONV3T.XLS";"Bruto",#N/A,FALSE,"CONV4T.XLS";"Neto",#N/A,FALSE,"CONV4T.XLS";"UnoB",#N/A,FALSE,"CONV4T.XLS"}</definedName>
    <definedName name="tul" hidden="1">{"Bruto",#N/A,FALSE,"CONV3T.XLS";"Neto",#N/A,FALSE,"CONV3T.XLS";"UnoB",#N/A,FALSE,"CONV3T.XLS";"Bruto",#N/A,FALSE,"CONV4T.XLS";"Neto",#N/A,FALSE,"CONV4T.XLS";"UnoB",#N/A,FALSE,"CONV4T.XLS"}</definedName>
    <definedName name="u" hidden="1">{"'Control de Gestión'!$A$2:$N$39"}</definedName>
    <definedName name="VPN" localSheetId="4">'[7]EVA 00'!$K$11</definedName>
    <definedName name="VPN" localSheetId="3">'[7]EVA 00'!$K$11</definedName>
    <definedName name="VPN">#REF!</definedName>
    <definedName name="VVVV" localSheetId="4">#REF!</definedName>
    <definedName name="VVVV" localSheetId="3">#REF!</definedName>
    <definedName name="VVVV">#REF!</definedName>
    <definedName name="vvvvvvvv" localSheetId="4">#REF!</definedName>
    <definedName name="vvvvvvvv" localSheetId="3">#REF!</definedName>
    <definedName name="vvvvvvvv">#REF!</definedName>
    <definedName name="w">#REF!</definedName>
    <definedName name="wew" hidden="1">#REF!</definedName>
    <definedName name="wrn.econv2s." localSheetId="4" hidden="1">{"Bruto",#N/A,FALSE,"CONV3T.XLS";"Neto",#N/A,FALSE,"CONV3T.XLS";"UnoB",#N/A,FALSE,"CONV3T.XLS";"Bruto",#N/A,FALSE,"CONV4T.XLS";"Neto",#N/A,FALSE,"CONV4T.XLS";"UnoB",#N/A,FALSE,"CONV4T.XLS"}</definedName>
    <definedName name="wrn.econv2s." localSheetId="3" hidden="1">{"Bruto",#N/A,FALSE,"CONV3T.XLS";"Neto",#N/A,FALSE,"CONV3T.XLS";"UnoB",#N/A,FALSE,"CONV3T.XLS";"Bruto",#N/A,FALSE,"CONV4T.XLS";"Neto",#N/A,FALSE,"CONV4T.XLS";"UnoB",#N/A,FALSE,"CONV4T.XLS"}</definedName>
    <definedName name="wrn.econv2s." hidden="1">{"Bruto",#N/A,FALSE,"CONV3T.XLS";"Neto",#N/A,FALSE,"CONV3T.XLS";"UnoB",#N/A,FALSE,"CONV3T.XLS";"Bruto",#N/A,FALSE,"CONV4T.XLS";"Neto",#N/A,FALSE,"CONV4T.XLS";"UnoB",#N/A,FALSE,"CONV4T.XLS"}</definedName>
    <definedName name="wrn.gst1tajuorg." localSheetId="4" hidden="1">{#N/A,#N/A,FALSE,"TOT";#N/A,#N/A,FALSE,"PEP";#N/A,#N/A,FALSE,"REF";#N/A,#N/A,FALSE,"GAS";#N/A,#N/A,FALSE,"PET";#N/A,#N/A,FALSE,"COR"}</definedName>
    <definedName name="wrn.gst1tajuorg." localSheetId="3" hidden="1">{#N/A,#N/A,FALSE,"TOT";#N/A,#N/A,FALSE,"PEP";#N/A,#N/A,FALSE,"REF";#N/A,#N/A,FALSE,"GAS";#N/A,#N/A,FALSE,"PET";#N/A,#N/A,FALSE,"COR"}</definedName>
    <definedName name="wrn.gst1tajuorg." hidden="1">{#N/A,#N/A,FALSE,"TOT";#N/A,#N/A,FALSE,"PEP";#N/A,#N/A,FALSE,"REF";#N/A,#N/A,FALSE,"GAS";#N/A,#N/A,FALSE,"PET";#N/A,#N/A,FALSE,"COR"}</definedName>
    <definedName name="www" localSheetId="4">#REF!</definedName>
    <definedName name="www" localSheetId="3">#REF!</definedName>
    <definedName name="www">#REF!</definedName>
    <definedName name="wwww" localSheetId="0">_F17C15</definedName>
    <definedName name="wwww">_F17C15</definedName>
    <definedName name="wwwww" localSheetId="4">#REF!</definedName>
    <definedName name="wwwww" localSheetId="3">#REF!</definedName>
    <definedName name="wwwww">#REF!</definedName>
    <definedName name="wwwwww" hidden="1">#REF!</definedName>
    <definedName name="xx" hidden="1">{"'Control de Gestión'!$A$2:$N$39"}</definedName>
    <definedName name="xxxx">#REF!</definedName>
    <definedName name="xxxxxx">#REF!</definedName>
    <definedName name="Yuri" localSheetId="4">#REF!</definedName>
    <definedName name="Yuri" localSheetId="3">#REF!</definedName>
    <definedName name="Yuri">#REF!</definedName>
    <definedName name="yy">litros*Calorcomb*BTU*#REF!/1000000000</definedName>
    <definedName name="zzzzz" localSheetId="4">#REF!</definedName>
    <definedName name="zzzzz" localSheetId="3">#REF!</definedName>
    <definedName name="zzzzz">#REF!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7" l="1"/>
  <c r="E14" i="7"/>
  <c r="G14" i="7"/>
  <c r="D16" i="7"/>
  <c r="E16" i="7"/>
  <c r="G16" i="7"/>
  <c r="D28" i="7"/>
  <c r="E28" i="7"/>
  <c r="G28" i="7"/>
  <c r="D34" i="7"/>
  <c r="E34" i="7"/>
  <c r="G34" i="7"/>
  <c r="D37" i="7"/>
  <c r="E37" i="7"/>
  <c r="G37" i="7"/>
  <c r="D40" i="7"/>
  <c r="E40" i="7"/>
  <c r="G40" i="7"/>
  <c r="D42" i="7"/>
  <c r="E42" i="7"/>
  <c r="G42" i="7"/>
  <c r="D45" i="7"/>
  <c r="E45" i="7"/>
  <c r="G45" i="7"/>
  <c r="D47" i="7"/>
  <c r="E47" i="7"/>
  <c r="G47" i="7"/>
  <c r="D49" i="7"/>
  <c r="E49" i="7"/>
  <c r="G49" i="7"/>
  <c r="D52" i="7"/>
  <c r="E52" i="7"/>
  <c r="G52" i="7"/>
  <c r="D55" i="7"/>
  <c r="E55" i="7"/>
  <c r="G55" i="7"/>
  <c r="D58" i="7"/>
  <c r="E58" i="7"/>
  <c r="G58" i="7"/>
  <c r="G306" i="6"/>
  <c r="E306" i="6"/>
  <c r="D306" i="6"/>
  <c r="G301" i="6"/>
  <c r="E301" i="6"/>
  <c r="D301" i="6"/>
  <c r="G296" i="6"/>
  <c r="E296" i="6"/>
  <c r="D296" i="6"/>
  <c r="G292" i="6"/>
  <c r="E292" i="6"/>
  <c r="D292" i="6"/>
  <c r="G285" i="6"/>
  <c r="E285" i="6"/>
  <c r="D285" i="6"/>
  <c r="G275" i="6"/>
  <c r="E275" i="6"/>
  <c r="D275" i="6"/>
  <c r="G261" i="6"/>
  <c r="E261" i="6"/>
  <c r="D261" i="6"/>
  <c r="G246" i="6"/>
  <c r="E246" i="6"/>
  <c r="D246" i="6"/>
  <c r="G236" i="6"/>
  <c r="E236" i="6"/>
  <c r="D236" i="6"/>
  <c r="G232" i="6"/>
  <c r="E232" i="6"/>
  <c r="D232" i="6"/>
  <c r="G224" i="6"/>
  <c r="E224" i="6"/>
  <c r="D224" i="6"/>
  <c r="G213" i="6"/>
  <c r="E213" i="6"/>
  <c r="D213" i="6"/>
  <c r="G191" i="6"/>
  <c r="E191" i="6"/>
  <c r="D191" i="6"/>
  <c r="G166" i="6"/>
  <c r="E166" i="6"/>
  <c r="D166" i="6"/>
  <c r="G144" i="6"/>
  <c r="E144" i="6"/>
  <c r="D144" i="6"/>
  <c r="G134" i="6"/>
  <c r="E134" i="6"/>
  <c r="D134" i="6"/>
  <c r="G116" i="6"/>
  <c r="E116" i="6"/>
  <c r="D116" i="6"/>
  <c r="G77" i="6"/>
  <c r="E77" i="6"/>
  <c r="D77" i="6"/>
  <c r="G64" i="6"/>
  <c r="E64" i="6"/>
  <c r="D64" i="6"/>
  <c r="G53" i="6"/>
  <c r="E53" i="6"/>
  <c r="D53" i="6"/>
  <c r="G39" i="6"/>
  <c r="E39" i="6"/>
  <c r="D39" i="6"/>
  <c r="G30" i="6"/>
  <c r="E30" i="6"/>
  <c r="D30" i="6"/>
  <c r="G14" i="6"/>
  <c r="E14" i="6"/>
  <c r="D14" i="6"/>
  <c r="D13" i="7" l="1"/>
  <c r="E13" i="7"/>
  <c r="G13" i="7"/>
  <c r="D13" i="6"/>
  <c r="G13" i="6"/>
  <c r="E13" i="6"/>
  <c r="H310" i="5"/>
  <c r="I310" i="5" s="1"/>
  <c r="F310" i="5"/>
  <c r="I309" i="5"/>
  <c r="H309" i="5"/>
  <c r="F309" i="5"/>
  <c r="H308" i="5"/>
  <c r="I308" i="5" s="1"/>
  <c r="F308" i="5"/>
  <c r="H307" i="5"/>
  <c r="I307" i="5" s="1"/>
  <c r="F307" i="5"/>
  <c r="H306" i="5"/>
  <c r="I306" i="5" s="1"/>
  <c r="F306" i="5"/>
  <c r="I305" i="5"/>
  <c r="H305" i="5"/>
  <c r="F305" i="5"/>
  <c r="H304" i="5"/>
  <c r="I304" i="5" s="1"/>
  <c r="F304" i="5"/>
  <c r="H303" i="5"/>
  <c r="I303" i="5" s="1"/>
  <c r="F303" i="5"/>
  <c r="H302" i="5"/>
  <c r="I302" i="5" s="1"/>
  <c r="F302" i="5"/>
  <c r="H301" i="5"/>
  <c r="I301" i="5" s="1"/>
  <c r="F301" i="5"/>
  <c r="H300" i="5"/>
  <c r="I300" i="5" s="1"/>
  <c r="F300" i="5"/>
  <c r="H299" i="5"/>
  <c r="I299" i="5" s="1"/>
  <c r="F299" i="5"/>
  <c r="H298" i="5"/>
  <c r="I298" i="5" s="1"/>
  <c r="F298" i="5"/>
  <c r="H297" i="5"/>
  <c r="I297" i="5" s="1"/>
  <c r="F297" i="5"/>
  <c r="H296" i="5"/>
  <c r="I296" i="5" s="1"/>
  <c r="F296" i="5"/>
  <c r="H295" i="5"/>
  <c r="I295" i="5" s="1"/>
  <c r="F295" i="5"/>
  <c r="H294" i="5"/>
  <c r="I294" i="5" s="1"/>
  <c r="F294" i="5"/>
  <c r="H293" i="5"/>
  <c r="I293" i="5" s="1"/>
  <c r="F293" i="5"/>
  <c r="H292" i="5"/>
  <c r="I292" i="5" s="1"/>
  <c r="F292" i="5"/>
  <c r="H291" i="5"/>
  <c r="I291" i="5" s="1"/>
  <c r="F291" i="5"/>
  <c r="H290" i="5"/>
  <c r="I290" i="5" s="1"/>
  <c r="F290" i="5"/>
  <c r="H289" i="5"/>
  <c r="I289" i="5" s="1"/>
  <c r="F289" i="5"/>
  <c r="H288" i="5"/>
  <c r="I288" i="5" s="1"/>
  <c r="F288" i="5"/>
  <c r="H287" i="5"/>
  <c r="I287" i="5" s="1"/>
  <c r="F287" i="5"/>
  <c r="H286" i="5"/>
  <c r="I286" i="5" s="1"/>
  <c r="F286" i="5"/>
  <c r="H285" i="5"/>
  <c r="I285" i="5" s="1"/>
  <c r="F285" i="5"/>
  <c r="H284" i="5"/>
  <c r="I284" i="5" s="1"/>
  <c r="F284" i="5"/>
  <c r="H283" i="5"/>
  <c r="I283" i="5" s="1"/>
  <c r="F283" i="5"/>
  <c r="H282" i="5"/>
  <c r="I282" i="5" s="1"/>
  <c r="F282" i="5"/>
  <c r="I281" i="5"/>
  <c r="H281" i="5"/>
  <c r="F281" i="5"/>
  <c r="H280" i="5"/>
  <c r="I280" i="5" s="1"/>
  <c r="F280" i="5"/>
  <c r="H279" i="5"/>
  <c r="I279" i="5" s="1"/>
  <c r="F279" i="5"/>
  <c r="H278" i="5"/>
  <c r="I278" i="5" s="1"/>
  <c r="F278" i="5"/>
  <c r="L277" i="5"/>
  <c r="K277" i="5"/>
  <c r="G277" i="5"/>
  <c r="E277" i="5"/>
  <c r="F277" i="5" s="1"/>
  <c r="D277" i="5"/>
  <c r="H276" i="5"/>
  <c r="I276" i="5" s="1"/>
  <c r="F276" i="5"/>
  <c r="H275" i="5"/>
  <c r="I275" i="5" s="1"/>
  <c r="F275" i="5"/>
  <c r="H274" i="5"/>
  <c r="I274" i="5" s="1"/>
  <c r="F274" i="5"/>
  <c r="H273" i="5"/>
  <c r="I273" i="5" s="1"/>
  <c r="F273" i="5"/>
  <c r="H272" i="5"/>
  <c r="I272" i="5" s="1"/>
  <c r="F272" i="5"/>
  <c r="I271" i="5"/>
  <c r="H271" i="5"/>
  <c r="F271" i="5"/>
  <c r="H270" i="5"/>
  <c r="I270" i="5" s="1"/>
  <c r="F270" i="5"/>
  <c r="H269" i="5"/>
  <c r="I269" i="5" s="1"/>
  <c r="F269" i="5"/>
  <c r="H268" i="5"/>
  <c r="I268" i="5" s="1"/>
  <c r="F268" i="5"/>
  <c r="I267" i="5"/>
  <c r="H267" i="5"/>
  <c r="F267" i="5"/>
  <c r="H266" i="5"/>
  <c r="I266" i="5" s="1"/>
  <c r="F266" i="5"/>
  <c r="H265" i="5"/>
  <c r="I265" i="5" s="1"/>
  <c r="F265" i="5"/>
  <c r="H264" i="5"/>
  <c r="I264" i="5" s="1"/>
  <c r="F264" i="5"/>
  <c r="H263" i="5"/>
  <c r="I263" i="5" s="1"/>
  <c r="F263" i="5"/>
  <c r="H262" i="5"/>
  <c r="I262" i="5" s="1"/>
  <c r="F262" i="5"/>
  <c r="H261" i="5"/>
  <c r="I261" i="5" s="1"/>
  <c r="F261" i="5"/>
  <c r="H260" i="5"/>
  <c r="I260" i="5" s="1"/>
  <c r="F260" i="5"/>
  <c r="H259" i="5"/>
  <c r="I259" i="5" s="1"/>
  <c r="F259" i="5"/>
  <c r="H258" i="5"/>
  <c r="I258" i="5" s="1"/>
  <c r="F258" i="5"/>
  <c r="H257" i="5"/>
  <c r="I257" i="5" s="1"/>
  <c r="F257" i="5"/>
  <c r="H256" i="5"/>
  <c r="I256" i="5" s="1"/>
  <c r="F256" i="5"/>
  <c r="H255" i="5"/>
  <c r="I255" i="5" s="1"/>
  <c r="F255" i="5"/>
  <c r="H254" i="5"/>
  <c r="I254" i="5" s="1"/>
  <c r="F254" i="5"/>
  <c r="H253" i="5"/>
  <c r="I253" i="5" s="1"/>
  <c r="F253" i="5"/>
  <c r="H252" i="5"/>
  <c r="I252" i="5" s="1"/>
  <c r="F252" i="5"/>
  <c r="H251" i="5"/>
  <c r="I251" i="5" s="1"/>
  <c r="F251" i="5"/>
  <c r="H250" i="5"/>
  <c r="I250" i="5" s="1"/>
  <c r="F250" i="5"/>
  <c r="H249" i="5"/>
  <c r="I249" i="5" s="1"/>
  <c r="F249" i="5"/>
  <c r="H248" i="5"/>
  <c r="I248" i="5" s="1"/>
  <c r="F248" i="5"/>
  <c r="I247" i="5"/>
  <c r="H247" i="5"/>
  <c r="F247" i="5"/>
  <c r="H246" i="5"/>
  <c r="I246" i="5" s="1"/>
  <c r="F246" i="5"/>
  <c r="H245" i="5"/>
  <c r="I245" i="5" s="1"/>
  <c r="F245" i="5"/>
  <c r="H244" i="5"/>
  <c r="I244" i="5" s="1"/>
  <c r="F244" i="5"/>
  <c r="H243" i="5"/>
  <c r="I243" i="5" s="1"/>
  <c r="F243" i="5"/>
  <c r="H242" i="5"/>
  <c r="I242" i="5" s="1"/>
  <c r="F242" i="5"/>
  <c r="H241" i="5"/>
  <c r="I241" i="5" s="1"/>
  <c r="F241" i="5"/>
  <c r="H240" i="5"/>
  <c r="I240" i="5" s="1"/>
  <c r="F240" i="5"/>
  <c r="H239" i="5"/>
  <c r="I239" i="5" s="1"/>
  <c r="F239" i="5"/>
  <c r="H238" i="5"/>
  <c r="I238" i="5" s="1"/>
  <c r="F238" i="5"/>
  <c r="H237" i="5"/>
  <c r="I237" i="5" s="1"/>
  <c r="F237" i="5"/>
  <c r="H236" i="5"/>
  <c r="I236" i="5" s="1"/>
  <c r="F236" i="5"/>
  <c r="H235" i="5"/>
  <c r="I235" i="5" s="1"/>
  <c r="F235" i="5"/>
  <c r="H234" i="5"/>
  <c r="I234" i="5" s="1"/>
  <c r="F234" i="5"/>
  <c r="H233" i="5"/>
  <c r="I233" i="5" s="1"/>
  <c r="F233" i="5"/>
  <c r="H232" i="5"/>
  <c r="I232" i="5" s="1"/>
  <c r="F232" i="5"/>
  <c r="H231" i="5"/>
  <c r="I231" i="5" s="1"/>
  <c r="F231" i="5"/>
  <c r="H230" i="5"/>
  <c r="I230" i="5" s="1"/>
  <c r="F230" i="5"/>
  <c r="H229" i="5"/>
  <c r="I229" i="5" s="1"/>
  <c r="F229" i="5"/>
  <c r="H228" i="5"/>
  <c r="I228" i="5" s="1"/>
  <c r="F228" i="5"/>
  <c r="H227" i="5"/>
  <c r="I227" i="5" s="1"/>
  <c r="F227" i="5"/>
  <c r="H226" i="5"/>
  <c r="I226" i="5" s="1"/>
  <c r="F226" i="5"/>
  <c r="H225" i="5"/>
  <c r="I225" i="5" s="1"/>
  <c r="F225" i="5"/>
  <c r="H224" i="5"/>
  <c r="I224" i="5" s="1"/>
  <c r="F224" i="5"/>
  <c r="H223" i="5"/>
  <c r="I223" i="5" s="1"/>
  <c r="F223" i="5"/>
  <c r="H222" i="5"/>
  <c r="I222" i="5" s="1"/>
  <c r="F222" i="5"/>
  <c r="H221" i="5"/>
  <c r="I221" i="5" s="1"/>
  <c r="F221" i="5"/>
  <c r="H220" i="5"/>
  <c r="I220" i="5" s="1"/>
  <c r="F220" i="5"/>
  <c r="H219" i="5"/>
  <c r="I219" i="5" s="1"/>
  <c r="F219" i="5"/>
  <c r="H218" i="5"/>
  <c r="I218" i="5" s="1"/>
  <c r="F218" i="5"/>
  <c r="H217" i="5"/>
  <c r="I217" i="5" s="1"/>
  <c r="F217" i="5"/>
  <c r="H216" i="5"/>
  <c r="I216" i="5" s="1"/>
  <c r="F216" i="5"/>
  <c r="I215" i="5"/>
  <c r="H215" i="5"/>
  <c r="F215" i="5"/>
  <c r="H214" i="5"/>
  <c r="I214" i="5" s="1"/>
  <c r="F214" i="5"/>
  <c r="H213" i="5"/>
  <c r="I213" i="5" s="1"/>
  <c r="F213" i="5"/>
  <c r="H212" i="5"/>
  <c r="I212" i="5" s="1"/>
  <c r="F212" i="5"/>
  <c r="H211" i="5"/>
  <c r="I211" i="5" s="1"/>
  <c r="F211" i="5"/>
  <c r="H210" i="5"/>
  <c r="I210" i="5" s="1"/>
  <c r="F210" i="5"/>
  <c r="H209" i="5"/>
  <c r="I209" i="5" s="1"/>
  <c r="F209" i="5"/>
  <c r="H208" i="5"/>
  <c r="I208" i="5" s="1"/>
  <c r="F208" i="5"/>
  <c r="H207" i="5"/>
  <c r="I207" i="5" s="1"/>
  <c r="F207" i="5"/>
  <c r="H206" i="5"/>
  <c r="I206" i="5" s="1"/>
  <c r="F206" i="5"/>
  <c r="H205" i="5"/>
  <c r="I205" i="5" s="1"/>
  <c r="F205" i="5"/>
  <c r="H204" i="5"/>
  <c r="I204" i="5" s="1"/>
  <c r="F204" i="5"/>
  <c r="I203" i="5"/>
  <c r="H203" i="5"/>
  <c r="F203" i="5"/>
  <c r="H202" i="5"/>
  <c r="I202" i="5" s="1"/>
  <c r="F202" i="5"/>
  <c r="H201" i="5"/>
  <c r="I201" i="5" s="1"/>
  <c r="F201" i="5"/>
  <c r="H200" i="5"/>
  <c r="I200" i="5" s="1"/>
  <c r="F200" i="5"/>
  <c r="I199" i="5"/>
  <c r="H199" i="5"/>
  <c r="F199" i="5"/>
  <c r="H198" i="5"/>
  <c r="I198" i="5" s="1"/>
  <c r="F198" i="5"/>
  <c r="H197" i="5"/>
  <c r="I197" i="5" s="1"/>
  <c r="F197" i="5"/>
  <c r="H196" i="5"/>
  <c r="I196" i="5" s="1"/>
  <c r="F196" i="5"/>
  <c r="H195" i="5"/>
  <c r="I195" i="5" s="1"/>
  <c r="F195" i="5"/>
  <c r="H194" i="5"/>
  <c r="I194" i="5" s="1"/>
  <c r="F194" i="5"/>
  <c r="H193" i="5"/>
  <c r="I193" i="5" s="1"/>
  <c r="F193" i="5"/>
  <c r="H192" i="5"/>
  <c r="I192" i="5" s="1"/>
  <c r="F192" i="5"/>
  <c r="H191" i="5"/>
  <c r="I191" i="5" s="1"/>
  <c r="F191" i="5"/>
  <c r="H190" i="5"/>
  <c r="I190" i="5" s="1"/>
  <c r="F190" i="5"/>
  <c r="H189" i="5"/>
  <c r="I189" i="5" s="1"/>
  <c r="F189" i="5"/>
  <c r="H188" i="5"/>
  <c r="I188" i="5" s="1"/>
  <c r="F188" i="5"/>
  <c r="H187" i="5"/>
  <c r="I187" i="5" s="1"/>
  <c r="F187" i="5"/>
  <c r="H186" i="5"/>
  <c r="I186" i="5" s="1"/>
  <c r="F186" i="5"/>
  <c r="H185" i="5"/>
  <c r="I185" i="5" s="1"/>
  <c r="F185" i="5"/>
  <c r="H184" i="5"/>
  <c r="I184" i="5" s="1"/>
  <c r="F184" i="5"/>
  <c r="H183" i="5"/>
  <c r="I183" i="5" s="1"/>
  <c r="F183" i="5"/>
  <c r="H182" i="5"/>
  <c r="I182" i="5" s="1"/>
  <c r="F182" i="5"/>
  <c r="H181" i="5"/>
  <c r="I181" i="5" s="1"/>
  <c r="F181" i="5"/>
  <c r="H180" i="5"/>
  <c r="I180" i="5" s="1"/>
  <c r="F180" i="5"/>
  <c r="H179" i="5"/>
  <c r="I179" i="5" s="1"/>
  <c r="F179" i="5"/>
  <c r="H178" i="5"/>
  <c r="I178" i="5" s="1"/>
  <c r="F178" i="5"/>
  <c r="H177" i="5"/>
  <c r="I177" i="5" s="1"/>
  <c r="F177" i="5"/>
  <c r="H176" i="5"/>
  <c r="I176" i="5" s="1"/>
  <c r="F176" i="5"/>
  <c r="H175" i="5"/>
  <c r="I175" i="5" s="1"/>
  <c r="F175" i="5"/>
  <c r="H174" i="5"/>
  <c r="I174" i="5" s="1"/>
  <c r="F174" i="5"/>
  <c r="H173" i="5"/>
  <c r="I173" i="5" s="1"/>
  <c r="F173" i="5"/>
  <c r="H172" i="5"/>
  <c r="I172" i="5" s="1"/>
  <c r="F172" i="5"/>
  <c r="H171" i="5"/>
  <c r="I171" i="5" s="1"/>
  <c r="F171" i="5"/>
  <c r="H170" i="5"/>
  <c r="I170" i="5" s="1"/>
  <c r="F170" i="5"/>
  <c r="H169" i="5"/>
  <c r="I169" i="5" s="1"/>
  <c r="F169" i="5"/>
  <c r="H168" i="5"/>
  <c r="I168" i="5" s="1"/>
  <c r="F168" i="5"/>
  <c r="H167" i="5"/>
  <c r="I167" i="5" s="1"/>
  <c r="F167" i="5"/>
  <c r="H166" i="5"/>
  <c r="I166" i="5" s="1"/>
  <c r="F166" i="5"/>
  <c r="H165" i="5"/>
  <c r="I165" i="5" s="1"/>
  <c r="F165" i="5"/>
  <c r="H164" i="5"/>
  <c r="I164" i="5" s="1"/>
  <c r="F164" i="5"/>
  <c r="H163" i="5"/>
  <c r="I163" i="5" s="1"/>
  <c r="F163" i="5"/>
  <c r="H162" i="5"/>
  <c r="I162" i="5" s="1"/>
  <c r="F162" i="5"/>
  <c r="H161" i="5"/>
  <c r="I161" i="5" s="1"/>
  <c r="F161" i="5"/>
  <c r="H160" i="5"/>
  <c r="I160" i="5" s="1"/>
  <c r="F160" i="5"/>
  <c r="H159" i="5"/>
  <c r="I159" i="5" s="1"/>
  <c r="F159" i="5"/>
  <c r="H158" i="5"/>
  <c r="I158" i="5" s="1"/>
  <c r="F158" i="5"/>
  <c r="H157" i="5"/>
  <c r="I157" i="5" s="1"/>
  <c r="F157" i="5"/>
  <c r="H156" i="5"/>
  <c r="I156" i="5" s="1"/>
  <c r="F156" i="5"/>
  <c r="H155" i="5"/>
  <c r="I155" i="5" s="1"/>
  <c r="F155" i="5"/>
  <c r="H154" i="5"/>
  <c r="I154" i="5" s="1"/>
  <c r="F154" i="5"/>
  <c r="H153" i="5"/>
  <c r="I153" i="5" s="1"/>
  <c r="F153" i="5"/>
  <c r="H152" i="5"/>
  <c r="I152" i="5" s="1"/>
  <c r="F152" i="5"/>
  <c r="H151" i="5"/>
  <c r="I151" i="5" s="1"/>
  <c r="F151" i="5"/>
  <c r="H150" i="5"/>
  <c r="I150" i="5" s="1"/>
  <c r="F150" i="5"/>
  <c r="H149" i="5"/>
  <c r="I149" i="5" s="1"/>
  <c r="F149" i="5"/>
  <c r="H148" i="5"/>
  <c r="I148" i="5" s="1"/>
  <c r="F148" i="5"/>
  <c r="H147" i="5"/>
  <c r="I147" i="5" s="1"/>
  <c r="F147" i="5"/>
  <c r="H146" i="5"/>
  <c r="I146" i="5" s="1"/>
  <c r="F146" i="5"/>
  <c r="H145" i="5"/>
  <c r="I145" i="5" s="1"/>
  <c r="F145" i="5"/>
  <c r="H144" i="5"/>
  <c r="I144" i="5" s="1"/>
  <c r="F144" i="5"/>
  <c r="H143" i="5"/>
  <c r="I143" i="5" s="1"/>
  <c r="F143" i="5"/>
  <c r="H142" i="5"/>
  <c r="I142" i="5" s="1"/>
  <c r="F142" i="5"/>
  <c r="H141" i="5"/>
  <c r="I141" i="5" s="1"/>
  <c r="F141" i="5"/>
  <c r="H140" i="5"/>
  <c r="I140" i="5" s="1"/>
  <c r="F140" i="5"/>
  <c r="H139" i="5"/>
  <c r="I139" i="5" s="1"/>
  <c r="F139" i="5"/>
  <c r="H138" i="5"/>
  <c r="I138" i="5" s="1"/>
  <c r="F138" i="5"/>
  <c r="H137" i="5"/>
  <c r="I137" i="5" s="1"/>
  <c r="F137" i="5"/>
  <c r="H136" i="5"/>
  <c r="I136" i="5" s="1"/>
  <c r="F136" i="5"/>
  <c r="H135" i="5"/>
  <c r="I135" i="5" s="1"/>
  <c r="F135" i="5"/>
  <c r="H134" i="5"/>
  <c r="I134" i="5" s="1"/>
  <c r="F134" i="5"/>
  <c r="H133" i="5"/>
  <c r="I133" i="5" s="1"/>
  <c r="F133" i="5"/>
  <c r="H132" i="5"/>
  <c r="I132" i="5" s="1"/>
  <c r="F132" i="5"/>
  <c r="H131" i="5"/>
  <c r="I131" i="5" s="1"/>
  <c r="F131" i="5"/>
  <c r="H130" i="5"/>
  <c r="I130" i="5" s="1"/>
  <c r="F130" i="5"/>
  <c r="H129" i="5"/>
  <c r="I129" i="5" s="1"/>
  <c r="F129" i="5"/>
  <c r="H128" i="5"/>
  <c r="I128" i="5" s="1"/>
  <c r="F128" i="5"/>
  <c r="H127" i="5"/>
  <c r="I127" i="5" s="1"/>
  <c r="F127" i="5"/>
  <c r="H126" i="5"/>
  <c r="I126" i="5" s="1"/>
  <c r="F126" i="5"/>
  <c r="H125" i="5"/>
  <c r="I125" i="5" s="1"/>
  <c r="F125" i="5"/>
  <c r="H124" i="5"/>
  <c r="I124" i="5" s="1"/>
  <c r="F124" i="5"/>
  <c r="H123" i="5"/>
  <c r="I123" i="5" s="1"/>
  <c r="F123" i="5"/>
  <c r="H122" i="5"/>
  <c r="I122" i="5" s="1"/>
  <c r="F122" i="5"/>
  <c r="H121" i="5"/>
  <c r="I121" i="5" s="1"/>
  <c r="F121" i="5"/>
  <c r="H120" i="5"/>
  <c r="I120" i="5" s="1"/>
  <c r="F120" i="5"/>
  <c r="H119" i="5"/>
  <c r="I119" i="5" s="1"/>
  <c r="F119" i="5"/>
  <c r="H118" i="5"/>
  <c r="I118" i="5" s="1"/>
  <c r="F118" i="5"/>
  <c r="H117" i="5"/>
  <c r="I117" i="5" s="1"/>
  <c r="F117" i="5"/>
  <c r="H116" i="5"/>
  <c r="I116" i="5" s="1"/>
  <c r="F116" i="5"/>
  <c r="H115" i="5"/>
  <c r="I115" i="5" s="1"/>
  <c r="F115" i="5"/>
  <c r="H114" i="5"/>
  <c r="I114" i="5" s="1"/>
  <c r="F114" i="5"/>
  <c r="H113" i="5"/>
  <c r="I113" i="5" s="1"/>
  <c r="F113" i="5"/>
  <c r="H112" i="5"/>
  <c r="I112" i="5" s="1"/>
  <c r="F112" i="5"/>
  <c r="H111" i="5"/>
  <c r="I111" i="5" s="1"/>
  <c r="F111" i="5"/>
  <c r="H110" i="5"/>
  <c r="I110" i="5" s="1"/>
  <c r="F110" i="5"/>
  <c r="H109" i="5"/>
  <c r="I109" i="5" s="1"/>
  <c r="F109" i="5"/>
  <c r="H108" i="5"/>
  <c r="I108" i="5" s="1"/>
  <c r="F108" i="5"/>
  <c r="H107" i="5"/>
  <c r="I107" i="5" s="1"/>
  <c r="F107" i="5"/>
  <c r="H106" i="5"/>
  <c r="I106" i="5" s="1"/>
  <c r="F106" i="5"/>
  <c r="H105" i="5"/>
  <c r="I105" i="5" s="1"/>
  <c r="F105" i="5"/>
  <c r="H104" i="5"/>
  <c r="I104" i="5" s="1"/>
  <c r="F104" i="5"/>
  <c r="H103" i="5"/>
  <c r="I103" i="5" s="1"/>
  <c r="F103" i="5"/>
  <c r="H102" i="5"/>
  <c r="I102" i="5" s="1"/>
  <c r="F102" i="5"/>
  <c r="H101" i="5"/>
  <c r="I101" i="5" s="1"/>
  <c r="F101" i="5"/>
  <c r="H100" i="5"/>
  <c r="I100" i="5" s="1"/>
  <c r="F100" i="5"/>
  <c r="I99" i="5"/>
  <c r="H99" i="5"/>
  <c r="F99" i="5"/>
  <c r="H98" i="5"/>
  <c r="I98" i="5" s="1"/>
  <c r="F98" i="5"/>
  <c r="H97" i="5"/>
  <c r="I97" i="5" s="1"/>
  <c r="F97" i="5"/>
  <c r="H96" i="5"/>
  <c r="I96" i="5" s="1"/>
  <c r="F96" i="5"/>
  <c r="H95" i="5"/>
  <c r="I95" i="5" s="1"/>
  <c r="F95" i="5"/>
  <c r="H94" i="5"/>
  <c r="I94" i="5" s="1"/>
  <c r="F94" i="5"/>
  <c r="H93" i="5"/>
  <c r="I93" i="5" s="1"/>
  <c r="F93" i="5"/>
  <c r="H92" i="5"/>
  <c r="I92" i="5" s="1"/>
  <c r="F92" i="5"/>
  <c r="H91" i="5"/>
  <c r="I91" i="5" s="1"/>
  <c r="F91" i="5"/>
  <c r="H90" i="5"/>
  <c r="I90" i="5" s="1"/>
  <c r="F90" i="5"/>
  <c r="H89" i="5"/>
  <c r="I89" i="5" s="1"/>
  <c r="F89" i="5"/>
  <c r="H88" i="5"/>
  <c r="I88" i="5" s="1"/>
  <c r="F88" i="5"/>
  <c r="H87" i="5"/>
  <c r="I87" i="5" s="1"/>
  <c r="F87" i="5"/>
  <c r="H86" i="5"/>
  <c r="I86" i="5" s="1"/>
  <c r="F86" i="5"/>
  <c r="H85" i="5"/>
  <c r="I85" i="5" s="1"/>
  <c r="F85" i="5"/>
  <c r="H84" i="5"/>
  <c r="I84" i="5" s="1"/>
  <c r="F84" i="5"/>
  <c r="H83" i="5"/>
  <c r="I83" i="5" s="1"/>
  <c r="F83" i="5"/>
  <c r="H82" i="5"/>
  <c r="I82" i="5" s="1"/>
  <c r="F82" i="5"/>
  <c r="H81" i="5"/>
  <c r="I81" i="5" s="1"/>
  <c r="F81" i="5"/>
  <c r="H80" i="5"/>
  <c r="I80" i="5" s="1"/>
  <c r="F80" i="5"/>
  <c r="H79" i="5"/>
  <c r="I79" i="5" s="1"/>
  <c r="F79" i="5"/>
  <c r="H78" i="5"/>
  <c r="I78" i="5" s="1"/>
  <c r="F78" i="5"/>
  <c r="H77" i="5"/>
  <c r="I77" i="5" s="1"/>
  <c r="F77" i="5"/>
  <c r="H76" i="5"/>
  <c r="I76" i="5" s="1"/>
  <c r="F76" i="5"/>
  <c r="H75" i="5"/>
  <c r="I75" i="5" s="1"/>
  <c r="F75" i="5"/>
  <c r="H74" i="5"/>
  <c r="I74" i="5" s="1"/>
  <c r="F74" i="5"/>
  <c r="H73" i="5"/>
  <c r="I73" i="5" s="1"/>
  <c r="F73" i="5"/>
  <c r="H72" i="5"/>
  <c r="I72" i="5" s="1"/>
  <c r="F72" i="5"/>
  <c r="H71" i="5"/>
  <c r="I71" i="5" s="1"/>
  <c r="F71" i="5"/>
  <c r="H70" i="5"/>
  <c r="I70" i="5" s="1"/>
  <c r="F70" i="5"/>
  <c r="H69" i="5"/>
  <c r="I69" i="5" s="1"/>
  <c r="F69" i="5"/>
  <c r="H68" i="5"/>
  <c r="I68" i="5" s="1"/>
  <c r="F68" i="5"/>
  <c r="H67" i="5"/>
  <c r="I67" i="5" s="1"/>
  <c r="F67" i="5"/>
  <c r="H66" i="5"/>
  <c r="I66" i="5" s="1"/>
  <c r="F66" i="5"/>
  <c r="H65" i="5"/>
  <c r="I65" i="5" s="1"/>
  <c r="F65" i="5"/>
  <c r="H64" i="5"/>
  <c r="I64" i="5" s="1"/>
  <c r="F64" i="5"/>
  <c r="H63" i="5"/>
  <c r="I63" i="5" s="1"/>
  <c r="F63" i="5"/>
  <c r="H62" i="5"/>
  <c r="I62" i="5" s="1"/>
  <c r="F62" i="5"/>
  <c r="H61" i="5"/>
  <c r="I61" i="5" s="1"/>
  <c r="F61" i="5"/>
  <c r="H60" i="5"/>
  <c r="I60" i="5" s="1"/>
  <c r="F60" i="5"/>
  <c r="H59" i="5"/>
  <c r="I59" i="5" s="1"/>
  <c r="F59" i="5"/>
  <c r="H58" i="5"/>
  <c r="I58" i="5" s="1"/>
  <c r="F58" i="5"/>
  <c r="H57" i="5"/>
  <c r="I57" i="5" s="1"/>
  <c r="F57" i="5"/>
  <c r="H56" i="5"/>
  <c r="I56" i="5" s="1"/>
  <c r="F56" i="5"/>
  <c r="H55" i="5"/>
  <c r="I55" i="5" s="1"/>
  <c r="F55" i="5"/>
  <c r="H54" i="5"/>
  <c r="I54" i="5" s="1"/>
  <c r="F54" i="5"/>
  <c r="H53" i="5"/>
  <c r="I53" i="5" s="1"/>
  <c r="F53" i="5"/>
  <c r="H52" i="5"/>
  <c r="I52" i="5" s="1"/>
  <c r="F52" i="5"/>
  <c r="H51" i="5"/>
  <c r="I51" i="5" s="1"/>
  <c r="F51" i="5"/>
  <c r="H50" i="5"/>
  <c r="I50" i="5" s="1"/>
  <c r="F50" i="5"/>
  <c r="H49" i="5"/>
  <c r="I49" i="5" s="1"/>
  <c r="F49" i="5"/>
  <c r="H48" i="5"/>
  <c r="I48" i="5" s="1"/>
  <c r="F48" i="5"/>
  <c r="H47" i="5"/>
  <c r="I47" i="5" s="1"/>
  <c r="F47" i="5"/>
  <c r="H46" i="5"/>
  <c r="I46" i="5" s="1"/>
  <c r="F46" i="5"/>
  <c r="H45" i="5"/>
  <c r="I45" i="5" s="1"/>
  <c r="F45" i="5"/>
  <c r="H44" i="5"/>
  <c r="I44" i="5" s="1"/>
  <c r="F44" i="5"/>
  <c r="H43" i="5"/>
  <c r="I43" i="5" s="1"/>
  <c r="F43" i="5"/>
  <c r="H42" i="5"/>
  <c r="I42" i="5" s="1"/>
  <c r="F42" i="5"/>
  <c r="H41" i="5"/>
  <c r="I41" i="5" s="1"/>
  <c r="F41" i="5"/>
  <c r="H40" i="5"/>
  <c r="I40" i="5" s="1"/>
  <c r="F40" i="5"/>
  <c r="H39" i="5"/>
  <c r="I39" i="5" s="1"/>
  <c r="F39" i="5"/>
  <c r="H38" i="5"/>
  <c r="I38" i="5" s="1"/>
  <c r="F38" i="5"/>
  <c r="H37" i="5"/>
  <c r="I37" i="5" s="1"/>
  <c r="F37" i="5"/>
  <c r="H36" i="5"/>
  <c r="I36" i="5" s="1"/>
  <c r="F36" i="5"/>
  <c r="H35" i="5"/>
  <c r="I35" i="5" s="1"/>
  <c r="F35" i="5"/>
  <c r="H34" i="5"/>
  <c r="I34" i="5" s="1"/>
  <c r="F34" i="5"/>
  <c r="H33" i="5"/>
  <c r="I33" i="5" s="1"/>
  <c r="F33" i="5"/>
  <c r="H32" i="5"/>
  <c r="I32" i="5" s="1"/>
  <c r="F32" i="5"/>
  <c r="H31" i="5"/>
  <c r="I31" i="5" s="1"/>
  <c r="F31" i="5"/>
  <c r="H30" i="5"/>
  <c r="I30" i="5" s="1"/>
  <c r="F30" i="5"/>
  <c r="H29" i="5"/>
  <c r="I29" i="5" s="1"/>
  <c r="F29" i="5"/>
  <c r="H28" i="5"/>
  <c r="I28" i="5" s="1"/>
  <c r="F28" i="5"/>
  <c r="H27" i="5"/>
  <c r="I27" i="5" s="1"/>
  <c r="F27" i="5"/>
  <c r="H26" i="5"/>
  <c r="I26" i="5" s="1"/>
  <c r="F26" i="5"/>
  <c r="H25" i="5"/>
  <c r="I25" i="5" s="1"/>
  <c r="F25" i="5"/>
  <c r="H24" i="5"/>
  <c r="I24" i="5" s="1"/>
  <c r="F24" i="5"/>
  <c r="H23" i="5"/>
  <c r="I23" i="5" s="1"/>
  <c r="F23" i="5"/>
  <c r="H22" i="5"/>
  <c r="I22" i="5" s="1"/>
  <c r="F22" i="5"/>
  <c r="H21" i="5"/>
  <c r="I21" i="5" s="1"/>
  <c r="F21" i="5"/>
  <c r="H20" i="5"/>
  <c r="I20" i="5" s="1"/>
  <c r="F20" i="5"/>
  <c r="I19" i="5"/>
  <c r="H19" i="5"/>
  <c r="F19" i="5"/>
  <c r="H18" i="5"/>
  <c r="I18" i="5" s="1"/>
  <c r="F18" i="5"/>
  <c r="H17" i="5"/>
  <c r="I17" i="5" s="1"/>
  <c r="F17" i="5"/>
  <c r="H16" i="5"/>
  <c r="I16" i="5" s="1"/>
  <c r="F16" i="5"/>
  <c r="H15" i="5"/>
  <c r="F15" i="5"/>
  <c r="L14" i="5"/>
  <c r="L13" i="5" s="1"/>
  <c r="K14" i="5"/>
  <c r="K13" i="5" s="1"/>
  <c r="G14" i="5"/>
  <c r="G13" i="5" s="1"/>
  <c r="E14" i="5"/>
  <c r="D14" i="5"/>
  <c r="D13" i="5" s="1"/>
  <c r="J274" i="4"/>
  <c r="F274" i="4"/>
  <c r="L274" i="4" s="1"/>
  <c r="J273" i="4"/>
  <c r="M273" i="4" s="1"/>
  <c r="F273" i="4"/>
  <c r="L273" i="4" s="1"/>
  <c r="J272" i="4"/>
  <c r="M272" i="4" s="1"/>
  <c r="F272" i="4"/>
  <c r="L272" i="4" s="1"/>
  <c r="L271" i="4"/>
  <c r="J271" i="4"/>
  <c r="M271" i="4" s="1"/>
  <c r="F271" i="4"/>
  <c r="J270" i="4"/>
  <c r="F270" i="4"/>
  <c r="L270" i="4" s="1"/>
  <c r="J269" i="4"/>
  <c r="F269" i="4"/>
  <c r="L269" i="4" s="1"/>
  <c r="M269" i="4" s="1"/>
  <c r="L268" i="4"/>
  <c r="J268" i="4"/>
  <c r="M268" i="4" s="1"/>
  <c r="F268" i="4"/>
  <c r="J267" i="4"/>
  <c r="M267" i="4" s="1"/>
  <c r="F267" i="4"/>
  <c r="L267" i="4" s="1"/>
  <c r="J266" i="4"/>
  <c r="F266" i="4"/>
  <c r="L266" i="4" s="1"/>
  <c r="M266" i="4" s="1"/>
  <c r="L265" i="4"/>
  <c r="J265" i="4"/>
  <c r="M265" i="4" s="1"/>
  <c r="F265" i="4"/>
  <c r="J264" i="4"/>
  <c r="M264" i="4" s="1"/>
  <c r="F264" i="4"/>
  <c r="L264" i="4" s="1"/>
  <c r="J263" i="4"/>
  <c r="F263" i="4"/>
  <c r="L263" i="4" s="1"/>
  <c r="M263" i="4" s="1"/>
  <c r="L262" i="4"/>
  <c r="J262" i="4"/>
  <c r="M262" i="4" s="1"/>
  <c r="F262" i="4"/>
  <c r="J261" i="4"/>
  <c r="F261" i="4"/>
  <c r="L261" i="4" s="1"/>
  <c r="J260" i="4"/>
  <c r="F260" i="4"/>
  <c r="L260" i="4" s="1"/>
  <c r="M260" i="4" s="1"/>
  <c r="L259" i="4"/>
  <c r="J259" i="4"/>
  <c r="M259" i="4" s="1"/>
  <c r="F259" i="4"/>
  <c r="J258" i="4"/>
  <c r="F258" i="4"/>
  <c r="L258" i="4" s="1"/>
  <c r="J257" i="4"/>
  <c r="F257" i="4"/>
  <c r="F254" i="4" s="1"/>
  <c r="L256" i="4"/>
  <c r="J256" i="4"/>
  <c r="M256" i="4" s="1"/>
  <c r="F256" i="4"/>
  <c r="J255" i="4"/>
  <c r="F255" i="4"/>
  <c r="L255" i="4" s="1"/>
  <c r="K254" i="4"/>
  <c r="J254" i="4"/>
  <c r="I254" i="4"/>
  <c r="H254" i="4"/>
  <c r="E254" i="4"/>
  <c r="D254" i="4"/>
  <c r="C254" i="4"/>
  <c r="L253" i="4"/>
  <c r="J253" i="4"/>
  <c r="M253" i="4" s="1"/>
  <c r="F253" i="4"/>
  <c r="L252" i="4"/>
  <c r="M252" i="4" s="1"/>
  <c r="J252" i="4"/>
  <c r="F252" i="4"/>
  <c r="L251" i="4"/>
  <c r="M251" i="4" s="1"/>
  <c r="J251" i="4"/>
  <c r="F251" i="4"/>
  <c r="L250" i="4"/>
  <c r="J250" i="4"/>
  <c r="M250" i="4" s="1"/>
  <c r="F250" i="4"/>
  <c r="L249" i="4"/>
  <c r="M249" i="4" s="1"/>
  <c r="J249" i="4"/>
  <c r="F249" i="4"/>
  <c r="L248" i="4"/>
  <c r="M248" i="4" s="1"/>
  <c r="J248" i="4"/>
  <c r="F248" i="4"/>
  <c r="L247" i="4"/>
  <c r="J247" i="4"/>
  <c r="M247" i="4" s="1"/>
  <c r="F247" i="4"/>
  <c r="L246" i="4"/>
  <c r="M246" i="4" s="1"/>
  <c r="J246" i="4"/>
  <c r="F246" i="4"/>
  <c r="L245" i="4"/>
  <c r="M245" i="4" s="1"/>
  <c r="J245" i="4"/>
  <c r="F245" i="4"/>
  <c r="L244" i="4"/>
  <c r="J244" i="4"/>
  <c r="M244" i="4" s="1"/>
  <c r="F244" i="4"/>
  <c r="L243" i="4"/>
  <c r="M243" i="4" s="1"/>
  <c r="J243" i="4"/>
  <c r="F243" i="4"/>
  <c r="L242" i="4"/>
  <c r="M242" i="4" s="1"/>
  <c r="J242" i="4"/>
  <c r="F242" i="4"/>
  <c r="L241" i="4"/>
  <c r="J241" i="4"/>
  <c r="M241" i="4" s="1"/>
  <c r="F241" i="4"/>
  <c r="L240" i="4"/>
  <c r="M240" i="4" s="1"/>
  <c r="J240" i="4"/>
  <c r="F240" i="4"/>
  <c r="L239" i="4"/>
  <c r="M239" i="4" s="1"/>
  <c r="J239" i="4"/>
  <c r="F239" i="4"/>
  <c r="L238" i="4"/>
  <c r="J238" i="4"/>
  <c r="M238" i="4" s="1"/>
  <c r="F238" i="4"/>
  <c r="L237" i="4"/>
  <c r="M237" i="4" s="1"/>
  <c r="J237" i="4"/>
  <c r="F237" i="4"/>
  <c r="L236" i="4"/>
  <c r="M236" i="4" s="1"/>
  <c r="J236" i="4"/>
  <c r="F236" i="4"/>
  <c r="L235" i="4"/>
  <c r="J235" i="4"/>
  <c r="M235" i="4" s="1"/>
  <c r="F235" i="4"/>
  <c r="L234" i="4"/>
  <c r="M234" i="4" s="1"/>
  <c r="J234" i="4"/>
  <c r="F234" i="4"/>
  <c r="L233" i="4"/>
  <c r="M233" i="4" s="1"/>
  <c r="J233" i="4"/>
  <c r="F233" i="4"/>
  <c r="L232" i="4"/>
  <c r="J232" i="4"/>
  <c r="M232" i="4" s="1"/>
  <c r="F232" i="4"/>
  <c r="L231" i="4"/>
  <c r="M231" i="4" s="1"/>
  <c r="J231" i="4"/>
  <c r="F231" i="4"/>
  <c r="L230" i="4"/>
  <c r="M230" i="4" s="1"/>
  <c r="J230" i="4"/>
  <c r="F230" i="4"/>
  <c r="L229" i="4"/>
  <c r="J229" i="4"/>
  <c r="M229" i="4" s="1"/>
  <c r="F229" i="4"/>
  <c r="L228" i="4"/>
  <c r="M228" i="4" s="1"/>
  <c r="J228" i="4"/>
  <c r="F228" i="4"/>
  <c r="L227" i="4"/>
  <c r="M227" i="4" s="1"/>
  <c r="J227" i="4"/>
  <c r="F227" i="4"/>
  <c r="L226" i="4"/>
  <c r="J226" i="4"/>
  <c r="M226" i="4" s="1"/>
  <c r="F226" i="4"/>
  <c r="L225" i="4"/>
  <c r="M225" i="4" s="1"/>
  <c r="J225" i="4"/>
  <c r="F225" i="4"/>
  <c r="L224" i="4"/>
  <c r="M224" i="4" s="1"/>
  <c r="J224" i="4"/>
  <c r="F224" i="4"/>
  <c r="L223" i="4"/>
  <c r="J223" i="4"/>
  <c r="M223" i="4" s="1"/>
  <c r="F223" i="4"/>
  <c r="L222" i="4"/>
  <c r="M222" i="4" s="1"/>
  <c r="J222" i="4"/>
  <c r="F222" i="4"/>
  <c r="L221" i="4"/>
  <c r="M221" i="4" s="1"/>
  <c r="J221" i="4"/>
  <c r="F221" i="4"/>
  <c r="L220" i="4"/>
  <c r="J220" i="4"/>
  <c r="M220" i="4" s="1"/>
  <c r="F220" i="4"/>
  <c r="L219" i="4"/>
  <c r="M219" i="4" s="1"/>
  <c r="J219" i="4"/>
  <c r="F219" i="4"/>
  <c r="L218" i="4"/>
  <c r="M218" i="4" s="1"/>
  <c r="J218" i="4"/>
  <c r="F218" i="4"/>
  <c r="L217" i="4"/>
  <c r="J217" i="4"/>
  <c r="M217" i="4" s="1"/>
  <c r="F217" i="4"/>
  <c r="L216" i="4"/>
  <c r="M216" i="4" s="1"/>
  <c r="J216" i="4"/>
  <c r="F216" i="4"/>
  <c r="L215" i="4"/>
  <c r="M215" i="4" s="1"/>
  <c r="J215" i="4"/>
  <c r="F215" i="4"/>
  <c r="L214" i="4"/>
  <c r="J214" i="4"/>
  <c r="M214" i="4" s="1"/>
  <c r="F214" i="4"/>
  <c r="L213" i="4"/>
  <c r="M213" i="4" s="1"/>
  <c r="J213" i="4"/>
  <c r="F213" i="4"/>
  <c r="L212" i="4"/>
  <c r="M212" i="4" s="1"/>
  <c r="J212" i="4"/>
  <c r="F212" i="4"/>
  <c r="L211" i="4"/>
  <c r="J211" i="4"/>
  <c r="M211" i="4" s="1"/>
  <c r="F211" i="4"/>
  <c r="L210" i="4"/>
  <c r="M210" i="4" s="1"/>
  <c r="J210" i="4"/>
  <c r="F210" i="4"/>
  <c r="L209" i="4"/>
  <c r="M209" i="4" s="1"/>
  <c r="J209" i="4"/>
  <c r="F209" i="4"/>
  <c r="L208" i="4"/>
  <c r="J208" i="4"/>
  <c r="M208" i="4" s="1"/>
  <c r="F208" i="4"/>
  <c r="L207" i="4"/>
  <c r="M207" i="4" s="1"/>
  <c r="J207" i="4"/>
  <c r="F207" i="4"/>
  <c r="L206" i="4"/>
  <c r="M206" i="4" s="1"/>
  <c r="J206" i="4"/>
  <c r="F206" i="4"/>
  <c r="L205" i="4"/>
  <c r="J205" i="4"/>
  <c r="M205" i="4" s="1"/>
  <c r="F205" i="4"/>
  <c r="L204" i="4"/>
  <c r="M204" i="4" s="1"/>
  <c r="J204" i="4"/>
  <c r="F204" i="4"/>
  <c r="L203" i="4"/>
  <c r="M203" i="4" s="1"/>
  <c r="J203" i="4"/>
  <c r="F203" i="4"/>
  <c r="L202" i="4"/>
  <c r="J202" i="4"/>
  <c r="M202" i="4" s="1"/>
  <c r="F202" i="4"/>
  <c r="L201" i="4"/>
  <c r="M201" i="4" s="1"/>
  <c r="J201" i="4"/>
  <c r="F201" i="4"/>
  <c r="L200" i="4"/>
  <c r="M200" i="4" s="1"/>
  <c r="J200" i="4"/>
  <c r="F200" i="4"/>
  <c r="L199" i="4"/>
  <c r="J199" i="4"/>
  <c r="M199" i="4" s="1"/>
  <c r="F199" i="4"/>
  <c r="L198" i="4"/>
  <c r="M198" i="4" s="1"/>
  <c r="J198" i="4"/>
  <c r="F198" i="4"/>
  <c r="L197" i="4"/>
  <c r="M197" i="4" s="1"/>
  <c r="J197" i="4"/>
  <c r="F197" i="4"/>
  <c r="L196" i="4"/>
  <c r="J196" i="4"/>
  <c r="M196" i="4" s="1"/>
  <c r="F196" i="4"/>
  <c r="L195" i="4"/>
  <c r="M195" i="4" s="1"/>
  <c r="J195" i="4"/>
  <c r="F195" i="4"/>
  <c r="L194" i="4"/>
  <c r="M194" i="4" s="1"/>
  <c r="J194" i="4"/>
  <c r="F194" i="4"/>
  <c r="L193" i="4"/>
  <c r="J193" i="4"/>
  <c r="M193" i="4" s="1"/>
  <c r="F193" i="4"/>
  <c r="L192" i="4"/>
  <c r="M192" i="4" s="1"/>
  <c r="J192" i="4"/>
  <c r="F192" i="4"/>
  <c r="L191" i="4"/>
  <c r="M191" i="4" s="1"/>
  <c r="J191" i="4"/>
  <c r="F191" i="4"/>
  <c r="L190" i="4"/>
  <c r="J190" i="4"/>
  <c r="M190" i="4" s="1"/>
  <c r="F190" i="4"/>
  <c r="L189" i="4"/>
  <c r="M189" i="4" s="1"/>
  <c r="J189" i="4"/>
  <c r="F189" i="4"/>
  <c r="L188" i="4"/>
  <c r="M188" i="4" s="1"/>
  <c r="J188" i="4"/>
  <c r="F188" i="4"/>
  <c r="L187" i="4"/>
  <c r="J187" i="4"/>
  <c r="M187" i="4" s="1"/>
  <c r="F187" i="4"/>
  <c r="L186" i="4"/>
  <c r="M186" i="4" s="1"/>
  <c r="J186" i="4"/>
  <c r="F186" i="4"/>
  <c r="L185" i="4"/>
  <c r="M185" i="4" s="1"/>
  <c r="J185" i="4"/>
  <c r="F185" i="4"/>
  <c r="L184" i="4"/>
  <c r="J184" i="4"/>
  <c r="M184" i="4" s="1"/>
  <c r="F184" i="4"/>
  <c r="L183" i="4"/>
  <c r="M183" i="4" s="1"/>
  <c r="J183" i="4"/>
  <c r="F183" i="4"/>
  <c r="L182" i="4"/>
  <c r="M182" i="4" s="1"/>
  <c r="J182" i="4"/>
  <c r="F182" i="4"/>
  <c r="L181" i="4"/>
  <c r="J181" i="4"/>
  <c r="M181" i="4" s="1"/>
  <c r="F181" i="4"/>
  <c r="L180" i="4"/>
  <c r="M180" i="4" s="1"/>
  <c r="J180" i="4"/>
  <c r="F180" i="4"/>
  <c r="L179" i="4"/>
  <c r="M179" i="4" s="1"/>
  <c r="J179" i="4"/>
  <c r="F179" i="4"/>
  <c r="L178" i="4"/>
  <c r="J178" i="4"/>
  <c r="M178" i="4" s="1"/>
  <c r="F178" i="4"/>
  <c r="L177" i="4"/>
  <c r="M177" i="4" s="1"/>
  <c r="J177" i="4"/>
  <c r="F177" i="4"/>
  <c r="L176" i="4"/>
  <c r="M176" i="4" s="1"/>
  <c r="J176" i="4"/>
  <c r="F176" i="4"/>
  <c r="L175" i="4"/>
  <c r="J175" i="4"/>
  <c r="M175" i="4" s="1"/>
  <c r="F175" i="4"/>
  <c r="L174" i="4"/>
  <c r="M174" i="4" s="1"/>
  <c r="J174" i="4"/>
  <c r="F174" i="4"/>
  <c r="L173" i="4"/>
  <c r="M173" i="4" s="1"/>
  <c r="J173" i="4"/>
  <c r="F173" i="4"/>
  <c r="L172" i="4"/>
  <c r="J172" i="4"/>
  <c r="M172" i="4" s="1"/>
  <c r="F172" i="4"/>
  <c r="L171" i="4"/>
  <c r="M171" i="4" s="1"/>
  <c r="J171" i="4"/>
  <c r="F171" i="4"/>
  <c r="L170" i="4"/>
  <c r="M170" i="4" s="1"/>
  <c r="J170" i="4"/>
  <c r="F170" i="4"/>
  <c r="L169" i="4"/>
  <c r="J169" i="4"/>
  <c r="M169" i="4" s="1"/>
  <c r="F169" i="4"/>
  <c r="L168" i="4"/>
  <c r="M168" i="4" s="1"/>
  <c r="J168" i="4"/>
  <c r="F168" i="4"/>
  <c r="L167" i="4"/>
  <c r="M167" i="4" s="1"/>
  <c r="J167" i="4"/>
  <c r="F167" i="4"/>
  <c r="L166" i="4"/>
  <c r="J166" i="4"/>
  <c r="M166" i="4" s="1"/>
  <c r="F166" i="4"/>
  <c r="L165" i="4"/>
  <c r="M165" i="4" s="1"/>
  <c r="J165" i="4"/>
  <c r="F165" i="4"/>
  <c r="L164" i="4"/>
  <c r="M164" i="4" s="1"/>
  <c r="J164" i="4"/>
  <c r="F164" i="4"/>
  <c r="L163" i="4"/>
  <c r="J163" i="4"/>
  <c r="M163" i="4" s="1"/>
  <c r="F163" i="4"/>
  <c r="L162" i="4"/>
  <c r="M162" i="4" s="1"/>
  <c r="J162" i="4"/>
  <c r="F162" i="4"/>
  <c r="L161" i="4"/>
  <c r="M161" i="4" s="1"/>
  <c r="J161" i="4"/>
  <c r="F161" i="4"/>
  <c r="L160" i="4"/>
  <c r="J160" i="4"/>
  <c r="M160" i="4" s="1"/>
  <c r="F160" i="4"/>
  <c r="L159" i="4"/>
  <c r="M159" i="4" s="1"/>
  <c r="J159" i="4"/>
  <c r="F159" i="4"/>
  <c r="L158" i="4"/>
  <c r="M158" i="4" s="1"/>
  <c r="J158" i="4"/>
  <c r="F158" i="4"/>
  <c r="L157" i="4"/>
  <c r="J157" i="4"/>
  <c r="M157" i="4" s="1"/>
  <c r="F157" i="4"/>
  <c r="L156" i="4"/>
  <c r="M156" i="4" s="1"/>
  <c r="J156" i="4"/>
  <c r="F156" i="4"/>
  <c r="L155" i="4"/>
  <c r="M155" i="4" s="1"/>
  <c r="J155" i="4"/>
  <c r="F155" i="4"/>
  <c r="L154" i="4"/>
  <c r="J154" i="4"/>
  <c r="M154" i="4" s="1"/>
  <c r="F154" i="4"/>
  <c r="L153" i="4"/>
  <c r="M153" i="4" s="1"/>
  <c r="J153" i="4"/>
  <c r="F153" i="4"/>
  <c r="L152" i="4"/>
  <c r="M152" i="4" s="1"/>
  <c r="J152" i="4"/>
  <c r="F152" i="4"/>
  <c r="L151" i="4"/>
  <c r="J151" i="4"/>
  <c r="M151" i="4" s="1"/>
  <c r="F151" i="4"/>
  <c r="L150" i="4"/>
  <c r="M150" i="4" s="1"/>
  <c r="J150" i="4"/>
  <c r="F150" i="4"/>
  <c r="L149" i="4"/>
  <c r="M149" i="4" s="1"/>
  <c r="J149" i="4"/>
  <c r="F149" i="4"/>
  <c r="L148" i="4"/>
  <c r="J148" i="4"/>
  <c r="M148" i="4" s="1"/>
  <c r="F148" i="4"/>
  <c r="L147" i="4"/>
  <c r="M147" i="4" s="1"/>
  <c r="J147" i="4"/>
  <c r="F147" i="4"/>
  <c r="L146" i="4"/>
  <c r="M146" i="4" s="1"/>
  <c r="J146" i="4"/>
  <c r="F146" i="4"/>
  <c r="L145" i="4"/>
  <c r="J145" i="4"/>
  <c r="M145" i="4" s="1"/>
  <c r="F145" i="4"/>
  <c r="L144" i="4"/>
  <c r="M144" i="4" s="1"/>
  <c r="J144" i="4"/>
  <c r="F144" i="4"/>
  <c r="L143" i="4"/>
  <c r="M143" i="4" s="1"/>
  <c r="J143" i="4"/>
  <c r="F143" i="4"/>
  <c r="L142" i="4"/>
  <c r="J142" i="4"/>
  <c r="M142" i="4" s="1"/>
  <c r="F142" i="4"/>
  <c r="L141" i="4"/>
  <c r="M141" i="4" s="1"/>
  <c r="J141" i="4"/>
  <c r="F141" i="4"/>
  <c r="L140" i="4"/>
  <c r="M140" i="4" s="1"/>
  <c r="J140" i="4"/>
  <c r="F140" i="4"/>
  <c r="L139" i="4"/>
  <c r="J139" i="4"/>
  <c r="M139" i="4" s="1"/>
  <c r="F139" i="4"/>
  <c r="L138" i="4"/>
  <c r="M138" i="4" s="1"/>
  <c r="J138" i="4"/>
  <c r="F138" i="4"/>
  <c r="L137" i="4"/>
  <c r="M137" i="4" s="1"/>
  <c r="J137" i="4"/>
  <c r="F137" i="4"/>
  <c r="L136" i="4"/>
  <c r="J136" i="4"/>
  <c r="M136" i="4" s="1"/>
  <c r="F136" i="4"/>
  <c r="L135" i="4"/>
  <c r="M135" i="4" s="1"/>
  <c r="J135" i="4"/>
  <c r="F135" i="4"/>
  <c r="L134" i="4"/>
  <c r="M134" i="4" s="1"/>
  <c r="J134" i="4"/>
  <c r="F134" i="4"/>
  <c r="L133" i="4"/>
  <c r="J133" i="4"/>
  <c r="M133" i="4" s="1"/>
  <c r="F133" i="4"/>
  <c r="L132" i="4"/>
  <c r="M132" i="4" s="1"/>
  <c r="J132" i="4"/>
  <c r="F132" i="4"/>
  <c r="L131" i="4"/>
  <c r="M131" i="4" s="1"/>
  <c r="J131" i="4"/>
  <c r="F131" i="4"/>
  <c r="L130" i="4"/>
  <c r="J130" i="4"/>
  <c r="M130" i="4" s="1"/>
  <c r="F130" i="4"/>
  <c r="L129" i="4"/>
  <c r="M129" i="4" s="1"/>
  <c r="J129" i="4"/>
  <c r="F129" i="4"/>
  <c r="L128" i="4"/>
  <c r="M128" i="4" s="1"/>
  <c r="J128" i="4"/>
  <c r="F128" i="4"/>
  <c r="L127" i="4"/>
  <c r="J127" i="4"/>
  <c r="M127" i="4" s="1"/>
  <c r="F127" i="4"/>
  <c r="L126" i="4"/>
  <c r="M126" i="4" s="1"/>
  <c r="J126" i="4"/>
  <c r="F126" i="4"/>
  <c r="L125" i="4"/>
  <c r="M125" i="4" s="1"/>
  <c r="J125" i="4"/>
  <c r="F125" i="4"/>
  <c r="L124" i="4"/>
  <c r="J124" i="4"/>
  <c r="M124" i="4" s="1"/>
  <c r="F124" i="4"/>
  <c r="L123" i="4"/>
  <c r="M123" i="4" s="1"/>
  <c r="J123" i="4"/>
  <c r="F123" i="4"/>
  <c r="L122" i="4"/>
  <c r="M122" i="4" s="1"/>
  <c r="J122" i="4"/>
  <c r="F122" i="4"/>
  <c r="L121" i="4"/>
  <c r="J121" i="4"/>
  <c r="M121" i="4" s="1"/>
  <c r="F121" i="4"/>
  <c r="L120" i="4"/>
  <c r="M120" i="4" s="1"/>
  <c r="J120" i="4"/>
  <c r="F120" i="4"/>
  <c r="L119" i="4"/>
  <c r="M119" i="4" s="1"/>
  <c r="J119" i="4"/>
  <c r="F119" i="4"/>
  <c r="L118" i="4"/>
  <c r="J118" i="4"/>
  <c r="M118" i="4" s="1"/>
  <c r="F118" i="4"/>
  <c r="L117" i="4"/>
  <c r="M117" i="4" s="1"/>
  <c r="J117" i="4"/>
  <c r="F117" i="4"/>
  <c r="L116" i="4"/>
  <c r="M116" i="4" s="1"/>
  <c r="J116" i="4"/>
  <c r="F116" i="4"/>
  <c r="L115" i="4"/>
  <c r="J115" i="4"/>
  <c r="M115" i="4" s="1"/>
  <c r="F115" i="4"/>
  <c r="L114" i="4"/>
  <c r="M114" i="4" s="1"/>
  <c r="J114" i="4"/>
  <c r="F114" i="4"/>
  <c r="L113" i="4"/>
  <c r="M113" i="4" s="1"/>
  <c r="J113" i="4"/>
  <c r="F113" i="4"/>
  <c r="L112" i="4"/>
  <c r="J112" i="4"/>
  <c r="M112" i="4" s="1"/>
  <c r="F112" i="4"/>
  <c r="L111" i="4"/>
  <c r="M111" i="4" s="1"/>
  <c r="J111" i="4"/>
  <c r="F111" i="4"/>
  <c r="L110" i="4"/>
  <c r="M110" i="4" s="1"/>
  <c r="J110" i="4"/>
  <c r="F110" i="4"/>
  <c r="L109" i="4"/>
  <c r="J109" i="4"/>
  <c r="M109" i="4" s="1"/>
  <c r="F109" i="4"/>
  <c r="L108" i="4"/>
  <c r="M108" i="4" s="1"/>
  <c r="J108" i="4"/>
  <c r="F108" i="4"/>
  <c r="L107" i="4"/>
  <c r="M107" i="4" s="1"/>
  <c r="J107" i="4"/>
  <c r="F107" i="4"/>
  <c r="L106" i="4"/>
  <c r="J106" i="4"/>
  <c r="M106" i="4" s="1"/>
  <c r="F106" i="4"/>
  <c r="L105" i="4"/>
  <c r="M105" i="4" s="1"/>
  <c r="J105" i="4"/>
  <c r="F105" i="4"/>
  <c r="L104" i="4"/>
  <c r="M104" i="4" s="1"/>
  <c r="J104" i="4"/>
  <c r="F104" i="4"/>
  <c r="L103" i="4"/>
  <c r="J103" i="4"/>
  <c r="M103" i="4" s="1"/>
  <c r="F103" i="4"/>
  <c r="L102" i="4"/>
  <c r="M102" i="4" s="1"/>
  <c r="J102" i="4"/>
  <c r="F102" i="4"/>
  <c r="L101" i="4"/>
  <c r="M101" i="4" s="1"/>
  <c r="J101" i="4"/>
  <c r="F101" i="4"/>
  <c r="L100" i="4"/>
  <c r="J100" i="4"/>
  <c r="M100" i="4" s="1"/>
  <c r="F100" i="4"/>
  <c r="L99" i="4"/>
  <c r="M99" i="4" s="1"/>
  <c r="J99" i="4"/>
  <c r="F99" i="4"/>
  <c r="L98" i="4"/>
  <c r="M98" i="4" s="1"/>
  <c r="J98" i="4"/>
  <c r="F98" i="4"/>
  <c r="L97" i="4"/>
  <c r="J97" i="4"/>
  <c r="M97" i="4" s="1"/>
  <c r="F97" i="4"/>
  <c r="L96" i="4"/>
  <c r="M96" i="4" s="1"/>
  <c r="J96" i="4"/>
  <c r="F96" i="4"/>
  <c r="L95" i="4"/>
  <c r="M95" i="4" s="1"/>
  <c r="J95" i="4"/>
  <c r="F95" i="4"/>
  <c r="L94" i="4"/>
  <c r="J94" i="4"/>
  <c r="M94" i="4" s="1"/>
  <c r="F94" i="4"/>
  <c r="L93" i="4"/>
  <c r="J93" i="4"/>
  <c r="M93" i="4" s="1"/>
  <c r="F93" i="4"/>
  <c r="L92" i="4"/>
  <c r="M92" i="4" s="1"/>
  <c r="J92" i="4"/>
  <c r="F92" i="4"/>
  <c r="L91" i="4"/>
  <c r="J91" i="4"/>
  <c r="M91" i="4" s="1"/>
  <c r="F91" i="4"/>
  <c r="L90" i="4"/>
  <c r="M90" i="4" s="1"/>
  <c r="J90" i="4"/>
  <c r="F90" i="4"/>
  <c r="L89" i="4"/>
  <c r="M89" i="4" s="1"/>
  <c r="J89" i="4"/>
  <c r="F89" i="4"/>
  <c r="L88" i="4"/>
  <c r="J88" i="4"/>
  <c r="M88" i="4" s="1"/>
  <c r="F88" i="4"/>
  <c r="L87" i="4"/>
  <c r="J87" i="4"/>
  <c r="M87" i="4" s="1"/>
  <c r="F87" i="4"/>
  <c r="L86" i="4"/>
  <c r="M86" i="4" s="1"/>
  <c r="J86" i="4"/>
  <c r="F86" i="4"/>
  <c r="L85" i="4"/>
  <c r="J85" i="4"/>
  <c r="M85" i="4" s="1"/>
  <c r="F85" i="4"/>
  <c r="L84" i="4"/>
  <c r="J84" i="4"/>
  <c r="M84" i="4" s="1"/>
  <c r="F84" i="4"/>
  <c r="L83" i="4"/>
  <c r="M83" i="4" s="1"/>
  <c r="J83" i="4"/>
  <c r="F83" i="4"/>
  <c r="L82" i="4"/>
  <c r="J82" i="4"/>
  <c r="M82" i="4" s="1"/>
  <c r="F82" i="4"/>
  <c r="L81" i="4"/>
  <c r="M81" i="4" s="1"/>
  <c r="J81" i="4"/>
  <c r="F81" i="4"/>
  <c r="L80" i="4"/>
  <c r="M80" i="4" s="1"/>
  <c r="J80" i="4"/>
  <c r="F80" i="4"/>
  <c r="L79" i="4"/>
  <c r="J79" i="4"/>
  <c r="M79" i="4" s="1"/>
  <c r="F79" i="4"/>
  <c r="L78" i="4"/>
  <c r="M78" i="4" s="1"/>
  <c r="J78" i="4"/>
  <c r="F78" i="4"/>
  <c r="L77" i="4"/>
  <c r="M77" i="4" s="1"/>
  <c r="J77" i="4"/>
  <c r="F77" i="4"/>
  <c r="L76" i="4"/>
  <c r="J76" i="4"/>
  <c r="M76" i="4" s="1"/>
  <c r="F76" i="4"/>
  <c r="L75" i="4"/>
  <c r="M75" i="4" s="1"/>
  <c r="J75" i="4"/>
  <c r="F75" i="4"/>
  <c r="L74" i="4"/>
  <c r="M74" i="4" s="1"/>
  <c r="J74" i="4"/>
  <c r="F74" i="4"/>
  <c r="L73" i="4"/>
  <c r="J73" i="4"/>
  <c r="M73" i="4" s="1"/>
  <c r="F73" i="4"/>
  <c r="L72" i="4"/>
  <c r="M72" i="4" s="1"/>
  <c r="J72" i="4"/>
  <c r="F72" i="4"/>
  <c r="L71" i="4"/>
  <c r="M71" i="4" s="1"/>
  <c r="J71" i="4"/>
  <c r="F71" i="4"/>
  <c r="L70" i="4"/>
  <c r="J70" i="4"/>
  <c r="M70" i="4" s="1"/>
  <c r="F70" i="4"/>
  <c r="L69" i="4"/>
  <c r="M69" i="4" s="1"/>
  <c r="J69" i="4"/>
  <c r="F69" i="4"/>
  <c r="L68" i="4"/>
  <c r="M68" i="4" s="1"/>
  <c r="J68" i="4"/>
  <c r="F68" i="4"/>
  <c r="L67" i="4"/>
  <c r="J67" i="4"/>
  <c r="M67" i="4" s="1"/>
  <c r="F67" i="4"/>
  <c r="L66" i="4"/>
  <c r="M66" i="4" s="1"/>
  <c r="J66" i="4"/>
  <c r="F66" i="4"/>
  <c r="L65" i="4"/>
  <c r="M65" i="4" s="1"/>
  <c r="J65" i="4"/>
  <c r="F65" i="4"/>
  <c r="L64" i="4"/>
  <c r="J64" i="4"/>
  <c r="M64" i="4" s="1"/>
  <c r="F64" i="4"/>
  <c r="L63" i="4"/>
  <c r="M63" i="4" s="1"/>
  <c r="J63" i="4"/>
  <c r="F63" i="4"/>
  <c r="L62" i="4"/>
  <c r="M62" i="4" s="1"/>
  <c r="J62" i="4"/>
  <c r="F62" i="4"/>
  <c r="L61" i="4"/>
  <c r="J61" i="4"/>
  <c r="M61" i="4" s="1"/>
  <c r="F61" i="4"/>
  <c r="L60" i="4"/>
  <c r="M60" i="4" s="1"/>
  <c r="J60" i="4"/>
  <c r="F60" i="4"/>
  <c r="L59" i="4"/>
  <c r="M59" i="4" s="1"/>
  <c r="J59" i="4"/>
  <c r="F59" i="4"/>
  <c r="L58" i="4"/>
  <c r="J58" i="4"/>
  <c r="M58" i="4" s="1"/>
  <c r="F58" i="4"/>
  <c r="L57" i="4"/>
  <c r="M57" i="4" s="1"/>
  <c r="J57" i="4"/>
  <c r="F57" i="4"/>
  <c r="L56" i="4"/>
  <c r="M56" i="4" s="1"/>
  <c r="J56" i="4"/>
  <c r="F56" i="4"/>
  <c r="L55" i="4"/>
  <c r="J55" i="4"/>
  <c r="M55" i="4" s="1"/>
  <c r="F55" i="4"/>
  <c r="L54" i="4"/>
  <c r="M54" i="4" s="1"/>
  <c r="J54" i="4"/>
  <c r="F54" i="4"/>
  <c r="L53" i="4"/>
  <c r="M53" i="4" s="1"/>
  <c r="J53" i="4"/>
  <c r="F53" i="4"/>
  <c r="L52" i="4"/>
  <c r="J52" i="4"/>
  <c r="M52" i="4" s="1"/>
  <c r="F52" i="4"/>
  <c r="L51" i="4"/>
  <c r="M51" i="4" s="1"/>
  <c r="J51" i="4"/>
  <c r="F51" i="4"/>
  <c r="L50" i="4"/>
  <c r="M50" i="4" s="1"/>
  <c r="J50" i="4"/>
  <c r="F50" i="4"/>
  <c r="L49" i="4"/>
  <c r="J49" i="4"/>
  <c r="M49" i="4" s="1"/>
  <c r="F49" i="4"/>
  <c r="L48" i="4"/>
  <c r="M48" i="4" s="1"/>
  <c r="J48" i="4"/>
  <c r="F48" i="4"/>
  <c r="L47" i="4"/>
  <c r="M47" i="4" s="1"/>
  <c r="J47" i="4"/>
  <c r="F47" i="4"/>
  <c r="L46" i="4"/>
  <c r="J46" i="4"/>
  <c r="M46" i="4" s="1"/>
  <c r="F46" i="4"/>
  <c r="L45" i="4"/>
  <c r="M45" i="4" s="1"/>
  <c r="J45" i="4"/>
  <c r="F45" i="4"/>
  <c r="L44" i="4"/>
  <c r="M44" i="4" s="1"/>
  <c r="J44" i="4"/>
  <c r="F44" i="4"/>
  <c r="L43" i="4"/>
  <c r="J43" i="4"/>
  <c r="M43" i="4" s="1"/>
  <c r="F43" i="4"/>
  <c r="L42" i="4"/>
  <c r="M42" i="4" s="1"/>
  <c r="J42" i="4"/>
  <c r="F42" i="4"/>
  <c r="L41" i="4"/>
  <c r="M41" i="4" s="1"/>
  <c r="J41" i="4"/>
  <c r="F41" i="4"/>
  <c r="L40" i="4"/>
  <c r="J40" i="4"/>
  <c r="M40" i="4" s="1"/>
  <c r="F40" i="4"/>
  <c r="L39" i="4"/>
  <c r="J39" i="4"/>
  <c r="M39" i="4" s="1"/>
  <c r="F39" i="4"/>
  <c r="L38" i="4"/>
  <c r="M38" i="4" s="1"/>
  <c r="J38" i="4"/>
  <c r="F38" i="4"/>
  <c r="L37" i="4"/>
  <c r="J37" i="4"/>
  <c r="M37" i="4" s="1"/>
  <c r="F37" i="4"/>
  <c r="L36" i="4"/>
  <c r="J36" i="4"/>
  <c r="M36" i="4" s="1"/>
  <c r="F36" i="4"/>
  <c r="L35" i="4"/>
  <c r="M35" i="4" s="1"/>
  <c r="J35" i="4"/>
  <c r="F35" i="4"/>
  <c r="L34" i="4"/>
  <c r="J34" i="4"/>
  <c r="M34" i="4" s="1"/>
  <c r="F34" i="4"/>
  <c r="L33" i="4"/>
  <c r="J33" i="4"/>
  <c r="M33" i="4" s="1"/>
  <c r="F33" i="4"/>
  <c r="L32" i="4"/>
  <c r="M32" i="4" s="1"/>
  <c r="J32" i="4"/>
  <c r="F32" i="4"/>
  <c r="L31" i="4"/>
  <c r="J31" i="4"/>
  <c r="M31" i="4" s="1"/>
  <c r="F31" i="4"/>
  <c r="L30" i="4"/>
  <c r="J30" i="4"/>
  <c r="M30" i="4" s="1"/>
  <c r="F30" i="4"/>
  <c r="L29" i="4"/>
  <c r="M29" i="4" s="1"/>
  <c r="J29" i="4"/>
  <c r="F29" i="4"/>
  <c r="L28" i="4"/>
  <c r="J28" i="4"/>
  <c r="M28" i="4" s="1"/>
  <c r="F28" i="4"/>
  <c r="L27" i="4"/>
  <c r="J27" i="4"/>
  <c r="M27" i="4" s="1"/>
  <c r="F27" i="4"/>
  <c r="L26" i="4"/>
  <c r="M26" i="4" s="1"/>
  <c r="J26" i="4"/>
  <c r="F26" i="4"/>
  <c r="L25" i="4"/>
  <c r="J25" i="4"/>
  <c r="M25" i="4" s="1"/>
  <c r="F25" i="4"/>
  <c r="L24" i="4"/>
  <c r="J24" i="4"/>
  <c r="M24" i="4" s="1"/>
  <c r="F24" i="4"/>
  <c r="L23" i="4"/>
  <c r="M23" i="4" s="1"/>
  <c r="J23" i="4"/>
  <c r="F23" i="4"/>
  <c r="L22" i="4"/>
  <c r="J22" i="4"/>
  <c r="M22" i="4" s="1"/>
  <c r="F22" i="4"/>
  <c r="L21" i="4"/>
  <c r="J21" i="4"/>
  <c r="M21" i="4" s="1"/>
  <c r="F21" i="4"/>
  <c r="L20" i="4"/>
  <c r="M20" i="4" s="1"/>
  <c r="J20" i="4"/>
  <c r="F20" i="4"/>
  <c r="L19" i="4"/>
  <c r="J19" i="4"/>
  <c r="M19" i="4" s="1"/>
  <c r="F19" i="4"/>
  <c r="L18" i="4"/>
  <c r="J18" i="4"/>
  <c r="M18" i="4" s="1"/>
  <c r="F18" i="4"/>
  <c r="L17" i="4"/>
  <c r="M17" i="4" s="1"/>
  <c r="J17" i="4"/>
  <c r="F17" i="4"/>
  <c r="L16" i="4"/>
  <c r="J16" i="4"/>
  <c r="M16" i="4" s="1"/>
  <c r="F16" i="4"/>
  <c r="L15" i="4"/>
  <c r="L14" i="4" s="1"/>
  <c r="J15" i="4"/>
  <c r="M15" i="4" s="1"/>
  <c r="F15" i="4"/>
  <c r="J14" i="4"/>
  <c r="I14" i="4"/>
  <c r="H14" i="4"/>
  <c r="F14" i="4"/>
  <c r="E14" i="4"/>
  <c r="D14" i="4"/>
  <c r="D13" i="4" s="1"/>
  <c r="C14" i="4"/>
  <c r="J13" i="4"/>
  <c r="I13" i="4"/>
  <c r="H13" i="4"/>
  <c r="E13" i="4"/>
  <c r="C13" i="4"/>
  <c r="H277" i="5" l="1"/>
  <c r="I277" i="5" s="1"/>
  <c r="E13" i="5"/>
  <c r="F13" i="5" s="1"/>
  <c r="F14" i="5"/>
  <c r="H14" i="5"/>
  <c r="I14" i="5" s="1"/>
  <c r="I15" i="5"/>
  <c r="M270" i="4"/>
  <c r="M255" i="4"/>
  <c r="M261" i="4"/>
  <c r="F13" i="4"/>
  <c r="M258" i="4"/>
  <c r="M14" i="4"/>
  <c r="M274" i="4"/>
  <c r="L257" i="4"/>
  <c r="M257" i="4" s="1"/>
  <c r="H13" i="5" l="1"/>
  <c r="I13" i="5" s="1"/>
  <c r="M254" i="4"/>
  <c r="M13" i="4" s="1"/>
  <c r="L254" i="4"/>
  <c r="L13" i="4" s="1"/>
  <c r="L48" i="3" l="1"/>
  <c r="G48" i="3"/>
  <c r="L47" i="3"/>
  <c r="G47" i="3"/>
  <c r="L46" i="3"/>
  <c r="G46" i="3"/>
  <c r="L45" i="3"/>
  <c r="G45" i="3"/>
  <c r="L44" i="3"/>
  <c r="G44" i="3"/>
  <c r="L43" i="3"/>
  <c r="G43" i="3"/>
  <c r="L42" i="3"/>
  <c r="G42" i="3"/>
  <c r="L41" i="3"/>
  <c r="G41" i="3"/>
  <c r="L40" i="3"/>
  <c r="G40" i="3"/>
  <c r="L39" i="3"/>
  <c r="G39" i="3"/>
  <c r="L38" i="3"/>
  <c r="G38" i="3"/>
  <c r="L37" i="3"/>
  <c r="G37" i="3"/>
  <c r="L36" i="3"/>
  <c r="G36" i="3"/>
  <c r="L35" i="3"/>
  <c r="G35" i="3"/>
  <c r="L34" i="3"/>
  <c r="G34" i="3"/>
  <c r="L33" i="3"/>
  <c r="G33" i="3"/>
  <c r="L32" i="3"/>
  <c r="G32" i="3"/>
  <c r="L31" i="3"/>
  <c r="G31" i="3"/>
  <c r="L30" i="3"/>
  <c r="G30" i="3"/>
  <c r="L29" i="3"/>
  <c r="G29" i="3"/>
  <c r="L28" i="3"/>
  <c r="G28" i="3"/>
  <c r="L27" i="3"/>
  <c r="G27" i="3"/>
  <c r="L26" i="3"/>
  <c r="G26" i="3"/>
  <c r="L25" i="3"/>
  <c r="G25" i="3"/>
  <c r="L24" i="3"/>
  <c r="G24" i="3"/>
  <c r="L23" i="3"/>
  <c r="G23" i="3"/>
  <c r="L22" i="3"/>
  <c r="G22" i="3"/>
  <c r="L21" i="3"/>
  <c r="G21" i="3"/>
  <c r="L20" i="3"/>
  <c r="G20" i="3"/>
  <c r="L19" i="3"/>
  <c r="G19" i="3"/>
  <c r="L18" i="3"/>
  <c r="G18" i="3"/>
  <c r="L17" i="3"/>
  <c r="G17" i="3"/>
  <c r="O16" i="3"/>
  <c r="L16" i="3"/>
  <c r="G16" i="3"/>
  <c r="K15" i="3"/>
  <c r="J15" i="3"/>
  <c r="I15" i="3"/>
  <c r="F15" i="3"/>
  <c r="E15" i="3"/>
  <c r="D15" i="3"/>
  <c r="M25" i="3" l="1"/>
  <c r="M37" i="3"/>
  <c r="M27" i="3"/>
  <c r="M39" i="3"/>
  <c r="M22" i="3"/>
  <c r="M28" i="3"/>
  <c r="M34" i="3"/>
  <c r="M40" i="3"/>
  <c r="M20" i="3"/>
  <c r="M26" i="3"/>
  <c r="M32" i="3"/>
  <c r="M38" i="3"/>
  <c r="M44" i="3"/>
  <c r="M46" i="3"/>
  <c r="M17" i="3"/>
  <c r="M29" i="3"/>
  <c r="M41" i="3"/>
  <c r="M35" i="3"/>
  <c r="M18" i="3"/>
  <c r="M42" i="3"/>
  <c r="M19" i="3"/>
  <c r="M31" i="3"/>
  <c r="M43" i="3"/>
  <c r="M48" i="3"/>
  <c r="M23" i="3"/>
  <c r="M47" i="3"/>
  <c r="M24" i="3"/>
  <c r="M36" i="3"/>
  <c r="M21" i="3"/>
  <c r="M33" i="3"/>
  <c r="M45" i="3"/>
  <c r="M30" i="3"/>
  <c r="G15" i="3"/>
  <c r="M16" i="3"/>
  <c r="L15" i="3"/>
  <c r="M15" i="3" l="1"/>
  <c r="U279" i="2" l="1"/>
  <c r="R279" i="2"/>
  <c r="N279" i="2"/>
  <c r="H279" i="2"/>
  <c r="U278" i="2"/>
  <c r="R278" i="2"/>
  <c r="N278" i="2"/>
  <c r="H278" i="2"/>
  <c r="U277" i="2"/>
  <c r="R277" i="2"/>
  <c r="N277" i="2"/>
  <c r="H277" i="2"/>
  <c r="U276" i="2"/>
  <c r="R276" i="2"/>
  <c r="N276" i="2"/>
  <c r="H276" i="2"/>
  <c r="O276" i="2" s="1"/>
  <c r="U275" i="2"/>
  <c r="R275" i="2"/>
  <c r="N275" i="2"/>
  <c r="H275" i="2"/>
  <c r="U274" i="2"/>
  <c r="R274" i="2"/>
  <c r="O274" i="2"/>
  <c r="N274" i="2"/>
  <c r="H274" i="2"/>
  <c r="U273" i="2"/>
  <c r="R273" i="2"/>
  <c r="N273" i="2"/>
  <c r="H273" i="2"/>
  <c r="U272" i="2"/>
  <c r="R272" i="2"/>
  <c r="N272" i="2"/>
  <c r="H272" i="2"/>
  <c r="U271" i="2"/>
  <c r="R271" i="2"/>
  <c r="N271" i="2"/>
  <c r="H271" i="2"/>
  <c r="U270" i="2"/>
  <c r="R270" i="2"/>
  <c r="O270" i="2"/>
  <c r="N270" i="2"/>
  <c r="H270" i="2"/>
  <c r="U269" i="2"/>
  <c r="R269" i="2"/>
  <c r="N269" i="2"/>
  <c r="H269" i="2"/>
  <c r="O269" i="2" s="1"/>
  <c r="U268" i="2"/>
  <c r="R268" i="2"/>
  <c r="N268" i="2"/>
  <c r="H268" i="2"/>
  <c r="U267" i="2"/>
  <c r="R267" i="2"/>
  <c r="N267" i="2"/>
  <c r="H267" i="2"/>
  <c r="U266" i="2"/>
  <c r="R266" i="2"/>
  <c r="N266" i="2"/>
  <c r="H266" i="2"/>
  <c r="O266" i="2" s="1"/>
  <c r="U265" i="2"/>
  <c r="R265" i="2"/>
  <c r="N265" i="2"/>
  <c r="H265" i="2"/>
  <c r="O265" i="2" s="1"/>
  <c r="U264" i="2"/>
  <c r="R264" i="2"/>
  <c r="N264" i="2"/>
  <c r="H264" i="2"/>
  <c r="U263" i="2"/>
  <c r="R263" i="2"/>
  <c r="N263" i="2"/>
  <c r="H263" i="2"/>
  <c r="U262" i="2"/>
  <c r="R262" i="2"/>
  <c r="N262" i="2"/>
  <c r="H262" i="2"/>
  <c r="O262" i="2" s="1"/>
  <c r="U261" i="2"/>
  <c r="R261" i="2"/>
  <c r="N261" i="2"/>
  <c r="H261" i="2"/>
  <c r="U260" i="2"/>
  <c r="R260" i="2"/>
  <c r="N260" i="2"/>
  <c r="H260" i="2"/>
  <c r="U259" i="2"/>
  <c r="R259" i="2"/>
  <c r="N259" i="2"/>
  <c r="H259" i="2"/>
  <c r="U258" i="2"/>
  <c r="R258" i="2"/>
  <c r="N258" i="2"/>
  <c r="H258" i="2"/>
  <c r="O258" i="2" s="1"/>
  <c r="U257" i="2"/>
  <c r="R257" i="2"/>
  <c r="N257" i="2"/>
  <c r="H257" i="2"/>
  <c r="U256" i="2"/>
  <c r="R256" i="2"/>
  <c r="N256" i="2"/>
  <c r="H256" i="2"/>
  <c r="O256" i="2" s="1"/>
  <c r="U255" i="2"/>
  <c r="R255" i="2"/>
  <c r="N255" i="2"/>
  <c r="H255" i="2"/>
  <c r="O255" i="2" s="1"/>
  <c r="U254" i="2"/>
  <c r="R254" i="2"/>
  <c r="N254" i="2"/>
  <c r="H254" i="2"/>
  <c r="U253" i="2"/>
  <c r="R253" i="2"/>
  <c r="N253" i="2"/>
  <c r="H253" i="2"/>
  <c r="O253" i="2" s="1"/>
  <c r="U252" i="2"/>
  <c r="R252" i="2"/>
  <c r="N252" i="2"/>
  <c r="H252" i="2"/>
  <c r="U251" i="2"/>
  <c r="R251" i="2"/>
  <c r="N251" i="2"/>
  <c r="H251" i="2"/>
  <c r="U250" i="2"/>
  <c r="R250" i="2"/>
  <c r="N250" i="2"/>
  <c r="H250" i="2"/>
  <c r="O250" i="2" s="1"/>
  <c r="U249" i="2"/>
  <c r="R249" i="2"/>
  <c r="N249" i="2"/>
  <c r="H249" i="2"/>
  <c r="O249" i="2" s="1"/>
  <c r="U248" i="2"/>
  <c r="R248" i="2"/>
  <c r="N248" i="2"/>
  <c r="H248" i="2"/>
  <c r="O248" i="2" s="1"/>
  <c r="U247" i="2"/>
  <c r="R247" i="2"/>
  <c r="N247" i="2"/>
  <c r="O247" i="2" s="1"/>
  <c r="H247" i="2"/>
  <c r="U246" i="2"/>
  <c r="R246" i="2"/>
  <c r="N246" i="2"/>
  <c r="H246" i="2"/>
  <c r="O246" i="2" s="1"/>
  <c r="U245" i="2"/>
  <c r="R245" i="2"/>
  <c r="N245" i="2"/>
  <c r="H245" i="2"/>
  <c r="U244" i="2"/>
  <c r="R244" i="2"/>
  <c r="N244" i="2"/>
  <c r="H244" i="2"/>
  <c r="O244" i="2" s="1"/>
  <c r="U243" i="2"/>
  <c r="R243" i="2"/>
  <c r="N243" i="2"/>
  <c r="H243" i="2"/>
  <c r="O243" i="2" s="1"/>
  <c r="U242" i="2"/>
  <c r="R242" i="2"/>
  <c r="N242" i="2"/>
  <c r="H242" i="2"/>
  <c r="U241" i="2"/>
  <c r="R241" i="2"/>
  <c r="N241" i="2"/>
  <c r="H241" i="2"/>
  <c r="O241" i="2" s="1"/>
  <c r="U240" i="2"/>
  <c r="R240" i="2"/>
  <c r="N240" i="2"/>
  <c r="H240" i="2"/>
  <c r="U239" i="2"/>
  <c r="R239" i="2"/>
  <c r="N239" i="2"/>
  <c r="H239" i="2"/>
  <c r="U238" i="2"/>
  <c r="R238" i="2"/>
  <c r="N238" i="2"/>
  <c r="H238" i="2"/>
  <c r="O238" i="2" s="1"/>
  <c r="U237" i="2"/>
  <c r="R237" i="2"/>
  <c r="N237" i="2"/>
  <c r="H237" i="2"/>
  <c r="O237" i="2" s="1"/>
  <c r="U236" i="2"/>
  <c r="R236" i="2"/>
  <c r="N236" i="2"/>
  <c r="H236" i="2"/>
  <c r="U235" i="2"/>
  <c r="R235" i="2"/>
  <c r="N235" i="2"/>
  <c r="H235" i="2"/>
  <c r="U234" i="2"/>
  <c r="R234" i="2"/>
  <c r="N234" i="2"/>
  <c r="H234" i="2"/>
  <c r="U233" i="2"/>
  <c r="R233" i="2"/>
  <c r="N233" i="2"/>
  <c r="H233" i="2"/>
  <c r="U232" i="2"/>
  <c r="R232" i="2"/>
  <c r="N232" i="2"/>
  <c r="H232" i="2"/>
  <c r="O232" i="2" s="1"/>
  <c r="U231" i="2"/>
  <c r="R231" i="2"/>
  <c r="N231" i="2"/>
  <c r="H231" i="2"/>
  <c r="U230" i="2"/>
  <c r="R230" i="2"/>
  <c r="N230" i="2"/>
  <c r="H230" i="2"/>
  <c r="U229" i="2"/>
  <c r="R229" i="2"/>
  <c r="N229" i="2"/>
  <c r="H229" i="2"/>
  <c r="O229" i="2" s="1"/>
  <c r="U228" i="2"/>
  <c r="R228" i="2"/>
  <c r="N228" i="2"/>
  <c r="H228" i="2"/>
  <c r="U227" i="2"/>
  <c r="R227" i="2"/>
  <c r="N227" i="2"/>
  <c r="H227" i="2"/>
  <c r="U226" i="2"/>
  <c r="R226" i="2"/>
  <c r="N226" i="2"/>
  <c r="H226" i="2"/>
  <c r="U225" i="2"/>
  <c r="R225" i="2"/>
  <c r="N225" i="2"/>
  <c r="H225" i="2"/>
  <c r="O225" i="2" s="1"/>
  <c r="U224" i="2"/>
  <c r="R224" i="2"/>
  <c r="N224" i="2"/>
  <c r="H224" i="2"/>
  <c r="U223" i="2"/>
  <c r="R223" i="2"/>
  <c r="N223" i="2"/>
  <c r="H223" i="2"/>
  <c r="O223" i="2" s="1"/>
  <c r="U222" i="2"/>
  <c r="R222" i="2"/>
  <c r="N222" i="2"/>
  <c r="O222" i="2" s="1"/>
  <c r="H222" i="2"/>
  <c r="U221" i="2"/>
  <c r="R221" i="2"/>
  <c r="N221" i="2"/>
  <c r="H221" i="2"/>
  <c r="U220" i="2"/>
  <c r="R220" i="2"/>
  <c r="N220" i="2"/>
  <c r="H220" i="2"/>
  <c r="U219" i="2"/>
  <c r="R219" i="2"/>
  <c r="N219" i="2"/>
  <c r="H219" i="2"/>
  <c r="U218" i="2"/>
  <c r="R218" i="2"/>
  <c r="N218" i="2"/>
  <c r="H218" i="2"/>
  <c r="U217" i="2"/>
  <c r="R217" i="2"/>
  <c r="N217" i="2"/>
  <c r="H217" i="2"/>
  <c r="U216" i="2"/>
  <c r="R216" i="2"/>
  <c r="N216" i="2"/>
  <c r="H216" i="2"/>
  <c r="U215" i="2"/>
  <c r="R215" i="2"/>
  <c r="N215" i="2"/>
  <c r="H215" i="2"/>
  <c r="U214" i="2"/>
  <c r="R214" i="2"/>
  <c r="N214" i="2"/>
  <c r="H214" i="2"/>
  <c r="U213" i="2"/>
  <c r="R213" i="2"/>
  <c r="N213" i="2"/>
  <c r="H213" i="2"/>
  <c r="U212" i="2"/>
  <c r="R212" i="2"/>
  <c r="N212" i="2"/>
  <c r="H212" i="2"/>
  <c r="U211" i="2"/>
  <c r="R211" i="2"/>
  <c r="N211" i="2"/>
  <c r="H211" i="2"/>
  <c r="U210" i="2"/>
  <c r="R210" i="2"/>
  <c r="N210" i="2"/>
  <c r="H210" i="2"/>
  <c r="U209" i="2"/>
  <c r="R209" i="2"/>
  <c r="N209" i="2"/>
  <c r="H209" i="2"/>
  <c r="U208" i="2"/>
  <c r="R208" i="2"/>
  <c r="N208" i="2"/>
  <c r="H208" i="2"/>
  <c r="U207" i="2"/>
  <c r="R207" i="2"/>
  <c r="N207" i="2"/>
  <c r="H207" i="2"/>
  <c r="U206" i="2"/>
  <c r="R206" i="2"/>
  <c r="N206" i="2"/>
  <c r="H206" i="2"/>
  <c r="U205" i="2"/>
  <c r="R205" i="2"/>
  <c r="N205" i="2"/>
  <c r="O205" i="2" s="1"/>
  <c r="H205" i="2"/>
  <c r="U204" i="2"/>
  <c r="R204" i="2"/>
  <c r="N204" i="2"/>
  <c r="H204" i="2"/>
  <c r="U203" i="2"/>
  <c r="R203" i="2"/>
  <c r="N203" i="2"/>
  <c r="H203" i="2"/>
  <c r="U202" i="2"/>
  <c r="R202" i="2"/>
  <c r="N202" i="2"/>
  <c r="H202" i="2"/>
  <c r="U201" i="2"/>
  <c r="R201" i="2"/>
  <c r="N201" i="2"/>
  <c r="O201" i="2" s="1"/>
  <c r="H201" i="2"/>
  <c r="U200" i="2"/>
  <c r="R200" i="2"/>
  <c r="N200" i="2"/>
  <c r="H200" i="2"/>
  <c r="U199" i="2"/>
  <c r="R199" i="2"/>
  <c r="N199" i="2"/>
  <c r="H199" i="2"/>
  <c r="U198" i="2"/>
  <c r="R198" i="2"/>
  <c r="N198" i="2"/>
  <c r="H198" i="2"/>
  <c r="U197" i="2"/>
  <c r="R197" i="2"/>
  <c r="N197" i="2"/>
  <c r="H197" i="2"/>
  <c r="U196" i="2"/>
  <c r="R196" i="2"/>
  <c r="N196" i="2"/>
  <c r="H196" i="2"/>
  <c r="U195" i="2"/>
  <c r="R195" i="2"/>
  <c r="N195" i="2"/>
  <c r="H195" i="2"/>
  <c r="U194" i="2"/>
  <c r="R194" i="2"/>
  <c r="N194" i="2"/>
  <c r="H194" i="2"/>
  <c r="O194" i="2" s="1"/>
  <c r="U193" i="2"/>
  <c r="R193" i="2"/>
  <c r="N193" i="2"/>
  <c r="H193" i="2"/>
  <c r="U192" i="2"/>
  <c r="R192" i="2"/>
  <c r="N192" i="2"/>
  <c r="O192" i="2" s="1"/>
  <c r="H192" i="2"/>
  <c r="U191" i="2"/>
  <c r="R191" i="2"/>
  <c r="N191" i="2"/>
  <c r="H191" i="2"/>
  <c r="O191" i="2" s="1"/>
  <c r="U190" i="2"/>
  <c r="R190" i="2"/>
  <c r="N190" i="2"/>
  <c r="H190" i="2"/>
  <c r="U189" i="2"/>
  <c r="R189" i="2"/>
  <c r="N189" i="2"/>
  <c r="H189" i="2"/>
  <c r="U188" i="2"/>
  <c r="R188" i="2"/>
  <c r="N188" i="2"/>
  <c r="H188" i="2"/>
  <c r="O188" i="2" s="1"/>
  <c r="U187" i="2"/>
  <c r="R187" i="2"/>
  <c r="N187" i="2"/>
  <c r="H187" i="2"/>
  <c r="U186" i="2"/>
  <c r="R186" i="2"/>
  <c r="O186" i="2"/>
  <c r="N186" i="2"/>
  <c r="H186" i="2"/>
  <c r="U185" i="2"/>
  <c r="R185" i="2"/>
  <c r="N185" i="2"/>
  <c r="H185" i="2"/>
  <c r="U184" i="2"/>
  <c r="R184" i="2"/>
  <c r="N184" i="2"/>
  <c r="H184" i="2"/>
  <c r="O184" i="2" s="1"/>
  <c r="U183" i="2"/>
  <c r="R183" i="2"/>
  <c r="N183" i="2"/>
  <c r="H183" i="2"/>
  <c r="O183" i="2" s="1"/>
  <c r="U182" i="2"/>
  <c r="R182" i="2"/>
  <c r="N182" i="2"/>
  <c r="H182" i="2"/>
  <c r="U181" i="2"/>
  <c r="R181" i="2"/>
  <c r="N181" i="2"/>
  <c r="H181" i="2"/>
  <c r="O181" i="2" s="1"/>
  <c r="U180" i="2"/>
  <c r="R180" i="2"/>
  <c r="N180" i="2"/>
  <c r="H180" i="2"/>
  <c r="O180" i="2" s="1"/>
  <c r="U179" i="2"/>
  <c r="R179" i="2"/>
  <c r="N179" i="2"/>
  <c r="H179" i="2"/>
  <c r="U178" i="2"/>
  <c r="R178" i="2"/>
  <c r="N178" i="2"/>
  <c r="H178" i="2"/>
  <c r="O178" i="2" s="1"/>
  <c r="U177" i="2"/>
  <c r="R177" i="2"/>
  <c r="N177" i="2"/>
  <c r="H177" i="2"/>
  <c r="O177" i="2" s="1"/>
  <c r="U176" i="2"/>
  <c r="R176" i="2"/>
  <c r="N176" i="2"/>
  <c r="H176" i="2"/>
  <c r="U175" i="2"/>
  <c r="R175" i="2"/>
  <c r="N175" i="2"/>
  <c r="H175" i="2"/>
  <c r="O175" i="2" s="1"/>
  <c r="U174" i="2"/>
  <c r="R174" i="2"/>
  <c r="N174" i="2"/>
  <c r="H174" i="2"/>
  <c r="O174" i="2" s="1"/>
  <c r="U173" i="2"/>
  <c r="R173" i="2"/>
  <c r="N173" i="2"/>
  <c r="H173" i="2"/>
  <c r="U172" i="2"/>
  <c r="R172" i="2"/>
  <c r="N172" i="2"/>
  <c r="H172" i="2"/>
  <c r="U171" i="2"/>
  <c r="R171" i="2"/>
  <c r="N171" i="2"/>
  <c r="H171" i="2"/>
  <c r="U170" i="2"/>
  <c r="R170" i="2"/>
  <c r="N170" i="2"/>
  <c r="H170" i="2"/>
  <c r="U169" i="2"/>
  <c r="R169" i="2"/>
  <c r="N169" i="2"/>
  <c r="H169" i="2"/>
  <c r="U168" i="2"/>
  <c r="R168" i="2"/>
  <c r="N168" i="2"/>
  <c r="H168" i="2"/>
  <c r="U167" i="2"/>
  <c r="R167" i="2"/>
  <c r="N167" i="2"/>
  <c r="H167" i="2"/>
  <c r="U166" i="2"/>
  <c r="R166" i="2"/>
  <c r="N166" i="2"/>
  <c r="H166" i="2"/>
  <c r="U165" i="2"/>
  <c r="R165" i="2"/>
  <c r="N165" i="2"/>
  <c r="H165" i="2"/>
  <c r="U164" i="2"/>
  <c r="R164" i="2"/>
  <c r="N164" i="2"/>
  <c r="H164" i="2"/>
  <c r="U163" i="2"/>
  <c r="R163" i="2"/>
  <c r="N163" i="2"/>
  <c r="H163" i="2"/>
  <c r="U162" i="2"/>
  <c r="R162" i="2"/>
  <c r="N162" i="2"/>
  <c r="H162" i="2"/>
  <c r="O162" i="2" s="1"/>
  <c r="U161" i="2"/>
  <c r="R161" i="2"/>
  <c r="N161" i="2"/>
  <c r="H161" i="2"/>
  <c r="U160" i="2"/>
  <c r="R160" i="2"/>
  <c r="N160" i="2"/>
  <c r="H160" i="2"/>
  <c r="U159" i="2"/>
  <c r="R159" i="2"/>
  <c r="N159" i="2"/>
  <c r="H159" i="2"/>
  <c r="O159" i="2" s="1"/>
  <c r="U158" i="2"/>
  <c r="R158" i="2"/>
  <c r="N158" i="2"/>
  <c r="H158" i="2"/>
  <c r="U157" i="2"/>
  <c r="R157" i="2"/>
  <c r="N157" i="2"/>
  <c r="H157" i="2"/>
  <c r="U156" i="2"/>
  <c r="R156" i="2"/>
  <c r="N156" i="2"/>
  <c r="H156" i="2"/>
  <c r="O156" i="2" s="1"/>
  <c r="U155" i="2"/>
  <c r="R155" i="2"/>
  <c r="N155" i="2"/>
  <c r="H155" i="2"/>
  <c r="U154" i="2"/>
  <c r="R154" i="2"/>
  <c r="N154" i="2"/>
  <c r="H154" i="2"/>
  <c r="U153" i="2"/>
  <c r="R153" i="2"/>
  <c r="N153" i="2"/>
  <c r="H153" i="2"/>
  <c r="O153" i="2" s="1"/>
  <c r="U152" i="2"/>
  <c r="R152" i="2"/>
  <c r="N152" i="2"/>
  <c r="H152" i="2"/>
  <c r="U151" i="2"/>
  <c r="R151" i="2"/>
  <c r="N151" i="2"/>
  <c r="H151" i="2"/>
  <c r="U150" i="2"/>
  <c r="R150" i="2"/>
  <c r="N150" i="2"/>
  <c r="H150" i="2"/>
  <c r="O150" i="2" s="1"/>
  <c r="U149" i="2"/>
  <c r="R149" i="2"/>
  <c r="N149" i="2"/>
  <c r="H149" i="2"/>
  <c r="U148" i="2"/>
  <c r="R148" i="2"/>
  <c r="N148" i="2"/>
  <c r="H148" i="2"/>
  <c r="U147" i="2"/>
  <c r="R147" i="2"/>
  <c r="N147" i="2"/>
  <c r="H147" i="2"/>
  <c r="O147" i="2" s="1"/>
  <c r="U146" i="2"/>
  <c r="R146" i="2"/>
  <c r="N146" i="2"/>
  <c r="H146" i="2"/>
  <c r="U145" i="2"/>
  <c r="R145" i="2"/>
  <c r="N145" i="2"/>
  <c r="H145" i="2"/>
  <c r="U144" i="2"/>
  <c r="R144" i="2"/>
  <c r="N144" i="2"/>
  <c r="H144" i="2"/>
  <c r="O144" i="2" s="1"/>
  <c r="U143" i="2"/>
  <c r="R143" i="2"/>
  <c r="N143" i="2"/>
  <c r="H143" i="2"/>
  <c r="U142" i="2"/>
  <c r="R142" i="2"/>
  <c r="N142" i="2"/>
  <c r="H142" i="2"/>
  <c r="U141" i="2"/>
  <c r="R141" i="2"/>
  <c r="N141" i="2"/>
  <c r="H141" i="2"/>
  <c r="O141" i="2" s="1"/>
  <c r="U140" i="2"/>
  <c r="R140" i="2"/>
  <c r="N140" i="2"/>
  <c r="H140" i="2"/>
  <c r="U139" i="2"/>
  <c r="R139" i="2"/>
  <c r="N139" i="2"/>
  <c r="H139" i="2"/>
  <c r="U138" i="2"/>
  <c r="R138" i="2"/>
  <c r="N138" i="2"/>
  <c r="H138" i="2"/>
  <c r="U137" i="2"/>
  <c r="R137" i="2"/>
  <c r="N137" i="2"/>
  <c r="H137" i="2"/>
  <c r="O137" i="2" s="1"/>
  <c r="U136" i="2"/>
  <c r="R136" i="2"/>
  <c r="N136" i="2"/>
  <c r="H136" i="2"/>
  <c r="U135" i="2"/>
  <c r="R135" i="2"/>
  <c r="N135" i="2"/>
  <c r="H135" i="2"/>
  <c r="U134" i="2"/>
  <c r="R134" i="2"/>
  <c r="N134" i="2"/>
  <c r="H134" i="2"/>
  <c r="O134" i="2" s="1"/>
  <c r="U133" i="2"/>
  <c r="R133" i="2"/>
  <c r="N133" i="2"/>
  <c r="H133" i="2"/>
  <c r="U132" i="2"/>
  <c r="R132" i="2"/>
  <c r="N132" i="2"/>
  <c r="H132" i="2"/>
  <c r="U131" i="2"/>
  <c r="R131" i="2"/>
  <c r="N131" i="2"/>
  <c r="H131" i="2"/>
  <c r="O131" i="2" s="1"/>
  <c r="U130" i="2"/>
  <c r="R130" i="2"/>
  <c r="N130" i="2"/>
  <c r="H130" i="2"/>
  <c r="U129" i="2"/>
  <c r="R129" i="2"/>
  <c r="N129" i="2"/>
  <c r="H129" i="2"/>
  <c r="U128" i="2"/>
  <c r="R128" i="2"/>
  <c r="N128" i="2"/>
  <c r="H128" i="2"/>
  <c r="O128" i="2" s="1"/>
  <c r="U127" i="2"/>
  <c r="R127" i="2"/>
  <c r="N127" i="2"/>
  <c r="H127" i="2"/>
  <c r="U126" i="2"/>
  <c r="R126" i="2"/>
  <c r="N126" i="2"/>
  <c r="O126" i="2" s="1"/>
  <c r="H126" i="2"/>
  <c r="U125" i="2"/>
  <c r="R125" i="2"/>
  <c r="N125" i="2"/>
  <c r="H125" i="2"/>
  <c r="U124" i="2"/>
  <c r="R124" i="2"/>
  <c r="N124" i="2"/>
  <c r="H124" i="2"/>
  <c r="U123" i="2"/>
  <c r="R123" i="2"/>
  <c r="N123" i="2"/>
  <c r="H123" i="2"/>
  <c r="U122" i="2"/>
  <c r="R122" i="2"/>
  <c r="N122" i="2"/>
  <c r="H122" i="2"/>
  <c r="U121" i="2"/>
  <c r="R121" i="2"/>
  <c r="N121" i="2"/>
  <c r="H121" i="2"/>
  <c r="U120" i="2"/>
  <c r="R120" i="2"/>
  <c r="N120" i="2"/>
  <c r="H120" i="2"/>
  <c r="U119" i="2"/>
  <c r="R119" i="2"/>
  <c r="N119" i="2"/>
  <c r="H119" i="2"/>
  <c r="U118" i="2"/>
  <c r="R118" i="2"/>
  <c r="N118" i="2"/>
  <c r="H118" i="2"/>
  <c r="U117" i="2"/>
  <c r="R117" i="2"/>
  <c r="N117" i="2"/>
  <c r="H117" i="2"/>
  <c r="U116" i="2"/>
  <c r="R116" i="2"/>
  <c r="N116" i="2"/>
  <c r="H116" i="2"/>
  <c r="U115" i="2"/>
  <c r="R115" i="2"/>
  <c r="N115" i="2"/>
  <c r="H115" i="2"/>
  <c r="U114" i="2"/>
  <c r="R114" i="2"/>
  <c r="N114" i="2"/>
  <c r="H114" i="2"/>
  <c r="U113" i="2"/>
  <c r="R113" i="2"/>
  <c r="N113" i="2"/>
  <c r="H113" i="2"/>
  <c r="U112" i="2"/>
  <c r="R112" i="2"/>
  <c r="N112" i="2"/>
  <c r="H112" i="2"/>
  <c r="O112" i="2" s="1"/>
  <c r="U111" i="2"/>
  <c r="R111" i="2"/>
  <c r="N111" i="2"/>
  <c r="O111" i="2" s="1"/>
  <c r="H111" i="2"/>
  <c r="U110" i="2"/>
  <c r="R110" i="2"/>
  <c r="N110" i="2"/>
  <c r="H110" i="2"/>
  <c r="U109" i="2"/>
  <c r="R109" i="2"/>
  <c r="N109" i="2"/>
  <c r="H109" i="2"/>
  <c r="O109" i="2" s="1"/>
  <c r="U108" i="2"/>
  <c r="R108" i="2"/>
  <c r="N108" i="2"/>
  <c r="H108" i="2"/>
  <c r="U107" i="2"/>
  <c r="R107" i="2"/>
  <c r="N107" i="2"/>
  <c r="H107" i="2"/>
  <c r="U106" i="2"/>
  <c r="R106" i="2"/>
  <c r="N106" i="2"/>
  <c r="H106" i="2"/>
  <c r="O106" i="2" s="1"/>
  <c r="U105" i="2"/>
  <c r="R105" i="2"/>
  <c r="N105" i="2"/>
  <c r="O105" i="2" s="1"/>
  <c r="H105" i="2"/>
  <c r="U104" i="2"/>
  <c r="R104" i="2"/>
  <c r="N104" i="2"/>
  <c r="H104" i="2"/>
  <c r="U103" i="2"/>
  <c r="R103" i="2"/>
  <c r="N103" i="2"/>
  <c r="H103" i="2"/>
  <c r="O103" i="2" s="1"/>
  <c r="U102" i="2"/>
  <c r="R102" i="2"/>
  <c r="O102" i="2"/>
  <c r="N102" i="2"/>
  <c r="H102" i="2"/>
  <c r="U101" i="2"/>
  <c r="R101" i="2"/>
  <c r="N101" i="2"/>
  <c r="H101" i="2"/>
  <c r="U100" i="2"/>
  <c r="R100" i="2"/>
  <c r="N100" i="2"/>
  <c r="H100" i="2"/>
  <c r="U99" i="2"/>
  <c r="R99" i="2"/>
  <c r="N99" i="2"/>
  <c r="H99" i="2"/>
  <c r="U98" i="2"/>
  <c r="R98" i="2"/>
  <c r="N98" i="2"/>
  <c r="H98" i="2"/>
  <c r="O98" i="2" s="1"/>
  <c r="U97" i="2"/>
  <c r="R97" i="2"/>
  <c r="N97" i="2"/>
  <c r="H97" i="2"/>
  <c r="U96" i="2"/>
  <c r="R96" i="2"/>
  <c r="N96" i="2"/>
  <c r="H96" i="2"/>
  <c r="U95" i="2"/>
  <c r="R95" i="2"/>
  <c r="N95" i="2"/>
  <c r="H95" i="2"/>
  <c r="O95" i="2" s="1"/>
  <c r="U94" i="2"/>
  <c r="R94" i="2"/>
  <c r="N94" i="2"/>
  <c r="H94" i="2"/>
  <c r="U93" i="2"/>
  <c r="R93" i="2"/>
  <c r="N93" i="2"/>
  <c r="H93" i="2"/>
  <c r="U92" i="2"/>
  <c r="R92" i="2"/>
  <c r="N92" i="2"/>
  <c r="H92" i="2"/>
  <c r="O92" i="2" s="1"/>
  <c r="U91" i="2"/>
  <c r="R91" i="2"/>
  <c r="N91" i="2"/>
  <c r="H91" i="2"/>
  <c r="U90" i="2"/>
  <c r="R90" i="2"/>
  <c r="N90" i="2"/>
  <c r="H90" i="2"/>
  <c r="O90" i="2" s="1"/>
  <c r="U89" i="2"/>
  <c r="R89" i="2"/>
  <c r="N89" i="2"/>
  <c r="H89" i="2"/>
  <c r="U88" i="2"/>
  <c r="R88" i="2"/>
  <c r="N88" i="2"/>
  <c r="H88" i="2"/>
  <c r="O88" i="2" s="1"/>
  <c r="U87" i="2"/>
  <c r="R87" i="2"/>
  <c r="N87" i="2"/>
  <c r="H87" i="2"/>
  <c r="U86" i="2"/>
  <c r="R86" i="2"/>
  <c r="N86" i="2"/>
  <c r="H86" i="2"/>
  <c r="O86" i="2" s="1"/>
  <c r="U85" i="2"/>
  <c r="R85" i="2"/>
  <c r="N85" i="2"/>
  <c r="H85" i="2"/>
  <c r="U84" i="2"/>
  <c r="R84" i="2"/>
  <c r="N84" i="2"/>
  <c r="H84" i="2"/>
  <c r="O84" i="2" s="1"/>
  <c r="U83" i="2"/>
  <c r="R83" i="2"/>
  <c r="N83" i="2"/>
  <c r="H83" i="2"/>
  <c r="U82" i="2"/>
  <c r="R82" i="2"/>
  <c r="N82" i="2"/>
  <c r="H82" i="2"/>
  <c r="U81" i="2"/>
  <c r="R81" i="2"/>
  <c r="N81" i="2"/>
  <c r="H81" i="2"/>
  <c r="O81" i="2" s="1"/>
  <c r="U80" i="2"/>
  <c r="R80" i="2"/>
  <c r="N80" i="2"/>
  <c r="H80" i="2"/>
  <c r="U79" i="2"/>
  <c r="R79" i="2"/>
  <c r="N79" i="2"/>
  <c r="H79" i="2"/>
  <c r="U78" i="2"/>
  <c r="R78" i="2"/>
  <c r="N78" i="2"/>
  <c r="H78" i="2"/>
  <c r="U77" i="2"/>
  <c r="R77" i="2"/>
  <c r="N77" i="2"/>
  <c r="H77" i="2"/>
  <c r="U76" i="2"/>
  <c r="R76" i="2"/>
  <c r="N76" i="2"/>
  <c r="H76" i="2"/>
  <c r="U75" i="2"/>
  <c r="R75" i="2"/>
  <c r="N75" i="2"/>
  <c r="H75" i="2"/>
  <c r="U74" i="2"/>
  <c r="R74" i="2"/>
  <c r="N74" i="2"/>
  <c r="O74" i="2" s="1"/>
  <c r="H74" i="2"/>
  <c r="U73" i="2"/>
  <c r="R73" i="2"/>
  <c r="N73" i="2"/>
  <c r="H73" i="2"/>
  <c r="U72" i="2"/>
  <c r="R72" i="2"/>
  <c r="N72" i="2"/>
  <c r="H72" i="2"/>
  <c r="O72" i="2" s="1"/>
  <c r="U71" i="2"/>
  <c r="R71" i="2"/>
  <c r="N71" i="2"/>
  <c r="H71" i="2"/>
  <c r="U70" i="2"/>
  <c r="R70" i="2"/>
  <c r="N70" i="2"/>
  <c r="H70" i="2"/>
  <c r="O70" i="2" s="1"/>
  <c r="U69" i="2"/>
  <c r="R69" i="2"/>
  <c r="N69" i="2"/>
  <c r="H69" i="2"/>
  <c r="O69" i="2" s="1"/>
  <c r="U68" i="2"/>
  <c r="R68" i="2"/>
  <c r="N68" i="2"/>
  <c r="H68" i="2"/>
  <c r="U67" i="2"/>
  <c r="R67" i="2"/>
  <c r="N67" i="2"/>
  <c r="H67" i="2"/>
  <c r="O67" i="2" s="1"/>
  <c r="U66" i="2"/>
  <c r="R66" i="2"/>
  <c r="N66" i="2"/>
  <c r="H66" i="2"/>
  <c r="O66" i="2" s="1"/>
  <c r="U65" i="2"/>
  <c r="R65" i="2"/>
  <c r="N65" i="2"/>
  <c r="H65" i="2"/>
  <c r="U64" i="2"/>
  <c r="R64" i="2"/>
  <c r="N64" i="2"/>
  <c r="H64" i="2"/>
  <c r="O64" i="2" s="1"/>
  <c r="U63" i="2"/>
  <c r="R63" i="2"/>
  <c r="N63" i="2"/>
  <c r="H63" i="2"/>
  <c r="O63" i="2" s="1"/>
  <c r="U62" i="2"/>
  <c r="R62" i="2"/>
  <c r="N62" i="2"/>
  <c r="H62" i="2"/>
  <c r="O62" i="2" s="1"/>
  <c r="U61" i="2"/>
  <c r="R61" i="2"/>
  <c r="N61" i="2"/>
  <c r="H61" i="2"/>
  <c r="U60" i="2"/>
  <c r="R60" i="2"/>
  <c r="N60" i="2"/>
  <c r="H60" i="2"/>
  <c r="U59" i="2"/>
  <c r="R59" i="2"/>
  <c r="N59" i="2"/>
  <c r="H59" i="2"/>
  <c r="U58" i="2"/>
  <c r="R58" i="2"/>
  <c r="N58" i="2"/>
  <c r="H58" i="2"/>
  <c r="U57" i="2"/>
  <c r="R57" i="2"/>
  <c r="N57" i="2"/>
  <c r="H57" i="2"/>
  <c r="U56" i="2"/>
  <c r="R56" i="2"/>
  <c r="N56" i="2"/>
  <c r="H56" i="2"/>
  <c r="U55" i="2"/>
  <c r="R55" i="2"/>
  <c r="N55" i="2"/>
  <c r="H55" i="2"/>
  <c r="U54" i="2"/>
  <c r="R54" i="2"/>
  <c r="N54" i="2"/>
  <c r="O54" i="2" s="1"/>
  <c r="H54" i="2"/>
  <c r="U53" i="2"/>
  <c r="R53" i="2"/>
  <c r="N53" i="2"/>
  <c r="H53" i="2"/>
  <c r="O53" i="2" s="1"/>
  <c r="U52" i="2"/>
  <c r="R52" i="2"/>
  <c r="N52" i="2"/>
  <c r="H52" i="2"/>
  <c r="U51" i="2"/>
  <c r="R51" i="2"/>
  <c r="N51" i="2"/>
  <c r="H51" i="2"/>
  <c r="U50" i="2"/>
  <c r="R50" i="2"/>
  <c r="N50" i="2"/>
  <c r="H50" i="2"/>
  <c r="U49" i="2"/>
  <c r="R49" i="2"/>
  <c r="N49" i="2"/>
  <c r="H49" i="2"/>
  <c r="U48" i="2"/>
  <c r="R48" i="2"/>
  <c r="N48" i="2"/>
  <c r="H48" i="2"/>
  <c r="U47" i="2"/>
  <c r="R47" i="2"/>
  <c r="N47" i="2"/>
  <c r="H47" i="2"/>
  <c r="U46" i="2"/>
  <c r="R46" i="2"/>
  <c r="N46" i="2"/>
  <c r="H46" i="2"/>
  <c r="U45" i="2"/>
  <c r="R45" i="2"/>
  <c r="N45" i="2"/>
  <c r="H45" i="2"/>
  <c r="U44" i="2"/>
  <c r="R44" i="2"/>
  <c r="N44" i="2"/>
  <c r="H44" i="2"/>
  <c r="U43" i="2"/>
  <c r="R43" i="2"/>
  <c r="N43" i="2"/>
  <c r="H43" i="2"/>
  <c r="U42" i="2"/>
  <c r="R42" i="2"/>
  <c r="N42" i="2"/>
  <c r="H42" i="2"/>
  <c r="U41" i="2"/>
  <c r="R41" i="2"/>
  <c r="N41" i="2"/>
  <c r="H41" i="2"/>
  <c r="U40" i="2"/>
  <c r="R40" i="2"/>
  <c r="N40" i="2"/>
  <c r="H40" i="2"/>
  <c r="U39" i="2"/>
  <c r="R39" i="2"/>
  <c r="N39" i="2"/>
  <c r="H39" i="2"/>
  <c r="U38" i="2"/>
  <c r="R38" i="2"/>
  <c r="N38" i="2"/>
  <c r="H38" i="2"/>
  <c r="U37" i="2"/>
  <c r="R37" i="2"/>
  <c r="N37" i="2"/>
  <c r="H37" i="2"/>
  <c r="U36" i="2"/>
  <c r="R36" i="2"/>
  <c r="N36" i="2"/>
  <c r="H36" i="2"/>
  <c r="U35" i="2"/>
  <c r="R35" i="2"/>
  <c r="N35" i="2"/>
  <c r="H35" i="2"/>
  <c r="U34" i="2"/>
  <c r="R34" i="2"/>
  <c r="N34" i="2"/>
  <c r="H34" i="2"/>
  <c r="U33" i="2"/>
  <c r="R33" i="2"/>
  <c r="N33" i="2"/>
  <c r="H33" i="2"/>
  <c r="U32" i="2"/>
  <c r="R32" i="2"/>
  <c r="N32" i="2"/>
  <c r="H32" i="2"/>
  <c r="U31" i="2"/>
  <c r="R31" i="2"/>
  <c r="N31" i="2"/>
  <c r="H31" i="2"/>
  <c r="U30" i="2"/>
  <c r="R30" i="2"/>
  <c r="N30" i="2"/>
  <c r="H30" i="2"/>
  <c r="U29" i="2"/>
  <c r="R29" i="2"/>
  <c r="N29" i="2"/>
  <c r="H29" i="2"/>
  <c r="O29" i="2" s="1"/>
  <c r="U28" i="2"/>
  <c r="R28" i="2"/>
  <c r="N28" i="2"/>
  <c r="H28" i="2"/>
  <c r="U27" i="2"/>
  <c r="R27" i="2"/>
  <c r="N27" i="2"/>
  <c r="H27" i="2"/>
  <c r="U26" i="2"/>
  <c r="R26" i="2"/>
  <c r="N26" i="2"/>
  <c r="H26" i="2"/>
  <c r="O26" i="2" s="1"/>
  <c r="U25" i="2"/>
  <c r="R25" i="2"/>
  <c r="N25" i="2"/>
  <c r="O25" i="2" s="1"/>
  <c r="H25" i="2"/>
  <c r="U24" i="2"/>
  <c r="R24" i="2"/>
  <c r="N24" i="2"/>
  <c r="H24" i="2"/>
  <c r="U23" i="2"/>
  <c r="R23" i="2"/>
  <c r="N23" i="2"/>
  <c r="H23" i="2"/>
  <c r="O23" i="2" s="1"/>
  <c r="U22" i="2"/>
  <c r="R22" i="2"/>
  <c r="N22" i="2"/>
  <c r="H22" i="2"/>
  <c r="U21" i="2"/>
  <c r="R21" i="2"/>
  <c r="N21" i="2"/>
  <c r="H21" i="2"/>
  <c r="U20" i="2"/>
  <c r="R20" i="2"/>
  <c r="N20" i="2"/>
  <c r="H20" i="2"/>
  <c r="U19" i="2"/>
  <c r="R19" i="2"/>
  <c r="N19" i="2"/>
  <c r="H19" i="2"/>
  <c r="U18" i="2"/>
  <c r="R18" i="2"/>
  <c r="N18" i="2"/>
  <c r="H18" i="2"/>
  <c r="T17" i="2"/>
  <c r="S17" i="2"/>
  <c r="Q17" i="2"/>
  <c r="P17" i="2"/>
  <c r="M17" i="2"/>
  <c r="L17" i="2"/>
  <c r="K17" i="2"/>
  <c r="J17" i="2"/>
  <c r="G17" i="2"/>
  <c r="F17" i="2"/>
  <c r="E17" i="2"/>
  <c r="D17" i="2"/>
  <c r="O31" i="2" l="1"/>
  <c r="O34" i="2"/>
  <c r="O37" i="2"/>
  <c r="O40" i="2"/>
  <c r="O114" i="2"/>
  <c r="O117" i="2"/>
  <c r="O120" i="2"/>
  <c r="O123" i="2"/>
  <c r="O227" i="2"/>
  <c r="O230" i="2"/>
  <c r="O233" i="2"/>
  <c r="O239" i="2"/>
  <c r="O138" i="2"/>
  <c r="O100" i="2"/>
  <c r="O195" i="2"/>
  <c r="O198" i="2"/>
  <c r="O204" i="2"/>
  <c r="O207" i="2"/>
  <c r="O210" i="2"/>
  <c r="O251" i="2"/>
  <c r="O41" i="2"/>
  <c r="O65" i="2"/>
  <c r="O77" i="2"/>
  <c r="O80" i="2"/>
  <c r="O83" i="2"/>
  <c r="O127" i="2"/>
  <c r="O130" i="2"/>
  <c r="O133" i="2"/>
  <c r="O136" i="2"/>
  <c r="O151" i="2"/>
  <c r="O154" i="2"/>
  <c r="O157" i="2"/>
  <c r="O160" i="2"/>
  <c r="O234" i="2"/>
  <c r="O275" i="2"/>
  <c r="O199" i="2"/>
  <c r="O202" i="2"/>
  <c r="O211" i="2"/>
  <c r="O214" i="2"/>
  <c r="O217" i="2"/>
  <c r="O220" i="2"/>
  <c r="O18" i="2"/>
  <c r="O21" i="2"/>
  <c r="O27" i="2"/>
  <c r="O30" i="2"/>
  <c r="O42" i="2"/>
  <c r="O45" i="2"/>
  <c r="O48" i="2"/>
  <c r="O51" i="2"/>
  <c r="O57" i="2"/>
  <c r="O60" i="2"/>
  <c r="O104" i="2"/>
  <c r="O107" i="2"/>
  <c r="O110" i="2"/>
  <c r="O113" i="2"/>
  <c r="O226" i="2"/>
  <c r="O235" i="2"/>
  <c r="O78" i="2"/>
  <c r="O93" i="2"/>
  <c r="O96" i="2"/>
  <c r="O164" i="2"/>
  <c r="O167" i="2"/>
  <c r="O170" i="2"/>
  <c r="O173" i="2"/>
  <c r="O268" i="2"/>
  <c r="O197" i="2"/>
  <c r="O206" i="2"/>
  <c r="O209" i="2"/>
  <c r="O259" i="2"/>
  <c r="O271" i="2"/>
  <c r="O32" i="2"/>
  <c r="O35" i="2"/>
  <c r="O38" i="2"/>
  <c r="O55" i="2"/>
  <c r="O58" i="2"/>
  <c r="O61" i="2"/>
  <c r="O75" i="2"/>
  <c r="O101" i="2"/>
  <c r="O139" i="2"/>
  <c r="O142" i="2"/>
  <c r="O145" i="2"/>
  <c r="O148" i="2"/>
  <c r="O189" i="2"/>
  <c r="O212" i="2"/>
  <c r="O215" i="2"/>
  <c r="O218" i="2"/>
  <c r="O221" i="2"/>
  <c r="O260" i="2"/>
  <c r="O277" i="2"/>
  <c r="U17" i="2"/>
  <c r="O44" i="2"/>
  <c r="O47" i="2"/>
  <c r="O50" i="2"/>
  <c r="O87" i="2"/>
  <c r="O116" i="2"/>
  <c r="O119" i="2"/>
  <c r="O122" i="2"/>
  <c r="O125" i="2"/>
  <c r="O163" i="2"/>
  <c r="O166" i="2"/>
  <c r="O169" i="2"/>
  <c r="O172" i="2"/>
  <c r="O224" i="2"/>
  <c r="O263" i="2"/>
  <c r="O252" i="2"/>
  <c r="O272" i="2"/>
  <c r="O24" i="2"/>
  <c r="O36" i="2"/>
  <c r="O39" i="2"/>
  <c r="O56" i="2"/>
  <c r="O59" i="2"/>
  <c r="O73" i="2"/>
  <c r="O76" i="2"/>
  <c r="O99" i="2"/>
  <c r="O140" i="2"/>
  <c r="O143" i="2"/>
  <c r="O146" i="2"/>
  <c r="O149" i="2"/>
  <c r="O187" i="2"/>
  <c r="O190" i="2"/>
  <c r="O213" i="2"/>
  <c r="O216" i="2"/>
  <c r="O219" i="2"/>
  <c r="O261" i="2"/>
  <c r="O278" i="2"/>
  <c r="R17" i="2"/>
  <c r="O33" i="2"/>
  <c r="O79" i="2"/>
  <c r="O82" i="2"/>
  <c r="O85" i="2"/>
  <c r="O108" i="2"/>
  <c r="O152" i="2"/>
  <c r="O155" i="2"/>
  <c r="O158" i="2"/>
  <c r="O161" i="2"/>
  <c r="O193" i="2"/>
  <c r="O196" i="2"/>
  <c r="O236" i="2"/>
  <c r="O264" i="2"/>
  <c r="O267" i="2"/>
  <c r="O19" i="2"/>
  <c r="O22" i="2"/>
  <c r="H17" i="2"/>
  <c r="O68" i="2"/>
  <c r="O71" i="2"/>
  <c r="O91" i="2"/>
  <c r="O94" i="2"/>
  <c r="O97" i="2"/>
  <c r="O129" i="2"/>
  <c r="O132" i="2"/>
  <c r="O135" i="2"/>
  <c r="O176" i="2"/>
  <c r="O179" i="2"/>
  <c r="O182" i="2"/>
  <c r="O185" i="2"/>
  <c r="O208" i="2"/>
  <c r="O228" i="2"/>
  <c r="O231" i="2"/>
  <c r="O242" i="2"/>
  <c r="O245" i="2"/>
  <c r="O273" i="2"/>
  <c r="O279" i="2"/>
  <c r="O43" i="2"/>
  <c r="O46" i="2"/>
  <c r="O49" i="2"/>
  <c r="O52" i="2"/>
  <c r="O89" i="2"/>
  <c r="O115" i="2"/>
  <c r="O118" i="2"/>
  <c r="O121" i="2"/>
  <c r="O124" i="2"/>
  <c r="O165" i="2"/>
  <c r="O168" i="2"/>
  <c r="O171" i="2"/>
  <c r="O200" i="2"/>
  <c r="O203" i="2"/>
  <c r="O240" i="2"/>
  <c r="O254" i="2"/>
  <c r="O257" i="2"/>
  <c r="O20" i="2"/>
  <c r="N17" i="2"/>
  <c r="O28" i="2"/>
  <c r="O17" i="2" l="1"/>
  <c r="F17" i="1"/>
  <c r="G17" i="1"/>
  <c r="H17" i="1"/>
  <c r="I17" i="1"/>
  <c r="J18" i="1"/>
  <c r="J17" i="1" s="1"/>
  <c r="P18" i="1"/>
  <c r="F19" i="1"/>
  <c r="G19" i="1"/>
  <c r="H19" i="1"/>
  <c r="I19" i="1"/>
  <c r="J20" i="1"/>
  <c r="J19" i="1" s="1"/>
  <c r="P20" i="1"/>
  <c r="F21" i="1"/>
  <c r="G21" i="1"/>
  <c r="H21" i="1"/>
  <c r="I21" i="1"/>
  <c r="J22" i="1"/>
  <c r="K22" i="1" s="1"/>
  <c r="P22" i="1"/>
  <c r="F23" i="1"/>
  <c r="G23" i="1"/>
  <c r="H23" i="1"/>
  <c r="I23" i="1"/>
  <c r="J24" i="1"/>
  <c r="J23" i="1" s="1"/>
  <c r="P24" i="1"/>
  <c r="F25" i="1"/>
  <c r="G25" i="1"/>
  <c r="H25" i="1"/>
  <c r="I25" i="1"/>
  <c r="J26" i="1"/>
  <c r="P26" i="1"/>
  <c r="J27" i="1"/>
  <c r="K27" i="1" s="1"/>
  <c r="P27" i="1"/>
  <c r="J28" i="1"/>
  <c r="K28" i="1" s="1"/>
  <c r="P28" i="1"/>
  <c r="J29" i="1"/>
  <c r="K29" i="1" s="1"/>
  <c r="P29" i="1"/>
  <c r="F30" i="1"/>
  <c r="G30" i="1"/>
  <c r="H30" i="1"/>
  <c r="I30" i="1"/>
  <c r="J31" i="1"/>
  <c r="K31" i="1" s="1"/>
  <c r="P31" i="1"/>
  <c r="J32" i="1"/>
  <c r="K32" i="1" s="1"/>
  <c r="P32" i="1"/>
  <c r="J33" i="1"/>
  <c r="K33" i="1" s="1"/>
  <c r="P33" i="1"/>
  <c r="J34" i="1"/>
  <c r="K34" i="1" s="1"/>
  <c r="P34" i="1"/>
  <c r="J35" i="1"/>
  <c r="K35" i="1" s="1"/>
  <c r="P35" i="1"/>
  <c r="F36" i="1"/>
  <c r="G36" i="1"/>
  <c r="H36" i="1"/>
  <c r="I36" i="1"/>
  <c r="J37" i="1"/>
  <c r="P37" i="1"/>
  <c r="J38" i="1"/>
  <c r="K38" i="1" s="1"/>
  <c r="P38" i="1"/>
  <c r="J39" i="1"/>
  <c r="K39" i="1" s="1"/>
  <c r="P39" i="1"/>
  <c r="J40" i="1"/>
  <c r="K40" i="1" s="1"/>
  <c r="P40" i="1"/>
  <c r="J41" i="1"/>
  <c r="K41" i="1" s="1"/>
  <c r="P41" i="1"/>
  <c r="J42" i="1"/>
  <c r="K42" i="1" s="1"/>
  <c r="P42" i="1"/>
  <c r="F43" i="1"/>
  <c r="G43" i="1"/>
  <c r="H43" i="1"/>
  <c r="I43" i="1"/>
  <c r="J44" i="1"/>
  <c r="K44" i="1" s="1"/>
  <c r="P44" i="1"/>
  <c r="J45" i="1"/>
  <c r="K45" i="1" s="1"/>
  <c r="P45" i="1"/>
  <c r="F46" i="1"/>
  <c r="G46" i="1"/>
  <c r="H46" i="1"/>
  <c r="I46" i="1"/>
  <c r="J47" i="1"/>
  <c r="K47" i="1" s="1"/>
  <c r="P47" i="1"/>
  <c r="J48" i="1"/>
  <c r="K48" i="1" s="1"/>
  <c r="P48" i="1"/>
  <c r="F49" i="1"/>
  <c r="G49" i="1"/>
  <c r="H49" i="1"/>
  <c r="I49" i="1"/>
  <c r="J50" i="1"/>
  <c r="J49" i="1" s="1"/>
  <c r="P50" i="1"/>
  <c r="F51" i="1"/>
  <c r="G51" i="1"/>
  <c r="H51" i="1"/>
  <c r="I51" i="1"/>
  <c r="J52" i="1"/>
  <c r="K52" i="1" s="1"/>
  <c r="P52" i="1"/>
  <c r="J53" i="1"/>
  <c r="K53" i="1" s="1"/>
  <c r="P53" i="1"/>
  <c r="J54" i="1"/>
  <c r="K54" i="1" s="1"/>
  <c r="P54" i="1"/>
  <c r="J55" i="1"/>
  <c r="K55" i="1" s="1"/>
  <c r="P55" i="1"/>
  <c r="F56" i="1"/>
  <c r="G56" i="1"/>
  <c r="H56" i="1"/>
  <c r="I56" i="1"/>
  <c r="J57" i="1"/>
  <c r="K57" i="1" s="1"/>
  <c r="P57" i="1"/>
  <c r="J58" i="1"/>
  <c r="K58" i="1" s="1"/>
  <c r="P58" i="1"/>
  <c r="J59" i="1"/>
  <c r="K59" i="1" s="1"/>
  <c r="P59" i="1"/>
  <c r="J60" i="1"/>
  <c r="K60" i="1" s="1"/>
  <c r="P60" i="1"/>
  <c r="F61" i="1"/>
  <c r="G61" i="1"/>
  <c r="H61" i="1"/>
  <c r="I61" i="1"/>
  <c r="J62" i="1"/>
  <c r="K62" i="1" s="1"/>
  <c r="P62" i="1"/>
  <c r="J63" i="1"/>
  <c r="K63" i="1" s="1"/>
  <c r="P63" i="1"/>
  <c r="J64" i="1"/>
  <c r="K64" i="1" s="1"/>
  <c r="P64" i="1"/>
  <c r="J65" i="1"/>
  <c r="K65" i="1" s="1"/>
  <c r="P65" i="1"/>
  <c r="F67" i="1"/>
  <c r="F66" i="1" s="1"/>
  <c r="G67" i="1"/>
  <c r="G66" i="1" s="1"/>
  <c r="H67" i="1"/>
  <c r="H66" i="1" s="1"/>
  <c r="I67" i="1"/>
  <c r="I66" i="1" s="1"/>
  <c r="J68" i="1"/>
  <c r="K68" i="1" s="1"/>
  <c r="P68" i="1"/>
  <c r="K23" i="1" l="1"/>
  <c r="K20" i="1"/>
  <c r="K50" i="1"/>
  <c r="J67" i="1"/>
  <c r="J66" i="1" s="1"/>
  <c r="K66" i="1" s="1"/>
  <c r="K49" i="1"/>
  <c r="J36" i="1"/>
  <c r="K36" i="1" s="1"/>
  <c r="J61" i="1"/>
  <c r="K61" i="1" s="1"/>
  <c r="J25" i="1"/>
  <c r="K25" i="1" s="1"/>
  <c r="J51" i="1"/>
  <c r="K51" i="1" s="1"/>
  <c r="K18" i="1"/>
  <c r="J43" i="1"/>
  <c r="K43" i="1" s="1"/>
  <c r="K17" i="1"/>
  <c r="K24" i="1"/>
  <c r="J56" i="1"/>
  <c r="K56" i="1" s="1"/>
  <c r="J46" i="1"/>
  <c r="K46" i="1" s="1"/>
  <c r="J21" i="1"/>
  <c r="K21" i="1" s="1"/>
  <c r="J30" i="1"/>
  <c r="K30" i="1" s="1"/>
  <c r="H16" i="1"/>
  <c r="H14" i="1" s="1"/>
  <c r="G16" i="1"/>
  <c r="G14" i="1" s="1"/>
  <c r="K26" i="1"/>
  <c r="K37" i="1"/>
  <c r="I16" i="1"/>
  <c r="I15" i="1" s="1"/>
  <c r="K19" i="1"/>
  <c r="F16" i="1"/>
  <c r="F15" i="1" s="1"/>
  <c r="K67" i="1" l="1"/>
  <c r="I14" i="1"/>
  <c r="F14" i="1"/>
  <c r="G15" i="1"/>
  <c r="J16" i="1"/>
  <c r="K16" i="1" s="1"/>
  <c r="H15" i="1"/>
  <c r="J15" i="1"/>
  <c r="K15" i="1" s="1"/>
  <c r="J14" i="1"/>
  <c r="K14" i="1" s="1"/>
</calcChain>
</file>

<file path=xl/sharedStrings.xml><?xml version="1.0" encoding="utf-8"?>
<sst xmlns="http://schemas.openxmlformats.org/spreadsheetml/2006/main" count="2424" uniqueCount="922">
  <si>
    <t>Fuente: Comisión Federal de Electricidad.</t>
  </si>
  <si>
    <t>4_/ La etapa del proyecto en el PEF 2025 aparece como "Terminado Totalmente", sin embargo como el proyecto consta de dos etapas, solo se realizó la 2a etapa con un avance del 34.5%, La primera etapa aún no se ejecuta y se encuentra en análisis su construcción, por lo que hasta este informe prevalece la etapa reportada.</t>
  </si>
  <si>
    <t>2_/ El tipo de cambio utilizado fue de 20.3182 pesos por dólar correspondiente al cierre de marzo de 2025.</t>
  </si>
  <si>
    <t>1_/ Se consideran los proyectos que tienen previstos recursos en el PEF 2025, así como aquéllos proyectos que no tienen Monto Estimado en el PEF 2025, pero continúan en etapa de Varias Cierre y Otras por lo que se incluye su seguimiento.</t>
  </si>
  <si>
    <t>Varias (Cierre y otras)</t>
  </si>
  <si>
    <t>Aprobados en 2011</t>
  </si>
  <si>
    <t>Inversión Condicionada</t>
  </si>
  <si>
    <t>Por Licitar sin cambio de alcance</t>
  </si>
  <si>
    <t>SLT Suministro de Energía Eléctrica en la Zona Los Ríos</t>
  </si>
  <si>
    <t xml:space="preserve">SE Refuerzo de la Red de la Zona Piedras Negras </t>
  </si>
  <si>
    <t xml:space="preserve">SE Paso del Norte Banco 2 </t>
  </si>
  <si>
    <t xml:space="preserve">SE Atención al Suministro en la Zona Vallarta </t>
  </si>
  <si>
    <t>Aprobado en 2023</t>
  </si>
  <si>
    <t>Varias (Licitación y construcción)</t>
  </si>
  <si>
    <t>SLT Solución congestión de enlaces transm GCR Noro  Occid Norte</t>
  </si>
  <si>
    <t>Construcción</t>
  </si>
  <si>
    <t>SLT Incremento en capacidad de transm Noreste Centro del País</t>
  </si>
  <si>
    <t>SLT Aumento de capacidad de transm zonas Cancún y RivieraMaya II</t>
  </si>
  <si>
    <t>SLT Aumento de capacidad de transm de zonas Cancún y RivieraMaya</t>
  </si>
  <si>
    <t>Aprobado en 2022</t>
  </si>
  <si>
    <t>SLT Suministro de energía Zona Veracruz (antes Olmeca Bco1)</t>
  </si>
  <si>
    <t>SLT LT Corriente Alterna Submarina Playacar - Chankanaab II</t>
  </si>
  <si>
    <t>LT Incremento de Capacidad de Transm en Las Delicias-Querétaro</t>
  </si>
  <si>
    <t>Varias(Cierre  y otras)</t>
  </si>
  <si>
    <t>SLT Transf y Transm Qro IslaCarmen NvoCasasGrands y Huasteca</t>
  </si>
  <si>
    <t>Aprobado en 2021</t>
  </si>
  <si>
    <t>Aprobado en 2016</t>
  </si>
  <si>
    <t>SLT 2002 Subestaciones y Líneas de las Áreas Norte - Occidental</t>
  </si>
  <si>
    <t>Aprobado en 2015</t>
  </si>
  <si>
    <t>SLT 1920 Subestaciones y Líneas de Distribución</t>
  </si>
  <si>
    <t>CC Empalme II</t>
  </si>
  <si>
    <t>Aprobado en 2014</t>
  </si>
  <si>
    <t>CC Valle de México II</t>
  </si>
  <si>
    <t xml:space="preserve">LT Red de Transmisión Asociada al CC Empalme I </t>
  </si>
  <si>
    <t>CC Empalme I</t>
  </si>
  <si>
    <t>Aprobado en 2013</t>
  </si>
  <si>
    <t>LT Red de transmisión asociada a la CH Chicoasén II</t>
  </si>
  <si>
    <t>CH Chicoasén II</t>
  </si>
  <si>
    <t>SLT 1720 Distribución Valle de México</t>
  </si>
  <si>
    <t>Aprobado en 2012</t>
  </si>
  <si>
    <t>CC Centro</t>
  </si>
  <si>
    <t>Aprobado en 2011</t>
  </si>
  <si>
    <t>SLT 1405 Subest y Líneas de Transmisión de las Áreas Sureste</t>
  </si>
  <si>
    <t>Aprobado en 2009</t>
  </si>
  <si>
    <t>Aprobado en 2008</t>
  </si>
  <si>
    <t>Aprobado en 2007</t>
  </si>
  <si>
    <t>SE 1116 Transformación del Noreste</t>
  </si>
  <si>
    <t>Aprobados en 2006</t>
  </si>
  <si>
    <t>Inversión Directa</t>
  </si>
  <si>
    <t>Aprobados en Ejercicios Fiscales Anteriores</t>
  </si>
  <si>
    <t xml:space="preserve">Total </t>
  </si>
  <si>
    <t>(11)=(8+10)</t>
  </si>
  <si>
    <t>(10)</t>
  </si>
  <si>
    <t>(9)</t>
  </si>
  <si>
    <t>(8)</t>
  </si>
  <si>
    <t>(7=6/2)</t>
  </si>
  <si>
    <t>(6)=(3+5)</t>
  </si>
  <si>
    <t xml:space="preserve">(5)   </t>
  </si>
  <si>
    <t>(4)</t>
  </si>
  <si>
    <t>(3)</t>
  </si>
  <si>
    <t>(2)</t>
  </si>
  <si>
    <t>(1)</t>
  </si>
  <si>
    <t>Acumulada</t>
  </si>
  <si>
    <t>Realizada</t>
  </si>
  <si>
    <t xml:space="preserve">Estimada Anual </t>
  </si>
  <si>
    <t>%</t>
  </si>
  <si>
    <t>Acumulado 2024</t>
  </si>
  <si>
    <t>Avance Físico</t>
  </si>
  <si>
    <t>Avance Financiero</t>
  </si>
  <si>
    <t>Estado del proyecto</t>
  </si>
  <si>
    <t>Nombre del proyecto</t>
  </si>
  <si>
    <t xml:space="preserve">No </t>
  </si>
  <si>
    <t>Comisión Federal de Electricidad</t>
  </si>
  <si>
    <t>Con base en los artículos 107, fracción I, inciso d) de la Ley Federal de Presupuesto y Responsabilidad Hacendaria y 205 de su Reglamento</t>
  </si>
  <si>
    <t>Con base en los artículosl 107, fracción I, inciso d) de la Ley Federal de Presupuesto y Responsabilidad Hacendaria y 205 de su Reglamento</t>
  </si>
  <si>
    <t xml:space="preserve">Presupuesto   </t>
  </si>
  <si>
    <t>Ejercido</t>
  </si>
  <si>
    <t>Programado</t>
  </si>
  <si>
    <t xml:space="preserve">Gasto </t>
  </si>
  <si>
    <t>Gasto</t>
  </si>
  <si>
    <t>Gasto Programable</t>
  </si>
  <si>
    <t>Ingresos</t>
  </si>
  <si>
    <t>Programable</t>
  </si>
  <si>
    <t>Flujo Neto</t>
  </si>
  <si>
    <t>Variación %</t>
  </si>
  <si>
    <t>Inversión</t>
  </si>
  <si>
    <t>Gasto de Operación</t>
  </si>
  <si>
    <t>TOTAL</t>
  </si>
  <si>
    <t>Amortizaciones y</t>
  </si>
  <si>
    <t>No</t>
  </si>
  <si>
    <t>Gastos de operación</t>
  </si>
  <si>
    <t>Presupuestaria</t>
  </si>
  <si>
    <t>y  Mantenimiento</t>
  </si>
  <si>
    <t>Asociada</t>
  </si>
  <si>
    <t>( 1 )</t>
  </si>
  <si>
    <t>( 2 )</t>
  </si>
  <si>
    <t>( 3 )</t>
  </si>
  <si>
    <t>( 4 )</t>
  </si>
  <si>
    <t>(5=1-2-3-4)</t>
  </si>
  <si>
    <t>( 6 )</t>
  </si>
  <si>
    <t>( 7 )</t>
  </si>
  <si>
    <t>( 8 )</t>
  </si>
  <si>
    <t>( 9 )</t>
  </si>
  <si>
    <t>(10=6-7-8-9)</t>
  </si>
  <si>
    <t>[11=(10-5)/5]</t>
  </si>
  <si>
    <t>A</t>
  </si>
  <si>
    <t>B</t>
  </si>
  <si>
    <t>A+B=2</t>
  </si>
  <si>
    <t>C</t>
  </si>
  <si>
    <t>D</t>
  </si>
  <si>
    <t>C+D=7</t>
  </si>
  <si>
    <t>CG</t>
  </si>
  <si>
    <t>Cerro Prieto IV</t>
  </si>
  <si>
    <t>CC</t>
  </si>
  <si>
    <t>Chihuahua</t>
  </si>
  <si>
    <t>CCI</t>
  </si>
  <si>
    <t>Guerrero Negro II</t>
  </si>
  <si>
    <t>Monterrey II</t>
  </si>
  <si>
    <t>CD</t>
  </si>
  <si>
    <t>Puerto San Carlos II</t>
  </si>
  <si>
    <t>Rosarito III (Unidades 8 y 9)</t>
  </si>
  <si>
    <t>CT</t>
  </si>
  <si>
    <t>Samalayuca II</t>
  </si>
  <si>
    <t>LT</t>
  </si>
  <si>
    <t>211 Cable Submarino</t>
  </si>
  <si>
    <t>214 y 215 Sureste-Peninsular</t>
  </si>
  <si>
    <t>216 y 217 Noroeste</t>
  </si>
  <si>
    <t>SE</t>
  </si>
  <si>
    <t>212 y 213 SF6 Potencia y Distribución</t>
  </si>
  <si>
    <t>218 Noroeste</t>
  </si>
  <si>
    <t>219 Sureste-Peninsular</t>
  </si>
  <si>
    <t>220 Oriental-Centro</t>
  </si>
  <si>
    <t>221 Occidental</t>
  </si>
  <si>
    <t>301 Centro</t>
  </si>
  <si>
    <t>302 Sureste</t>
  </si>
  <si>
    <t>303 Ixtapa - Pie de la Cuesta</t>
  </si>
  <si>
    <t>304 Noroeste</t>
  </si>
  <si>
    <t>305 Centro-Oriente</t>
  </si>
  <si>
    <t>306 Sureste</t>
  </si>
  <si>
    <t>307 Noreste</t>
  </si>
  <si>
    <t>308 Noroeste</t>
  </si>
  <si>
    <t>Los Azufres II y Campo Geotérmico</t>
  </si>
  <si>
    <t>CH</t>
  </si>
  <si>
    <t>Manuel Moreno Torres (2a. Etapa)</t>
  </si>
  <si>
    <t xml:space="preserve"> 406 Red Asociada a Tuxpan II, III y IV</t>
  </si>
  <si>
    <t>407 Red Asociada a Altamira II, III y IV</t>
  </si>
  <si>
    <t>408 Naco-Nogales - Área Noroeste</t>
  </si>
  <si>
    <t>411 Sistema Nacional</t>
  </si>
  <si>
    <t>Manuel Moreno Torres Red Asociada (2a. Etapa)</t>
  </si>
  <si>
    <t>401 Occidental - Central</t>
  </si>
  <si>
    <t>402 Oriental - Peninsular</t>
  </si>
  <si>
    <t>403 Noreste</t>
  </si>
  <si>
    <t>404 Noroeste-Norte</t>
  </si>
  <si>
    <t>405 Compensación Alta Tensión</t>
  </si>
  <si>
    <t>410 Sistema Nacional</t>
  </si>
  <si>
    <t>El Sauz conversión de TG a CC</t>
  </si>
  <si>
    <t>414 Norte-Occidental</t>
  </si>
  <si>
    <t xml:space="preserve"> 502 Oriental - Norte</t>
  </si>
  <si>
    <t xml:space="preserve"> 506 Saltillo-Cañada</t>
  </si>
  <si>
    <t>Red Asociada de la Central Tamazunchale</t>
  </si>
  <si>
    <t>Red Asociada de la Central Río Bravo III</t>
  </si>
  <si>
    <t>412 Compensación Norte</t>
  </si>
  <si>
    <t>413 Noroeste - Occidental</t>
  </si>
  <si>
    <t>503 Oriental</t>
  </si>
  <si>
    <t>504 Norte - Occidental</t>
  </si>
  <si>
    <t>Baja California Sur I</t>
  </si>
  <si>
    <t>609 Transmisión Noroeste - Occidental</t>
  </si>
  <si>
    <t>610 Transmisión Noroeste - Norte</t>
  </si>
  <si>
    <t>612 Subtransmisión Norte - Noreste</t>
  </si>
  <si>
    <t>613 Subtransmisión Occidental</t>
  </si>
  <si>
    <t>614 Subtransmisión Oriental</t>
  </si>
  <si>
    <t>615 Subtransmisión Peninsular</t>
  </si>
  <si>
    <t>Red Asociada de Transmisión de la CCI Baja California Sur I</t>
  </si>
  <si>
    <t>1012 Red de Transmisión Asociada a la CCC Baja California</t>
  </si>
  <si>
    <t>607 Sistema Bajio - Oriental</t>
  </si>
  <si>
    <t>611 Subtransmisión Baja California - Noroeste</t>
  </si>
  <si>
    <t>SUV</t>
  </si>
  <si>
    <t>Suministro de vapor a las Centrales de Cerro Prieto</t>
  </si>
  <si>
    <t>Hermosillo Conversión de TG a CC</t>
  </si>
  <si>
    <t>CCC</t>
  </si>
  <si>
    <t xml:space="preserve"> Pacífico</t>
  </si>
  <si>
    <t xml:space="preserve">CH </t>
  </si>
  <si>
    <t xml:space="preserve"> El Cajón</t>
  </si>
  <si>
    <t>Lineas Centro</t>
  </si>
  <si>
    <t>Red de Transmisión Asociada a la CH el Cajón</t>
  </si>
  <si>
    <t>Red de Transmisión Asociada a Altamira V</t>
  </si>
  <si>
    <t>Red de Transmisión Asociada a la Laguna II</t>
  </si>
  <si>
    <t>Red de Transmisión Asociada a el Pacífico</t>
  </si>
  <si>
    <t>707 Enlace Norte-Sur</t>
  </si>
  <si>
    <t>Riviera Maya</t>
  </si>
  <si>
    <t>PRR</t>
  </si>
  <si>
    <t>Presa Reguladora Amata</t>
  </si>
  <si>
    <t>RM</t>
  </si>
  <si>
    <t>Adolfo López Mateos</t>
  </si>
  <si>
    <t>Altamira</t>
  </si>
  <si>
    <t>Botello</t>
  </si>
  <si>
    <t>Carbón II</t>
  </si>
  <si>
    <t>Carlos Rodríguez Rivero</t>
  </si>
  <si>
    <t>Dos Bocas</t>
  </si>
  <si>
    <t>Emilio Portes Gil</t>
  </si>
  <si>
    <t xml:space="preserve">RM </t>
  </si>
  <si>
    <t>Francisco Pérez Ríos</t>
  </si>
  <si>
    <t>Gomez Palacio</t>
  </si>
  <si>
    <t>Huinalá</t>
  </si>
  <si>
    <t>Ixtaczoquitlán</t>
  </si>
  <si>
    <t>José Aceves Pozos (Mazatlán II)</t>
  </si>
  <si>
    <t>Gral. Manuel Alvarez Moreno (Manzanillo)</t>
  </si>
  <si>
    <t>CT Puerto Libertad</t>
  </si>
  <si>
    <t>Punta Prieta</t>
  </si>
  <si>
    <t>Salamanca</t>
  </si>
  <si>
    <t>Tuxpango</t>
  </si>
  <si>
    <t>CT Valle de México</t>
  </si>
  <si>
    <t>Norte</t>
  </si>
  <si>
    <t>705 Capacitores</t>
  </si>
  <si>
    <t>708 Compensación Dinámicas Oriental -Norte</t>
  </si>
  <si>
    <t>SLT</t>
  </si>
  <si>
    <t>701 Occidente-Centro</t>
  </si>
  <si>
    <t>702 Sureste-Peninsular</t>
  </si>
  <si>
    <t>703 Noreste-Norte</t>
  </si>
  <si>
    <t>704 Baja California -Noroeste</t>
  </si>
  <si>
    <t>706 Sistemas Norte</t>
  </si>
  <si>
    <t xml:space="preserve"> 709 Sistemas Sur</t>
  </si>
  <si>
    <t>Conversión El Encino de TG aCC</t>
  </si>
  <si>
    <t>Baja California Sur II</t>
  </si>
  <si>
    <t>807 Durango I</t>
  </si>
  <si>
    <t>CCC Tula</t>
  </si>
  <si>
    <t>CGT Cerro Prieto (U5)</t>
  </si>
  <si>
    <t>CT Carbón II Unidades 2 y 4</t>
  </si>
  <si>
    <t>CT Emilio Portes Gil Unidad 4</t>
  </si>
  <si>
    <t>CT Francisco Pérez Ríos Unidad 5</t>
  </si>
  <si>
    <t>CT Pdte. Adolfo López Mateos Unidades 3, 4, 5 y 6</t>
  </si>
  <si>
    <t>CT Pdte. Plutarco Elías Calles Unidades 1 y 2</t>
  </si>
  <si>
    <t>811 Noroeste</t>
  </si>
  <si>
    <t xml:space="preserve">SE </t>
  </si>
  <si>
    <t>812 Golfo Norte</t>
  </si>
  <si>
    <t>813 División Bajío</t>
  </si>
  <si>
    <t>801 Altiplano</t>
  </si>
  <si>
    <t xml:space="preserve">SLT </t>
  </si>
  <si>
    <t>802 Tamaulipas</t>
  </si>
  <si>
    <t>803 NOINE</t>
  </si>
  <si>
    <t>806 Bajío</t>
  </si>
  <si>
    <t xml:space="preserve">CE </t>
  </si>
  <si>
    <t>La Venta II</t>
  </si>
  <si>
    <t>Red de Transmisión Asociada a la CE La Venta II</t>
  </si>
  <si>
    <t>911 Noreste</t>
  </si>
  <si>
    <t>912 División Oriente</t>
  </si>
  <si>
    <t>914 División Centro Sur</t>
  </si>
  <si>
    <t>915 Occidental</t>
  </si>
  <si>
    <t>901 Pacífico</t>
  </si>
  <si>
    <t>902 Istmo</t>
  </si>
  <si>
    <t>903 Cabo - Norte</t>
  </si>
  <si>
    <t>La Yesca</t>
  </si>
  <si>
    <t>Baja California</t>
  </si>
  <si>
    <t>RFO</t>
  </si>
  <si>
    <t>Red de Fibra Optica Proyecto Sur</t>
  </si>
  <si>
    <t>Red de Fibra Optica Proyecto Centro</t>
  </si>
  <si>
    <t>Red de Fibra Optica Proyecto Norte</t>
  </si>
  <si>
    <t>1006 Central----Sur</t>
  </si>
  <si>
    <t>1005 Noroeste</t>
  </si>
  <si>
    <t>Infiernillo</t>
  </si>
  <si>
    <t>CT Francisco Pérez Ríos Unidades 1 y 2</t>
  </si>
  <si>
    <t>CT Puerto Libertad Unidad 4</t>
  </si>
  <si>
    <t>CT Valle de México Unidades 5,6 y 7</t>
  </si>
  <si>
    <t>CCC Samalayuca II</t>
  </si>
  <si>
    <t>CCC El Sauz</t>
  </si>
  <si>
    <t>CCC Huinala II</t>
  </si>
  <si>
    <t>1004 Compensación Dinámica Área Central</t>
  </si>
  <si>
    <t>1003 Subestaciones Eléctricas de Occidente</t>
  </si>
  <si>
    <t>Red de Transmisión Asociada a la CC San Lorenzo</t>
  </si>
  <si>
    <t>1002 Compensación y Transmisión Noreste - Sureste</t>
  </si>
  <si>
    <t>San Lorenzo Conversión de TG a CC</t>
  </si>
  <si>
    <t>1001 Red de Transmisión Baja -- Nogales</t>
  </si>
  <si>
    <t>Red de Transmisión Asociada a la CH La Yesca</t>
  </si>
  <si>
    <t>Agua Prieta II (con campo solar)</t>
  </si>
  <si>
    <t>Red de transmisión asociada a la CC Agua Prieta II</t>
  </si>
  <si>
    <t>Red de Transmisión Asociada a la CE La Venta III</t>
  </si>
  <si>
    <t>CN Laguna Verde</t>
  </si>
  <si>
    <t>CT Puerto Libertad Unidades 2 y 3</t>
  </si>
  <si>
    <t>CT Punta Prieta Unidad 2</t>
  </si>
  <si>
    <t>1110 Compensación Capacitiva del Norte</t>
  </si>
  <si>
    <t>1116 Transformación del Noreste</t>
  </si>
  <si>
    <t>1117 Transformación de Guaymas</t>
  </si>
  <si>
    <t>1120 Noroeste</t>
  </si>
  <si>
    <t>1121 Baja California</t>
  </si>
  <si>
    <t>1122 Golfo Norte</t>
  </si>
  <si>
    <t>1123 Norte</t>
  </si>
  <si>
    <t>1124 Bajío Centro</t>
  </si>
  <si>
    <t>1125 Distribución</t>
  </si>
  <si>
    <t>1127 Sureste</t>
  </si>
  <si>
    <t>1128 Centro Sur</t>
  </si>
  <si>
    <t>1129 Compensación redes</t>
  </si>
  <si>
    <t>1111 Transmisión y Transformación del Central - Occidental</t>
  </si>
  <si>
    <t>1112 Transmisión y Transformación del Noroeste</t>
  </si>
  <si>
    <t>1114 Transmisión y Transformación del Oriental</t>
  </si>
  <si>
    <t>1118 Transmisión y Transformación del Norte</t>
  </si>
  <si>
    <t>1119 Transmisión y Transformación del Sureste</t>
  </si>
  <si>
    <t>Suministro de 970 T/h a las Centrales de Cerro Prieto</t>
  </si>
  <si>
    <t>1206 Conversión a 400 kV de la LT Mazatlan II - La Higuera</t>
  </si>
  <si>
    <t>1213 COMPENSACION DE REDES</t>
  </si>
  <si>
    <t>1205 Compensación Oriental - Peninsular</t>
  </si>
  <si>
    <t>1212 SUR - PENINSULAR</t>
  </si>
  <si>
    <t>1204 Conversión a 400 kV del Área Peninsular</t>
  </si>
  <si>
    <t>1203 Transmisión y Transformación Oriental - Sureste</t>
  </si>
  <si>
    <t>1202 Suministro de Energía a la Zona Manzanillo</t>
  </si>
  <si>
    <t>1211 NORESTE - CENTRAL</t>
  </si>
  <si>
    <t>1210 NORTE - NOROESTE</t>
  </si>
  <si>
    <t>1201 Transmisión y Transformación de Baja California</t>
  </si>
  <si>
    <t>CCC Poza Rica</t>
  </si>
  <si>
    <t>CCC El Sauz Paquete 1</t>
  </si>
  <si>
    <t>Red de Trans Asoc al proy de temp abierta y Oax. II, III, IV</t>
  </si>
  <si>
    <t>Red de Transmisión Asociada a Manzanillo I U-1 y 2</t>
  </si>
  <si>
    <t>CC Repotenciación CT Manzanillo I U-1 y 2</t>
  </si>
  <si>
    <t>Red de transmisión asociada a la CG Los Humeros II</t>
  </si>
  <si>
    <t xml:space="preserve"> Red de transmisión asociada a la CI Guerrero Negro III</t>
  </si>
  <si>
    <t>CI Guerrero Negro III</t>
  </si>
  <si>
    <t>Los Humeros II</t>
  </si>
  <si>
    <t>Red de transmisión asociada a la CCC Norte II</t>
  </si>
  <si>
    <t>TG Baja California II</t>
  </si>
  <si>
    <t>1304 Transmisión y Transformación del Oriental</t>
  </si>
  <si>
    <t>1303 Transmisión y Transformación Baja - Noroeste</t>
  </si>
  <si>
    <t>1302 Transformación del Noreste</t>
  </si>
  <si>
    <t>Baja California Sur IV</t>
  </si>
  <si>
    <t>Baja California Sur III</t>
  </si>
  <si>
    <t>1313 Red de Transmisión Asociada al CC Baja California III</t>
  </si>
  <si>
    <t>1323 DISTRIBUCION SUR</t>
  </si>
  <si>
    <t>1322 DISTRIBUCION CENTRO</t>
  </si>
  <si>
    <t>1321 DISTRIBUCION NORESTE</t>
  </si>
  <si>
    <t>1320 DISTRIBUCION NOROESTE</t>
  </si>
  <si>
    <t>SLT 1404 Subestaciones del Oriente</t>
  </si>
  <si>
    <t>1401 SEs y LTs de las Áreas Baja California y Noroeste</t>
  </si>
  <si>
    <t>1405 Subest y Líneas de Transmisión de las Áreas Sureste</t>
  </si>
  <si>
    <t>1402 Cambio de Tensión de la LT Culiacán - Los Mochis</t>
  </si>
  <si>
    <t>1421 DISTRIBUCIÓN SUR</t>
  </si>
  <si>
    <t>1403 Compensación Capacitiva de las Áreas Noroeste - Norte</t>
  </si>
  <si>
    <t>1420 DISTRIBUCIÓN NORTE</t>
  </si>
  <si>
    <t>SE 1521 DISTRIBUCIÓN SUR</t>
  </si>
  <si>
    <t>SE 1520 DISTRIBUCION NORTE</t>
  </si>
  <si>
    <t>Cogeneración Salamanca Fase I</t>
  </si>
  <si>
    <t>1601 Transmisión y Transformación Noroeste - Norte</t>
  </si>
  <si>
    <t>Centro</t>
  </si>
  <si>
    <t>1603 Subestación Lago</t>
  </si>
  <si>
    <t>1604 Transmisión Ayotla-Chalco</t>
  </si>
  <si>
    <t>Guerrero Negro IV</t>
  </si>
  <si>
    <t>Red de Transmisión Asociada a la CI Guerrero Negro IV</t>
  </si>
  <si>
    <t>1621 Distribución Norte-Sur</t>
  </si>
  <si>
    <t>1620 Distribución Valle de México</t>
  </si>
  <si>
    <t>Los Azufres III (Fase I)</t>
  </si>
  <si>
    <t>CT José López Portillo</t>
  </si>
  <si>
    <t>1721 DISTRIBUCIÓN NORTE</t>
  </si>
  <si>
    <t>Red de Transmisión Asociada al CC Noreste</t>
  </si>
  <si>
    <t>1720 Distribución Valle de México</t>
  </si>
  <si>
    <t>Red de Transmisión Asociada al CC Norte III</t>
  </si>
  <si>
    <t>Los Humeros III</t>
  </si>
  <si>
    <t>Baja California Sur V</t>
  </si>
  <si>
    <t>1722 Distribución Sur</t>
  </si>
  <si>
    <t>Red de transmisión asociada a la CH Chicoasén II</t>
  </si>
  <si>
    <t>1701 Subestación Chimalpa Dos</t>
  </si>
  <si>
    <t>1703  Conversión a 400 kV de la Riviera Maya</t>
  </si>
  <si>
    <t>1702 Transmisión y Transformación Baja - Noine</t>
  </si>
  <si>
    <t>1704 Interconexión sist aislados Guerrero Negro Sta Rosalía</t>
  </si>
  <si>
    <t>Empalme I</t>
  </si>
  <si>
    <t>Red de Transmisión Asociada al CC Empalme I</t>
  </si>
  <si>
    <t>Valle de México II</t>
  </si>
  <si>
    <t>Red de Transmisión Asociada al CC Topolobampo III</t>
  </si>
  <si>
    <t>1805 Línea de Transmisión Huasteca - Monterrey</t>
  </si>
  <si>
    <t>1801 Subestaciones Baja - Noroeste</t>
  </si>
  <si>
    <t>1803 Subestaciones del Occidental</t>
  </si>
  <si>
    <t>1802 Subestaciones y Líneas de Transmisión del Norte</t>
  </si>
  <si>
    <t>1804 Subestaciones y Líneas Transmisión Oriental-Peninsular</t>
  </si>
  <si>
    <t>1820 Divisiones de Distribución del Valle de México</t>
  </si>
  <si>
    <t>1821 Divisiones de Distribución</t>
  </si>
  <si>
    <t>CCC TULA PAQUETES 1 Y 2</t>
  </si>
  <si>
    <t>CH TEMASCAL UNIDADES 1 A 4</t>
  </si>
  <si>
    <t>Empalme II</t>
  </si>
  <si>
    <t>Red de Transmisión Asociada al CC Empalme II</t>
  </si>
  <si>
    <t>1901 Subestaciones de Baja California</t>
  </si>
  <si>
    <t>1902 Subestaciones y Compensación del Noroeste</t>
  </si>
  <si>
    <t>1903 Subestaciones Norte - Noreste</t>
  </si>
  <si>
    <t>1904 Transmisión y Transformación de Occidente</t>
  </si>
  <si>
    <t>1905 Transmisión Sureste - Peninsular</t>
  </si>
  <si>
    <t>1920 Subestaciones y Líneas de Distribución</t>
  </si>
  <si>
    <t>1921 Reducción de Pérdidas de Energía en Distribución</t>
  </si>
  <si>
    <t>Los Azufres III Fase II</t>
  </si>
  <si>
    <t>Red de transmisión asociada a la CG Los Azufres III Fase II</t>
  </si>
  <si>
    <t>2001 Subestaciones y Líneas Baja California Sur - Noroeste</t>
  </si>
  <si>
    <t>2002 Subestaciones y Líneas de las Áreas Norte - Occidental</t>
  </si>
  <si>
    <t>2020 Subestaciones, Líneas y Redes de Distribución</t>
  </si>
  <si>
    <t>2021 Reducción de Pérdidas de Energía en Distribución</t>
  </si>
  <si>
    <t>2101 Compensación Capacitiva Baja - Occidental</t>
  </si>
  <si>
    <t>2120 Subestaciones y Líneas de Distribución</t>
  </si>
  <si>
    <t>2121 Reducción de Pérdidas de Energía en Distribución</t>
  </si>
  <si>
    <t>Transf y Transm Qro IslaCarmen NvoCasasGrands y Huasteca</t>
  </si>
  <si>
    <t xml:space="preserve">NA: No aplica </t>
  </si>
  <si>
    <t>1_/ Considera los proyectos que entraron en operación comercial (con terminaciones parciales o totales).</t>
  </si>
  <si>
    <t>Fondo</t>
  </si>
  <si>
    <t>En términos de los artículos  107, fracción I , de la Ley Federal de Presupuesto y Responsabilidad Hacendaria y 205 de su Reglamento</t>
  </si>
  <si>
    <t>No.</t>
  </si>
  <si>
    <t>Presupuestado</t>
  </si>
  <si>
    <t>Cargos</t>
  </si>
  <si>
    <t xml:space="preserve">Ingresos </t>
  </si>
  <si>
    <t>Fijos</t>
  </si>
  <si>
    <t>Variables</t>
  </si>
  <si>
    <t>Flujo neto</t>
  </si>
  <si>
    <t>Flujo  neto</t>
  </si>
  <si>
    <t>(4=1-2-3)</t>
  </si>
  <si>
    <t>(5)</t>
  </si>
  <si>
    <t>(6)</t>
  </si>
  <si>
    <t>(7)</t>
  </si>
  <si>
    <t>(8=5-6-7)</t>
  </si>
  <si>
    <t>(9=(8-4)/4)</t>
  </si>
  <si>
    <t>TRN Terminal de Carbón de la CT Pdte. Plutarco Elías Calles</t>
  </si>
  <si>
    <t>CC Altamira II</t>
  </si>
  <si>
    <t>CC Bajío</t>
  </si>
  <si>
    <t>CC Campeche</t>
  </si>
  <si>
    <t>CC Hermosillo</t>
  </si>
  <si>
    <t>CT Mérida III</t>
  </si>
  <si>
    <t>CC Monterrey III</t>
  </si>
  <si>
    <t>CC Naco-Nogales</t>
  </si>
  <si>
    <t>CC Río Bravo II</t>
  </si>
  <si>
    <t>CC Mexicali</t>
  </si>
  <si>
    <t>CC Saltillo</t>
  </si>
  <si>
    <t>CC Tuxpan II</t>
  </si>
  <si>
    <t>CC Altamira III y IV</t>
  </si>
  <si>
    <t>CC Chihuahua III</t>
  </si>
  <si>
    <t>CC La Laguna II</t>
  </si>
  <si>
    <t>CC Río Bravo III</t>
  </si>
  <si>
    <t>CC Tuxpan III y IV</t>
  </si>
  <si>
    <t>CC Altamira V</t>
  </si>
  <si>
    <t>CC Tamazunchale</t>
  </si>
  <si>
    <t>CC Río Bravo IV</t>
  </si>
  <si>
    <t>CC Tuxpan V</t>
  </si>
  <si>
    <t>CC Valladolid III</t>
  </si>
  <si>
    <t>CCC Norte II</t>
  </si>
  <si>
    <t>CCC Norte</t>
  </si>
  <si>
    <t>CE La Venta III</t>
  </si>
  <si>
    <t>CE Oaxaca I</t>
  </si>
  <si>
    <t>CE Oaxaca II y CE Oaxaca III y CE Oaxaca IV</t>
  </si>
  <si>
    <t>CC Baja California III</t>
  </si>
  <si>
    <t>CC Norte III (Juárez)</t>
  </si>
  <si>
    <t>CE Sureste I</t>
  </si>
  <si>
    <t xml:space="preserve">CC Noroeste </t>
  </si>
  <si>
    <t>CC Noreste</t>
  </si>
  <si>
    <t>CC Topolobampo III</t>
  </si>
  <si>
    <t>Fuente: Comisión Federal de Electricidad</t>
  </si>
  <si>
    <t>En términos de  los artículos 107, fracción I , de la Ley Federal de Presupuesto y Responsabilidad Hacendaria y 205 de su Reglamento</t>
  </si>
  <si>
    <t xml:space="preserve">Comisión Federal de Electricidad </t>
  </si>
  <si>
    <t>Nombre del Proyecto</t>
  </si>
  <si>
    <t>Costo de cierre</t>
  </si>
  <si>
    <t>Amortización ejercida</t>
  </si>
  <si>
    <t>Pasivo Directo</t>
  </si>
  <si>
    <t>Pasivo</t>
  </si>
  <si>
    <t>Hasta 2024</t>
  </si>
  <si>
    <t>En 2025</t>
  </si>
  <si>
    <t>Suma</t>
  </si>
  <si>
    <t xml:space="preserve">Real </t>
  </si>
  <si>
    <t>Legal</t>
  </si>
  <si>
    <t>Contingente</t>
  </si>
  <si>
    <t>Total</t>
  </si>
  <si>
    <t>(4=2+3)</t>
  </si>
  <si>
    <t>(7=5+6)</t>
  </si>
  <si>
    <t>(8=1-4-7)</t>
  </si>
  <si>
    <t>(9=7+8)</t>
  </si>
  <si>
    <t>Cierres totales</t>
  </si>
  <si>
    <t>CG Cerro Prieto IV     1_/</t>
  </si>
  <si>
    <t>CC Chihuahua     1_/</t>
  </si>
  <si>
    <t>CCI Guerrero Negro II     1_/</t>
  </si>
  <si>
    <t>CC Monterrey II     1_/</t>
  </si>
  <si>
    <t>CD Puerto San Carlos II     1_/</t>
  </si>
  <si>
    <t>CC Rosarito III (Unidades 8 y 9)     1_/</t>
  </si>
  <si>
    <t>CT Samalayuca II     1_/</t>
  </si>
  <si>
    <t>LT 211 Cable Submarino     1_/</t>
  </si>
  <si>
    <t>LT 214 y 215 Sureste - Peninsular     1_/</t>
  </si>
  <si>
    <t>LT 216 y 217 Noroeste     1_/</t>
  </si>
  <si>
    <t>SE 212 y 213 SF6 Potencia y Distribución     1_/</t>
  </si>
  <si>
    <t>SE 218 Noroeste     1_/</t>
  </si>
  <si>
    <t>SE 219 Sureste - Peninsular     1_/</t>
  </si>
  <si>
    <t>SE 220 Oriental - Centro     1_/</t>
  </si>
  <si>
    <t>SE 221 Occidental     1_/</t>
  </si>
  <si>
    <t>LT 301 Centro     1_/</t>
  </si>
  <si>
    <t>LT 302 Sureste     1_/</t>
  </si>
  <si>
    <t>LT 303 Ixtapa - Pie de la Cuesta     1_/</t>
  </si>
  <si>
    <t>LT 304 Noroeste     1_/</t>
  </si>
  <si>
    <t>SE 305 Centro - Oriente     1_/</t>
  </si>
  <si>
    <t>SE 306 Sureste     1_/</t>
  </si>
  <si>
    <t>SE 307 Noreste     1_/</t>
  </si>
  <si>
    <t>SE 308 Noroeste     1_/</t>
  </si>
  <si>
    <t>CG Los Azufres II y Campo Geotérmico     1_/</t>
  </si>
  <si>
    <t>CH Manuel Moreno Torres (2a. Etapa)     1_/</t>
  </si>
  <si>
    <t>LT 406 Red Asociada a Tuxpan II, III y IV     1_/</t>
  </si>
  <si>
    <t>LT 407 Red Asociada a Altamira II, III y IV     1_/</t>
  </si>
  <si>
    <t>LT 408 Naco - Nogales - Área Noroeste     1_/</t>
  </si>
  <si>
    <t>LT 411 Sistema Nacional     1_/</t>
  </si>
  <si>
    <t>LT Manuel Moreno Torres Red Asociada (2a. Etapa)     1_/</t>
  </si>
  <si>
    <t>SE 401 Occidental - Central     1_/</t>
  </si>
  <si>
    <t>SE 402 Oriental-Peninsular     1_/</t>
  </si>
  <si>
    <t>SE 403 Noreste     1_/</t>
  </si>
  <si>
    <t>SE 404 Noroeste - Norte     1_/</t>
  </si>
  <si>
    <t>SE 405 Compensación Alta Tensión     1_/</t>
  </si>
  <si>
    <t>SE 410 Sistema Nacional     1_/</t>
  </si>
  <si>
    <t>CC El Sauz conversión de TG a CC     1_/</t>
  </si>
  <si>
    <t>LT 414 Norte-Occidental     1_/</t>
  </si>
  <si>
    <t>LT 502 Oriental - Norte     1_/</t>
  </si>
  <si>
    <t>LT 506 Saltillo-Cañada     1_/</t>
  </si>
  <si>
    <t>LT Red Asociada de la Central Tamazunchale     1_/</t>
  </si>
  <si>
    <t>LT Red Asociada de la Central Río Bravo III     1_/</t>
  </si>
  <si>
    <t>SE 412 Compensación Norte     1_/</t>
  </si>
  <si>
    <t>SE 413 Noroeste - Occidental     1_/</t>
  </si>
  <si>
    <t>SE 503 Oriental     1_/</t>
  </si>
  <si>
    <t>SE 504 Norte - Occidental   1_/</t>
  </si>
  <si>
    <t>CCI Baja California Sur I     1_/</t>
  </si>
  <si>
    <t>LT 609 Transmisión Noroeste - Occidental     1_/</t>
  </si>
  <si>
    <t>LT 610 Transmisión Noroeste - Norte     1_/</t>
  </si>
  <si>
    <t>LT 612 Subtransmisión Norte-Noroeste     1_/</t>
  </si>
  <si>
    <t>LT 613 SubTransmisión Occidental     1_/</t>
  </si>
  <si>
    <t>LT 614 Subtransmisión Oriental     1_/</t>
  </si>
  <si>
    <t>LT 615 Subtransmisión Peninsular     1_/</t>
  </si>
  <si>
    <t>LT Red Asociada de Transmisión de la CCI Baja California Sur I     1_/</t>
  </si>
  <si>
    <t>LT 1012 Red de Transmisión asociada a la CCC Baja California    1_/</t>
  </si>
  <si>
    <t>SE 607 Sistema Bajío - Oriental     1_/</t>
  </si>
  <si>
    <t>SE 611 Subtransmisión Baja California-Noroeste     1_/</t>
  </si>
  <si>
    <t>SUV Suministro de Vapor a las Centrales de Cerro Prieto     1_/</t>
  </si>
  <si>
    <t>CC Hermosillo Conversión de TG a CC     1_/</t>
  </si>
  <si>
    <t xml:space="preserve">CCC  Pacífico </t>
  </si>
  <si>
    <t xml:space="preserve">CH El Cajón     </t>
  </si>
  <si>
    <t>LT Líneas Centro     1_/</t>
  </si>
  <si>
    <t>LT Red de Transmisión Asociada a la CH el Cajón     1_/</t>
  </si>
  <si>
    <t>LT Red de Transmisión Asociada a Altamira V     1_/</t>
  </si>
  <si>
    <t>Red de Transmisión Asociada a La Laguna II    1_/</t>
  </si>
  <si>
    <t>LT Red de Transmisión Asociada a el Pacífico</t>
  </si>
  <si>
    <t>LT 707 Enlace Norte-Sur     1_/</t>
  </si>
  <si>
    <t>LT Riviera Maya     1_/</t>
  </si>
  <si>
    <t>PRR Presa Reguladora Amata     1_/</t>
  </si>
  <si>
    <t>RM Adolfo López  Mateos     1_/</t>
  </si>
  <si>
    <t>RM Altamira     1_/</t>
  </si>
  <si>
    <t>RM Botello     1_/</t>
  </si>
  <si>
    <t>RM Carbón II     1_/</t>
  </si>
  <si>
    <t>RM Carlos Rodríguez Rivero     1_/</t>
  </si>
  <si>
    <t>RM Dos Bocas     1_/</t>
  </si>
  <si>
    <t>RM Emilio Portes Gil     1_/</t>
  </si>
  <si>
    <t>RM Francisco Pérez Ríos     1_/</t>
  </si>
  <si>
    <t>RM Gomez Palacio     1_/</t>
  </si>
  <si>
    <t>RM Huinalá     1_/</t>
  </si>
  <si>
    <t>RM Ixtaczoquitlán     1_/</t>
  </si>
  <si>
    <t>RM José Aceves Pozos (Mazatlán II)     1_/</t>
  </si>
  <si>
    <t>RM Gral. Manuel Alvarez Moreno (Manzanillo)     1_/</t>
  </si>
  <si>
    <t>RM CT Puerto Libertad     1_/</t>
  </si>
  <si>
    <t>RM Punta Prieta     1_/</t>
  </si>
  <si>
    <t>RM Salamanca     1_/</t>
  </si>
  <si>
    <t>RM Tuxpango     1_/</t>
  </si>
  <si>
    <t>RM CT Valle de México     1_/</t>
  </si>
  <si>
    <t>SE Norte     1_/</t>
  </si>
  <si>
    <t>SE 705 Capacitores     1_/</t>
  </si>
  <si>
    <t>SE 708 Compensación Dinámicas Oriental -Norte     1_/</t>
  </si>
  <si>
    <t>SLT 701 Occidente-Centro     1_/</t>
  </si>
  <si>
    <t>SLT 702 Sureste-Peninsular     1_/</t>
  </si>
  <si>
    <t>SLT 703 Noreste-Norte     1_/</t>
  </si>
  <si>
    <t>SLT 704 Baja California -Noroeste     1_/</t>
  </si>
  <si>
    <t xml:space="preserve">SLT 706 Sistemas- Norte     </t>
  </si>
  <si>
    <t>SLT 709 Sistemas Sur     1_/</t>
  </si>
  <si>
    <t>CC Conversión El Encino de TG a CC     1_/</t>
  </si>
  <si>
    <t>CCI Baja California Sur II     1_/</t>
  </si>
  <si>
    <t>LT 807 Durango I     1_/</t>
  </si>
  <si>
    <t>RM CCC Tula     1_/</t>
  </si>
  <si>
    <t>RM CGT Cerro Prieto (U5)    1_/</t>
  </si>
  <si>
    <t>RM CT Carbón II Unidades 2 y 4     1_/</t>
  </si>
  <si>
    <t>RM CT Emilio Portes Gil Unidad 4     1_/</t>
  </si>
  <si>
    <t>RM CT Francisco Pérez Ríos Unidad 5     1_/</t>
  </si>
  <si>
    <t>RM CT Pdte. Adolfo López Mateos Unidades 3, 4, 5 y 6     1_/</t>
  </si>
  <si>
    <t>RM CT Pdte. Plutarco Elías Calles Unidades 1 y 2     1_/</t>
  </si>
  <si>
    <t>SE 811 Noroeste     1_/</t>
  </si>
  <si>
    <t>SE 812 Golfo Norte     1_/</t>
  </si>
  <si>
    <t>SE 813 División Bajío     1_/</t>
  </si>
  <si>
    <t>SLT 801 Altiplano     1_/</t>
  </si>
  <si>
    <t>SLT 802 Tamaulipas     1_/</t>
  </si>
  <si>
    <t>SLT 803 Noine     1_/</t>
  </si>
  <si>
    <t>SLT 806 Bajío</t>
  </si>
  <si>
    <t>CE La Venta II     1_/</t>
  </si>
  <si>
    <t>LT Red Asociada Transmisión de la CE La Venta II    1_/</t>
  </si>
  <si>
    <t>SE 911 Noreste     1_/</t>
  </si>
  <si>
    <t>SE 912 División Oriente     1_/</t>
  </si>
  <si>
    <t>SE 914 División Centro Sur</t>
  </si>
  <si>
    <t>SE 915 Occidental     1_/</t>
  </si>
  <si>
    <t>SLT 901 Pacífico     1_/</t>
  </si>
  <si>
    <t>SLT 902 Istmo     1_/</t>
  </si>
  <si>
    <t>SLT 903 Cabo - Norte     1_/</t>
  </si>
  <si>
    <t>CH La Yesca</t>
  </si>
  <si>
    <t>CCC Baja California     1_/</t>
  </si>
  <si>
    <t>RFO Red de Fibra Óptica Proyecto Sur     1_/</t>
  </si>
  <si>
    <t>RFO Red de Fibra Óptica Proyecto Centro     1_/</t>
  </si>
  <si>
    <t>RFO Red de Fibra Óptica Proyecto Norte</t>
  </si>
  <si>
    <t>SE 1006 Central----Sur</t>
  </si>
  <si>
    <t>SE 1005 Noroeste</t>
  </si>
  <si>
    <t>RM Infiernillo</t>
  </si>
  <si>
    <t>RM CT Francisco Pérez Ríos Unidades 1 y 2</t>
  </si>
  <si>
    <t>RM CT Puerto Libertad Unidad 4     1_/</t>
  </si>
  <si>
    <t>RM CT Valle de México Unidades 5, 6 y 7     1_/</t>
  </si>
  <si>
    <t>RM CCC Samalayuca II     1_/</t>
  </si>
  <si>
    <t>RM CCC El Sauz     1_/</t>
  </si>
  <si>
    <t>RM CCC Huinalá II     1_/</t>
  </si>
  <si>
    <t>SE 1004 Compensación Dinámica Área Central     1_/</t>
  </si>
  <si>
    <t>SE 1003 Subestaciones Eléctricas de Occidente</t>
  </si>
  <si>
    <t>LT Red Transmisión  Asociada a la CC San Lorenzo    1_/</t>
  </si>
  <si>
    <t>SLT 1002 Compensación y Transmisión Noreste - Sureste</t>
  </si>
  <si>
    <t>CC San Lorenzo Conversión de TG a CC     1_/</t>
  </si>
  <si>
    <t>SLT 1001 Red de Transmisión Baja-Nogales     1_/</t>
  </si>
  <si>
    <t>LT Red de Transmisión Asociada a la CH La Yesca</t>
  </si>
  <si>
    <t>CC Agua Prieta II (Con Campo Solar)</t>
  </si>
  <si>
    <t>LT Red de Transmisión asociada a la CC Agua Prieta II</t>
  </si>
  <si>
    <t>LT Red de Transmisión Asociada a la CE La Venta III</t>
  </si>
  <si>
    <t>RM CN Laguna Verde</t>
  </si>
  <si>
    <t>RM CT Puerto Libertad Unidades 2 y 3     1_/</t>
  </si>
  <si>
    <t>RM CT Punta Prieta Unidad 2     1_/</t>
  </si>
  <si>
    <t>SE 1110 Compensación Capacitiva del Norte</t>
  </si>
  <si>
    <t>SE 1117 Transformación de Guaymas</t>
  </si>
  <si>
    <t>SE 1120 Noroeste</t>
  </si>
  <si>
    <t>SE 1121 Baja California     1_/</t>
  </si>
  <si>
    <t>SE 1122 Golfo Norte</t>
  </si>
  <si>
    <t>SE 1123 Norte     1_/</t>
  </si>
  <si>
    <t>SE 1124 Bajío Centro</t>
  </si>
  <si>
    <t>SE 1125 Distribución</t>
  </si>
  <si>
    <t>SE 1127 Sureste</t>
  </si>
  <si>
    <t>SE 1128 Centro Sur</t>
  </si>
  <si>
    <t>SE 1129 Compensación redes</t>
  </si>
  <si>
    <t>SLT 1111 Transmisión y Transformación del Central - Occidental</t>
  </si>
  <si>
    <t>SLT 1112 Transmisión y Transformación del Noroeste</t>
  </si>
  <si>
    <t xml:space="preserve">SLT 1114 Transmisión y Transformación del Oriental </t>
  </si>
  <si>
    <t>SLT 1118 Transmisión y Transformación del Norte     1_/</t>
  </si>
  <si>
    <t>SLT 1119 Transmisión y Transformación del Sureste</t>
  </si>
  <si>
    <t>SUV Suministro de 970 T/h a las Centrales de Cerro Prieto</t>
  </si>
  <si>
    <t>SE 1206 Conversión a 400 kV de la LT Mazatlán II - La Higuera     1_/</t>
  </si>
  <si>
    <t>SE 1213 Compensación de Redes</t>
  </si>
  <si>
    <t>SE 1205 Compensación Oriental - Peninsular     1_/</t>
  </si>
  <si>
    <t>SLT 1204 Conversión a 400 kV del Área Peninsular</t>
  </si>
  <si>
    <t>SLT 1203 Transmisión y Transformación Oriental - Sureste</t>
  </si>
  <si>
    <t>SE 1202 Suministro de Energía a la Zona Manzanillo     1_/</t>
  </si>
  <si>
    <t>SE 1211 Noreste - Central</t>
  </si>
  <si>
    <t>SE 1210  Norte - Noroeste</t>
  </si>
  <si>
    <t>SLT 1201 Transmision y Transformacion de Baja California</t>
  </si>
  <si>
    <t xml:space="preserve">RM CCC Poza Rica </t>
  </si>
  <si>
    <t>RM CCC El Sauz Paquete 1</t>
  </si>
  <si>
    <t>LT Red de Trans Asoc al proy de temp abierta y Oax. II, III, IV</t>
  </si>
  <si>
    <t>SLT Red de Transmisión Asociada a Manzanillo I U-1 y 2</t>
  </si>
  <si>
    <t xml:space="preserve">CC CC Repotenciación CT Manzanillo I U-1 y 2 </t>
  </si>
  <si>
    <t>LT Red de Transmisión asociada a la CG Los Humeros II     1_/</t>
  </si>
  <si>
    <t>LT Red de Transmisión asociada a la CI Guerrero Negro III     1_/</t>
  </si>
  <si>
    <t>CCI CI Guerrero Negro III</t>
  </si>
  <si>
    <t>CG Los Humeros II</t>
  </si>
  <si>
    <t>LT Red de Transmisión asociada a la CCC Norte II</t>
  </si>
  <si>
    <t>CT TG Baja California II</t>
  </si>
  <si>
    <t>SLT 1304 Transmisión y Transformación del Oriental</t>
  </si>
  <si>
    <t>SLT 1303 Transmisión y Transformación Baja - Noroeste</t>
  </si>
  <si>
    <t>SLT 1302 Transformación del Noreste</t>
  </si>
  <si>
    <t>CCI Baja California Sur IV</t>
  </si>
  <si>
    <t>CCI Baja California Sur III</t>
  </si>
  <si>
    <t>LT 1313 Red asociada a Baja California III</t>
  </si>
  <si>
    <t>SE 1323 Distribución SUR</t>
  </si>
  <si>
    <t>SE 1322 Distribución Centro</t>
  </si>
  <si>
    <t>SE 1321 Distribución Noreste</t>
  </si>
  <si>
    <t>SLT SLT 1404 Subestaciones del Oriente</t>
  </si>
  <si>
    <t>SLT 1401 SEs y LTs de las Áreas Baja California y Noroeste</t>
  </si>
  <si>
    <t>SLT 1402 Cambio de Tensión de la LT Culiacán - Los Mochis</t>
  </si>
  <si>
    <t>SE 1421 Distribución Sur</t>
  </si>
  <si>
    <t>SE 1403 Compensación Capacitiva de las Áreas Noroeste - Norte     1_/</t>
  </si>
  <si>
    <t>SE 1420 Distribucion Norte</t>
  </si>
  <si>
    <t>SE 1521 Distribución Sur</t>
  </si>
  <si>
    <t>SE 1520 Distribución Norte</t>
  </si>
  <si>
    <t>CCC CoGeneración Salamanca Fase I</t>
  </si>
  <si>
    <t>SLT 1601 Transmisión y Transformación Noroeste - Norte</t>
  </si>
  <si>
    <t>SLT 1604 Transmisión Ayotla-Chalco</t>
  </si>
  <si>
    <t>LT Red de Transmisión Asociada a la CI Guerrero Negro IV</t>
  </si>
  <si>
    <t>SE 1621 Distribución Norte - Sur</t>
  </si>
  <si>
    <t>CG Los Azufres III (Fase I)</t>
  </si>
  <si>
    <t>RM CT José López Portillo</t>
  </si>
  <si>
    <t>LT Red de Transmisión asociada al CC Noreste</t>
  </si>
  <si>
    <t>LT Red de Transmisión Asociada al CC Norte III</t>
  </si>
  <si>
    <t>CCI Baja California Sur V</t>
  </si>
  <si>
    <t>SLT 1722 Distribucion Sur</t>
  </si>
  <si>
    <t>SE 1701 Subestacion Chimalpa II</t>
  </si>
  <si>
    <t>SLT 1703  Conversión a 400 kV de la Riviera Maya</t>
  </si>
  <si>
    <t>SLT 1702 Transmisión y Transformación Baja - Noine</t>
  </si>
  <si>
    <t>SLT 1704 Interconexión sist aislados Guerrero Negro Sta Rosalía</t>
  </si>
  <si>
    <t>LT Red de Transmisión Asociada al CC Topolobampo III</t>
  </si>
  <si>
    <t>SE 1801 Subestaciones Baja -  Noroeste</t>
  </si>
  <si>
    <t>SE 1803 Subestaciones del Occidental</t>
  </si>
  <si>
    <t>SLT 1802 Subestaciones y Lineas del Norte</t>
  </si>
  <si>
    <t>SLT 1804 Subestaciones y Líneas Transmisión Oriental - Peninsular</t>
  </si>
  <si>
    <t>SLT 1820 Divisiones de Distribución del Valle de México</t>
  </si>
  <si>
    <t>312 RM CH Temascal Unidades 1 a 4</t>
  </si>
  <si>
    <t>LT Red de Transmisión Asociada al CC Empalme II</t>
  </si>
  <si>
    <t>SE 1901 Subestaciones de Baja California</t>
  </si>
  <si>
    <t>SLT 1902 Subestaciones y Compensación del Noroeste</t>
  </si>
  <si>
    <t>SE 1903 Subestaciones Norte - Noreste</t>
  </si>
  <si>
    <t xml:space="preserve">SLT 1904 Transmisión y Transformación de Occidente    </t>
  </si>
  <si>
    <t>LT 1905 Transmisión Sureste Peninsular</t>
  </si>
  <si>
    <t>SLT 1920 Subestaciones y Lineas de Distribucion</t>
  </si>
  <si>
    <t>SLT 1921 Reducción de Perdidas de Energía en Distribución</t>
  </si>
  <si>
    <t>CG Los Azufres III Fase II</t>
  </si>
  <si>
    <t xml:space="preserve"> LT Red de transmisión asociada a la CG Los Azufres III Fase II</t>
  </si>
  <si>
    <t>SLT 2001 Subestaciones y Líneas Baja California Sur Noroeste</t>
  </si>
  <si>
    <t xml:space="preserve">SLT 2021 Reducción de Pérdidas de Energía en Distribución  </t>
  </si>
  <si>
    <t>SE 2101 Compensación Capacitiva Baja - Occidental</t>
  </si>
  <si>
    <t>SLT 2121 Reducción de Pérdidas de Energía en Distribución</t>
  </si>
  <si>
    <t xml:space="preserve">Cierres Parciales </t>
  </si>
  <si>
    <t>SE 1212 Sur - Peninsular</t>
  </si>
  <si>
    <t>SE 1320 Distribución Noroeste</t>
  </si>
  <si>
    <t xml:space="preserve">SLT 1405 Subest y Líneas de Transmisión de las Áreas Sureste </t>
  </si>
  <si>
    <t>SLT 1603 Subestación Lago</t>
  </si>
  <si>
    <t>SE 1620 Distribución Valle de México</t>
  </si>
  <si>
    <t>SLT 1721 Distribución Norte</t>
  </si>
  <si>
    <t xml:space="preserve">CG Los Humeros III </t>
  </si>
  <si>
    <t>LT Red de Transmisión Asociada al CC Empalme I</t>
  </si>
  <si>
    <t>SLT 1821 Divisiones de Distribución</t>
  </si>
  <si>
    <t>RM CCC Tula Paquetes 1 Y 2</t>
  </si>
  <si>
    <t xml:space="preserve">CC Empalme II    </t>
  </si>
  <si>
    <t>SLT 2002 Subestaciones y Líneas  de las Áreas Norte - Occidental</t>
  </si>
  <si>
    <t>SLT 2020 Subestaciones, Líneas y Redes de Distribución</t>
  </si>
  <si>
    <t>SLT 2120 Subestaciones y Líneas de Distribución</t>
  </si>
  <si>
    <t>SLT Transf y Transm Qro Isla Carmen NvoCasasGrands y Huasteca</t>
  </si>
  <si>
    <t>Costo total estimado</t>
  </si>
  <si>
    <t>Monto 
Contratado</t>
  </si>
  <si>
    <t>Comprometido al periodo</t>
  </si>
  <si>
    <t>Montos comprometidos por etapas</t>
  </si>
  <si>
    <t>PEF 2024</t>
  </si>
  <si>
    <t>PEF 2025</t>
  </si>
  <si>
    <t>Monto</t>
  </si>
  <si>
    <t>% Respecto PEF 2025</t>
  </si>
  <si>
    <t>Proyectos adjudicados y/o en construcción</t>
  </si>
  <si>
    <t>Proyectos en operación</t>
  </si>
  <si>
    <t>( 3=2/1 )</t>
  </si>
  <si>
    <t>( 5=7+8 )</t>
  </si>
  <si>
    <t>( 6=5/2 )</t>
  </si>
  <si>
    <t>Inversión directa</t>
  </si>
  <si>
    <t>406 Red Asociada a Tuxpan II, III y IV</t>
  </si>
  <si>
    <t>502 Oriental - Norte</t>
  </si>
  <si>
    <t>506 Saltillo-Cañada</t>
  </si>
  <si>
    <t>Pacífico</t>
  </si>
  <si>
    <t>El Cajón</t>
  </si>
  <si>
    <t>709 Sistemas Sur</t>
  </si>
  <si>
    <t xml:space="preserve">LT </t>
  </si>
  <si>
    <t xml:space="preserve">1212 SUR - PENINSULAR     </t>
  </si>
  <si>
    <t xml:space="preserve">1210 NORTE - NOROESTE     </t>
  </si>
  <si>
    <t xml:space="preserve">CC </t>
  </si>
  <si>
    <t>Red de transmisión asociada a la CI Guerrero Negro III</t>
  </si>
  <si>
    <t xml:space="preserve">CT </t>
  </si>
  <si>
    <t xml:space="preserve">1320 DISTRIBUCION NOROESTE  </t>
  </si>
  <si>
    <t xml:space="preserve">CCI </t>
  </si>
  <si>
    <t xml:space="preserve">1620 Distribución Valle de México   </t>
  </si>
  <si>
    <t xml:space="preserve">CT José López Portillo   </t>
  </si>
  <si>
    <t xml:space="preserve">1721 DISTRIBUCIÓN NORTE   </t>
  </si>
  <si>
    <t xml:space="preserve">Red de Transmisión Asociada al CC Noreste   </t>
  </si>
  <si>
    <t xml:space="preserve">1720 Distribución Valle de México    </t>
  </si>
  <si>
    <t>Chicoasén II</t>
  </si>
  <si>
    <t xml:space="preserve">1805 Línea de Transmisión Huasteca - Monterrey   </t>
  </si>
  <si>
    <t xml:space="preserve">1821 Divisiones de Distribución  </t>
  </si>
  <si>
    <t xml:space="preserve">CCC TULA PAQUETES 1 Y 2   </t>
  </si>
  <si>
    <t xml:space="preserve">1920 Subestaciones y Líneas de Distribución     </t>
  </si>
  <si>
    <t>SLT 2021 Reducción de Pérdidas de Energía en Distribución</t>
  </si>
  <si>
    <t xml:space="preserve">2101 Compensación Capacitiva Baja - Occidental     </t>
  </si>
  <si>
    <t xml:space="preserve">SLT 2120 Subestaciones y Líneas de Distribución     </t>
  </si>
  <si>
    <t xml:space="preserve">Inversión condicionada </t>
  </si>
  <si>
    <t>TRN</t>
  </si>
  <si>
    <t>Terminal de Carbón de la CT Pdte. Plutarco Elías Calles</t>
  </si>
  <si>
    <t>Altamira II</t>
  </si>
  <si>
    <t xml:space="preserve">Bajío   </t>
  </si>
  <si>
    <t>Campeche</t>
  </si>
  <si>
    <t xml:space="preserve">Hermosillo    </t>
  </si>
  <si>
    <t>Mérida III</t>
  </si>
  <si>
    <t xml:space="preserve">Monterrey III  </t>
  </si>
  <si>
    <t xml:space="preserve">Naco - Nogales   </t>
  </si>
  <si>
    <t xml:space="preserve">Río Bravo II </t>
  </si>
  <si>
    <t xml:space="preserve">Mexicali </t>
  </si>
  <si>
    <t>Saltillo</t>
  </si>
  <si>
    <t>Tuxpan II</t>
  </si>
  <si>
    <t>Altamira III y IV</t>
  </si>
  <si>
    <t xml:space="preserve">Chihuahua III </t>
  </si>
  <si>
    <t>La Laguna II</t>
  </si>
  <si>
    <t>Río Bravo III</t>
  </si>
  <si>
    <t xml:space="preserve">Tuxpan III y IV    </t>
  </si>
  <si>
    <t>Altamira V</t>
  </si>
  <si>
    <t>Tamazunchale</t>
  </si>
  <si>
    <t>Río Bravo IV</t>
  </si>
  <si>
    <t xml:space="preserve">Tuxpan V  </t>
  </si>
  <si>
    <t xml:space="preserve">Valladolid III     </t>
  </si>
  <si>
    <t xml:space="preserve">Norte II  </t>
  </si>
  <si>
    <t>CE</t>
  </si>
  <si>
    <t xml:space="preserve">La Venta III  </t>
  </si>
  <si>
    <t xml:space="preserve">Oaxaca I  </t>
  </si>
  <si>
    <t xml:space="preserve">Oaxaca II, CE Oaxaca III y CE Oaxaca IV  </t>
  </si>
  <si>
    <t xml:space="preserve">Baja California III   </t>
  </si>
  <si>
    <t xml:space="preserve">Norte III (Juárez)   </t>
  </si>
  <si>
    <t xml:space="preserve">Sureste I   </t>
  </si>
  <si>
    <t>Noroeste</t>
  </si>
  <si>
    <t>Noreste</t>
  </si>
  <si>
    <t>1_/  Se modificaron los montos contratados y comprometidos de algunos proyectos con respecto al PEF 2025, en virtud de que el monto comprometido era mayor al monto contratado.</t>
  </si>
  <si>
    <t xml:space="preserve">Con base en los artículos 107 fracción I inciso d) de la Ley Federal de Presupuesto y Responsabilidad Hacendaria y 205 de su Reglamento. </t>
  </si>
  <si>
    <t>No. PEF</t>
  </si>
  <si>
    <t>Antes de Impuestos</t>
  </si>
  <si>
    <t>Después de impuestos</t>
  </si>
  <si>
    <t>Entrega de obra</t>
  </si>
  <si>
    <t>Plazo del pago</t>
  </si>
  <si>
    <t>Valor presente neto de la evaluación económica
(VPN)</t>
  </si>
  <si>
    <t>Valor presente  neto  de  la evaluación financiera
(VPN)</t>
  </si>
  <si>
    <t>años</t>
  </si>
  <si>
    <t>meses</t>
  </si>
  <si>
    <t>Total Inversión Directa</t>
  </si>
  <si>
    <t>Autorizados en 1997</t>
  </si>
  <si>
    <t>Autorizados en 1998</t>
  </si>
  <si>
    <t>Autorizados en 1999</t>
  </si>
  <si>
    <t>Autorizados en 2000</t>
  </si>
  <si>
    <t>Autorizados en 2001</t>
  </si>
  <si>
    <t>Autorizados en 2002</t>
  </si>
  <si>
    <t>Autorizados en 2003</t>
  </si>
  <si>
    <t>Autorizados en 2004</t>
  </si>
  <si>
    <t>Autorizados en 2005</t>
  </si>
  <si>
    <t>Autorizados en 2006</t>
  </si>
  <si>
    <t>Autorizados en 2007</t>
  </si>
  <si>
    <t>Autorizados en 2008</t>
  </si>
  <si>
    <t>Autorizados en 2009</t>
  </si>
  <si>
    <t>1404 Subestaciones del Oriente</t>
  </si>
  <si>
    <t>Autorizados en 2010</t>
  </si>
  <si>
    <t>1521 DISTRIBUCIÓN SUR</t>
  </si>
  <si>
    <t>1520 DISTRIBUCION NORTE</t>
  </si>
  <si>
    <t>Autorizados en 2011</t>
  </si>
  <si>
    <t>Autorizados en 2012</t>
  </si>
  <si>
    <t>Autorizados en 2013</t>
  </si>
  <si>
    <t xml:space="preserve">CC    </t>
  </si>
  <si>
    <t xml:space="preserve">LT    </t>
  </si>
  <si>
    <t xml:space="preserve">LT   </t>
  </si>
  <si>
    <t xml:space="preserve">SE    </t>
  </si>
  <si>
    <t xml:space="preserve">SLT    </t>
  </si>
  <si>
    <t xml:space="preserve">RM    </t>
  </si>
  <si>
    <t>Autorizados en 2014</t>
  </si>
  <si>
    <t xml:space="preserve">SE  </t>
  </si>
  <si>
    <t>Autorizados en 2015</t>
  </si>
  <si>
    <t>Autorizados en 2016</t>
  </si>
  <si>
    <t>Autorizados en 2021</t>
  </si>
  <si>
    <t>Incremento de Capacidad de Transm en Las Delicias-Querétaro</t>
  </si>
  <si>
    <t>LT Corriente Alterna Submarina Playacar - Chankanaab II</t>
  </si>
  <si>
    <t>Suministro de energía Zona Veracruz (antes Olmeca Bco1)</t>
  </si>
  <si>
    <t>Autorizados en 2022</t>
  </si>
  <si>
    <t>Aumento de capacidad de transm de zonas Cancún y RivieraMaya</t>
  </si>
  <si>
    <t>Aumento de capacidad de transm zonas Cancún y RivieraMaya II</t>
  </si>
  <si>
    <t>Incremento en capacidad de transm Noreste Centro del País</t>
  </si>
  <si>
    <t>Solución congestión de enlaces transm GCR Noro  Occid Norte</t>
  </si>
  <si>
    <t>Autorizados en 2023</t>
  </si>
  <si>
    <t>Atención al Suministro en la Zona Vallarta</t>
  </si>
  <si>
    <t>Paso del Norte Banco 2</t>
  </si>
  <si>
    <t>Refuerzo de la Red de la Zona Piedras Negras</t>
  </si>
  <si>
    <t>Suministro de Energía Eléctrica en la Zona Los Ríos</t>
  </si>
  <si>
    <t>3_/La fecha de inicio de operación es la consignada en el Tomo VII del Presupuesto de Egresos de la Federación autorizado para el ejercicio fiscal 2025, corresponde al primer cierre parcial del proyecto.</t>
  </si>
  <si>
    <t>3_/ La fecha de inicio de operación es la consignada en el Tomo VII del Presupuesto de Egresos de la Federación autorizado para el ejercicio fiscal 2025, corresponde al primer cierre parcial del proyecto.</t>
  </si>
  <si>
    <t>Topolobampo III</t>
  </si>
  <si>
    <t>Sureste I</t>
  </si>
  <si>
    <t>Norte III (Juárez)</t>
  </si>
  <si>
    <t>Baja California III</t>
  </si>
  <si>
    <t>Oaxaca II y CE Oaxaca III y CE Oaxaca IV</t>
  </si>
  <si>
    <t>Oaxaca I</t>
  </si>
  <si>
    <t>La Venta III</t>
  </si>
  <si>
    <t>Norte II</t>
  </si>
  <si>
    <t xml:space="preserve">Valladolid III   </t>
  </si>
  <si>
    <t>Tuxpan V</t>
  </si>
  <si>
    <t>Tuxpan III y IV</t>
  </si>
  <si>
    <t>Chihuahua III</t>
  </si>
  <si>
    <t>Mexicali</t>
  </si>
  <si>
    <t>Río Bravo II</t>
  </si>
  <si>
    <t>Naco-Nogales</t>
  </si>
  <si>
    <t>Monterrey III</t>
  </si>
  <si>
    <t>Hermosillo</t>
  </si>
  <si>
    <t>Bajío</t>
  </si>
  <si>
    <t>Total Inversión Condicionada</t>
  </si>
  <si>
    <t>(Millones de pesos a precios de 2025)</t>
  </si>
  <si>
    <t>500&lt; = La variación es menor a 500 por ciento.</t>
  </si>
  <si>
    <t>&lt;-500 = La variación es menor a -500 por ciento.</t>
  </si>
  <si>
    <t>p_/ Cifras preliminares. Las sumas de los parciales pueden no coincidir con los totales debido al redondeo.</t>
  </si>
  <si>
    <t>Enero - marzo 2025</t>
  </si>
  <si>
    <t xml:space="preserve">3_/ Los tipos de cambio promedio de fecha de liquidación utilizados fueron 20.5599 (enero), 20.4612 (febrero) y 20.2488 (marzo) pesos por dólar, publicados por el Banco de México (Banxico). </t>
  </si>
  <si>
    <t>*_/  El tipo de cambio utilizado es de 20.3182 correspondiente al cierre de marzo de 2025.</t>
  </si>
  <si>
    <t>1_/ Proyectos en operación que concluyeron sus obligaciones financieras como Pidiregas.</t>
  </si>
  <si>
    <t>2_/ El año de autorización corresponde al ejercicio fiscal en que el proyecto se incluyó por primera vez en el Presupuesto de Egresos de la Federación en la modalidad de Pidiregas.</t>
  </si>
  <si>
    <t>1_/ El tipo de cambio utilizado para la presentación de la información en pesos es de 20.3182 el cual corresponde al cierre del primer trimestre del 2025.</t>
  </si>
  <si>
    <t>4_/ Es la fecha del último pago de amortizaciones de un proyecto.</t>
  </si>
  <si>
    <t>2_/  El año de autorización corresponde al ejercicio fiscal en que el proyecto se incluyó por primera vez en el Presupuesto de Egresos de la Federación en la modalidad de Pidiregas.</t>
  </si>
  <si>
    <t>4_/  Es la fecha del último pago de amortizaciones de un proyecto.</t>
  </si>
  <si>
    <t>Informes sobre la Situación Económica,
las Finanzas Públicas y la Deuda Pública</t>
  </si>
  <si>
    <t>IV. PROYECTOS DE INFRAESTRUCTURA PRODUCTIVA DE LARGO PLAZO (PIDIREGAS)</t>
  </si>
  <si>
    <t>Primer Trimestre de 2025</t>
  </si>
  <si>
    <r>
      <t xml:space="preserve">AVANCE FINANCIERO Y FÍSICO DE PROYECTOS DE INFRAESTRUCTURA PRODUCTIVA DE LARGO PLAZO EN CONSTRUCCIÓN </t>
    </r>
    <r>
      <rPr>
        <b/>
        <vertAlign val="superscript"/>
        <sz val="12"/>
        <color theme="0"/>
        <rFont val="Montserrat"/>
      </rPr>
      <t>p_/</t>
    </r>
  </si>
  <si>
    <r>
      <t xml:space="preserve">Realizada </t>
    </r>
    <r>
      <rPr>
        <b/>
        <vertAlign val="superscript"/>
        <sz val="9"/>
        <rFont val="Montserrat"/>
      </rPr>
      <t>3_/</t>
    </r>
  </si>
  <si>
    <r>
      <t>Costo Total Autorizado</t>
    </r>
    <r>
      <rPr>
        <sz val="9"/>
        <color theme="1"/>
        <rFont val="Montserrat"/>
      </rPr>
      <t xml:space="preserve"> </t>
    </r>
    <r>
      <rPr>
        <vertAlign val="superscript"/>
        <sz val="9"/>
        <color theme="1"/>
        <rFont val="Montserrat"/>
      </rPr>
      <t>2_/</t>
    </r>
  </si>
  <si>
    <r>
      <t xml:space="preserve">Acumulado 2024 </t>
    </r>
    <r>
      <rPr>
        <vertAlign val="superscript"/>
        <sz val="9"/>
        <color theme="1"/>
        <rFont val="Montserrat"/>
      </rPr>
      <t>2_/</t>
    </r>
  </si>
  <si>
    <r>
      <t xml:space="preserve">Estimada </t>
    </r>
    <r>
      <rPr>
        <vertAlign val="superscript"/>
        <sz val="9"/>
        <color theme="1"/>
        <rFont val="Montserrat"/>
      </rPr>
      <t>1_/ 2_/</t>
    </r>
  </si>
  <si>
    <r>
      <t xml:space="preserve">SE 1212 SUR - PENINSULAR </t>
    </r>
    <r>
      <rPr>
        <vertAlign val="superscript"/>
        <sz val="9"/>
        <color theme="1"/>
        <rFont val="Montserrat"/>
      </rPr>
      <t>1_/</t>
    </r>
  </si>
  <si>
    <r>
      <t>SE 1320 DISTRIBUCION NOROESTE</t>
    </r>
    <r>
      <rPr>
        <vertAlign val="superscript"/>
        <sz val="9"/>
        <color theme="1"/>
        <rFont val="Montserrat"/>
      </rPr>
      <t xml:space="preserve"> 1_/</t>
    </r>
  </si>
  <si>
    <r>
      <t xml:space="preserve">SLT 1603 Subestación Lago </t>
    </r>
    <r>
      <rPr>
        <vertAlign val="superscript"/>
        <sz val="9"/>
        <color theme="1"/>
        <rFont val="Montserrat"/>
      </rPr>
      <t>1_/</t>
    </r>
  </si>
  <si>
    <r>
      <t xml:space="preserve">CCI Guerrero Negro IV </t>
    </r>
    <r>
      <rPr>
        <vertAlign val="superscript"/>
        <sz val="9"/>
        <color theme="1"/>
        <rFont val="Montserrat"/>
      </rPr>
      <t>1_/</t>
    </r>
  </si>
  <si>
    <r>
      <t xml:space="preserve">SE  1620 Distribución Valle de México </t>
    </r>
    <r>
      <rPr>
        <vertAlign val="superscript"/>
        <sz val="9"/>
        <color theme="1"/>
        <rFont val="Montserrat"/>
      </rPr>
      <t>1_/</t>
    </r>
  </si>
  <si>
    <r>
      <t xml:space="preserve">SLT 1721 DISTRIBUCIÓN NORTE </t>
    </r>
    <r>
      <rPr>
        <vertAlign val="superscript"/>
        <sz val="9"/>
        <color theme="1"/>
        <rFont val="Montserrat"/>
      </rPr>
      <t>1_/</t>
    </r>
  </si>
  <si>
    <r>
      <t xml:space="preserve">CG Los Humeros III </t>
    </r>
    <r>
      <rPr>
        <vertAlign val="superscript"/>
        <sz val="9"/>
        <color theme="1"/>
        <rFont val="Montserrat"/>
      </rPr>
      <t>1_/</t>
    </r>
  </si>
  <si>
    <r>
      <t xml:space="preserve">LT 1805 Línea de Transmisión Huasteca - Monterrey  </t>
    </r>
    <r>
      <rPr>
        <vertAlign val="superscript"/>
        <sz val="9"/>
        <color theme="1"/>
        <rFont val="Montserrat"/>
      </rPr>
      <t>1_/</t>
    </r>
  </si>
  <si>
    <r>
      <t xml:space="preserve">SLT 1821 Divisiones de Distribución </t>
    </r>
    <r>
      <rPr>
        <vertAlign val="superscript"/>
        <sz val="9"/>
        <color theme="1"/>
        <rFont val="Montserrat"/>
      </rPr>
      <t>1_/</t>
    </r>
  </si>
  <si>
    <r>
      <t>RM CCC TULA PAQUETES 1 Y 2</t>
    </r>
    <r>
      <rPr>
        <vertAlign val="superscript"/>
        <sz val="9"/>
        <color theme="1"/>
        <rFont val="Montserrat"/>
      </rPr>
      <t xml:space="preserve"> 1_/</t>
    </r>
  </si>
  <si>
    <r>
      <t xml:space="preserve">SLT SLT 2020 Subestaciones, Líneas y Redes de Distribución </t>
    </r>
    <r>
      <rPr>
        <vertAlign val="superscript"/>
        <sz val="9"/>
        <color theme="1"/>
        <rFont val="Montserrat"/>
      </rPr>
      <t>1_/</t>
    </r>
  </si>
  <si>
    <r>
      <t xml:space="preserve">SLT SLT 2120 Subestaciones y Líneas de Distribución </t>
    </r>
    <r>
      <rPr>
        <vertAlign val="superscript"/>
        <sz val="9"/>
        <color theme="1"/>
        <rFont val="Montserrat"/>
      </rPr>
      <t>1_/</t>
    </r>
  </si>
  <si>
    <r>
      <t xml:space="preserve">CE Sureste I </t>
    </r>
    <r>
      <rPr>
        <vertAlign val="superscript"/>
        <sz val="9"/>
        <color theme="1"/>
        <rFont val="Montserrat"/>
      </rPr>
      <t>1_/</t>
    </r>
    <r>
      <rPr>
        <sz val="9"/>
        <color theme="1"/>
        <rFont val="Montserrat"/>
      </rPr>
      <t xml:space="preserve"> </t>
    </r>
    <r>
      <rPr>
        <vertAlign val="superscript"/>
        <sz val="9"/>
        <color theme="1"/>
        <rFont val="Montserrat"/>
      </rPr>
      <t>4_/</t>
    </r>
  </si>
  <si>
    <t xml:space="preserve">Variación  %    </t>
  </si>
  <si>
    <r>
      <t xml:space="preserve">(Millones de pesos a precios de 2025) </t>
    </r>
    <r>
      <rPr>
        <b/>
        <vertAlign val="superscript"/>
        <sz val="12"/>
        <color theme="0"/>
        <rFont val="Montserrat"/>
      </rPr>
      <t>*_/</t>
    </r>
  </si>
  <si>
    <r>
      <t xml:space="preserve">COMPROMISOS DE PROYECTOS DE INFRAESTRUCTURA PRODUCTIVA DE LARGO PLAZO DE INVERSIÓN DIRECTA EN OPERACIÓN  </t>
    </r>
    <r>
      <rPr>
        <b/>
        <vertAlign val="superscript"/>
        <sz val="12"/>
        <color indexed="9"/>
        <rFont val="Montserrat"/>
      </rPr>
      <t xml:space="preserve">p_/ </t>
    </r>
  </si>
  <si>
    <t xml:space="preserve"> SLT Transf y Transm Qro IslaCarmen NvoCasasGrands y Huasteca 1_/</t>
  </si>
  <si>
    <t>Topolobampo III     1_/</t>
  </si>
  <si>
    <r>
      <t xml:space="preserve">VALOR PRESENTE NETO POR PROYECTO DE INVERSIÓN FINANCIADA DIRECTA  </t>
    </r>
    <r>
      <rPr>
        <b/>
        <vertAlign val="superscript"/>
        <sz val="12"/>
        <color theme="0"/>
        <rFont val="Montserrat"/>
      </rPr>
      <t>P_/</t>
    </r>
  </si>
  <si>
    <r>
      <t xml:space="preserve">(Millones de pesos a precios de 2025) </t>
    </r>
    <r>
      <rPr>
        <b/>
        <vertAlign val="superscript"/>
        <sz val="12"/>
        <color theme="0"/>
        <rFont val="Montserrat"/>
      </rPr>
      <t>1_/</t>
    </r>
  </si>
  <si>
    <r>
      <t xml:space="preserve">Nombre del Proyecto </t>
    </r>
    <r>
      <rPr>
        <b/>
        <vertAlign val="superscript"/>
        <sz val="9"/>
        <rFont val="Montserrat"/>
      </rPr>
      <t>2_/</t>
    </r>
  </si>
  <si>
    <r>
      <t xml:space="preserve">Inicio de operaciones </t>
    </r>
    <r>
      <rPr>
        <b/>
        <vertAlign val="superscript"/>
        <sz val="9"/>
        <rFont val="Montserrat"/>
      </rPr>
      <t>3_/</t>
    </r>
  </si>
  <si>
    <r>
      <t xml:space="preserve">Término de obligaciones </t>
    </r>
    <r>
      <rPr>
        <b/>
        <vertAlign val="superscript"/>
        <sz val="9"/>
        <rFont val="Montserrat"/>
      </rPr>
      <t>4_/</t>
    </r>
    <r>
      <rPr>
        <b/>
        <sz val="9"/>
        <rFont val="Montserrat"/>
      </rPr>
      <t xml:space="preserve"> </t>
    </r>
  </si>
  <si>
    <r>
      <t xml:space="preserve">VALOR PRESENTE NETO POR PROYECTO DE INVERSIÓN FINANCIADA CONDICIONADA </t>
    </r>
    <r>
      <rPr>
        <b/>
        <vertAlign val="superscript"/>
        <sz val="12"/>
        <color theme="0"/>
        <rFont val="Montserrat"/>
      </rPr>
      <t xml:space="preserve"> P_/</t>
    </r>
  </si>
  <si>
    <r>
      <t>Autorizados en 1997</t>
    </r>
    <r>
      <rPr>
        <b/>
        <vertAlign val="superscript"/>
        <sz val="9"/>
        <rFont val="Montserrat"/>
      </rPr>
      <t xml:space="preserve"> </t>
    </r>
  </si>
  <si>
    <r>
      <t xml:space="preserve">Nombre del proyecto </t>
    </r>
    <r>
      <rPr>
        <b/>
        <vertAlign val="superscript"/>
        <sz val="9"/>
        <rFont val="Montserrat"/>
      </rPr>
      <t>1_/</t>
    </r>
  </si>
  <si>
    <t xml:space="preserve">(Millones de pesos a precios de 2025) </t>
  </si>
  <si>
    <r>
      <t xml:space="preserve">FLUJO NETO DE PROYECTOS DE INFRAESTRUCTURA PRODUCTIVA DE LARGO PLAZO DE INVERSIÓN DIRECTA EN OPERACIÓN  </t>
    </r>
    <r>
      <rPr>
        <b/>
        <vertAlign val="superscript"/>
        <sz val="12"/>
        <color theme="0"/>
        <rFont val="Montserrat"/>
      </rPr>
      <t xml:space="preserve"> p_/</t>
    </r>
  </si>
  <si>
    <r>
      <t xml:space="preserve">FLUJO NETO DE PROYECTOS DE INFRAESTRUCTURA PRODUCTIVA DE LARGO PLAZO DE INVERSION CONDICIONADA EN OPERACIÓN </t>
    </r>
    <r>
      <rPr>
        <b/>
        <vertAlign val="superscript"/>
        <sz val="12"/>
        <color theme="0"/>
        <rFont val="Montserrat"/>
      </rPr>
      <t>P_/</t>
    </r>
  </si>
  <si>
    <r>
      <t xml:space="preserve">COMPROMISOS DE PROYECTOS DE INVERSION FINANCIADA DIRECTA Y CONDICIONADA RESPECTO A SU COSTO TOTAL ADJUDICADOS, EN CONSTRUCCIÓN Y OPERACIÓN </t>
    </r>
    <r>
      <rPr>
        <b/>
        <vertAlign val="superscript"/>
        <sz val="12"/>
        <color theme="0"/>
        <rFont val="Montserrat"/>
      </rPr>
      <t xml:space="preserve"> p_/</t>
    </r>
  </si>
  <si>
    <t>Con base en los artículos 107 fracción I inciso d) de la Ley Federal de Presupuesto y Responsabilidad Hacendaria y 205 de su Reglamento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</si>
</sst>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3" formatCode="_-* #,##0.00_-;\-* #,##0.00_-;_-* &quot;-&quot;??_-;_-@_-"/>
    <numFmt numFmtId="164" formatCode="0.0000000000000E+00"/>
    <numFmt numFmtId="165" formatCode="#,##0.0_);[Red]\(#,##0.0\)"/>
    <numFmt numFmtId="166" formatCode="#,##0.00_ ;[Red]\-#,##0.00\ "/>
    <numFmt numFmtId="167" formatCode="#,##0.00000000000000_);[Red]\(#,##0.00000000000000\)"/>
    <numFmt numFmtId="168" formatCode="0.0"/>
    <numFmt numFmtId="169" formatCode="#,##0.0_ ;\-#,##0.0\ "/>
    <numFmt numFmtId="170" formatCode="#,##0.0_ ;[Red]\-#,##0.0\ "/>
    <numFmt numFmtId="171" formatCode="_(* #,##0.00_);_(* \(#,##0.00\);_(* &quot;-&quot;??_);_(@_)"/>
    <numFmt numFmtId="172" formatCode="#,##0.0"/>
    <numFmt numFmtId="173" formatCode="_(* #,##0.0_);_(* \(#,##0.0\);_(* &quot;-&quot;??_);_(@_)"/>
    <numFmt numFmtId="174" formatCode="0.0000"/>
    <numFmt numFmtId="175" formatCode="_-* #,##0.0_-;\-* #,##0.0_-;_-* &quot;-&quot;??_-;_-@_-"/>
    <numFmt numFmtId="176" formatCode="#,##0.0_);\(#,##0.0\)"/>
    <numFmt numFmtId="177" formatCode="_-* #,##0.0_-;\-* #,##0.0_-;_-* &quot;-&quot;?_-;_-@_-"/>
    <numFmt numFmtId="178" formatCode="_(* #,##0.0_);_(* \(#,##0.0\);_(* &quot;-&quot;?_);_(@_)"/>
    <numFmt numFmtId="179" formatCode="0.000"/>
  </numFmts>
  <fonts count="63"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sz val="8"/>
      <name val="Arial"/>
      <family val="2"/>
    </font>
    <font>
      <b/>
      <sz val="8"/>
      <name val="Arial"/>
      <family val="2"/>
    </font>
    <font>
      <b/>
      <sz val="12"/>
      <color theme="0"/>
      <name val="Arial"/>
      <family val="2"/>
    </font>
    <font>
      <b/>
      <sz val="10"/>
      <name val="Arial"/>
      <family val="2"/>
    </font>
    <font>
      <sz val="15"/>
      <name val="Arial"/>
      <family val="2"/>
    </font>
    <font>
      <sz val="9"/>
      <name val="Arial"/>
      <family val="2"/>
    </font>
    <font>
      <b/>
      <sz val="12"/>
      <name val="Arial"/>
      <family val="2"/>
    </font>
    <font>
      <b/>
      <sz val="12"/>
      <color theme="1"/>
      <name val="Arial"/>
      <family val="2"/>
    </font>
    <font>
      <sz val="12"/>
      <name val="Arial"/>
      <family val="2"/>
    </font>
    <font>
      <sz val="12"/>
      <color theme="1"/>
      <name val="Arial"/>
      <family val="2"/>
    </font>
    <font>
      <sz val="9"/>
      <color theme="1"/>
      <name val="Calibri"/>
      <family val="2"/>
      <scheme val="minor"/>
    </font>
    <font>
      <sz val="11"/>
      <name val="Arial"/>
      <family val="2"/>
    </font>
    <font>
      <b/>
      <sz val="10"/>
      <color theme="0"/>
      <name val="Montserrat"/>
    </font>
    <font>
      <sz val="14"/>
      <name val="Arial"/>
      <family val="2"/>
    </font>
    <font>
      <sz val="14"/>
      <color theme="0"/>
      <name val="Arial"/>
      <family val="2"/>
    </font>
    <font>
      <sz val="11"/>
      <color theme="0" tint="-0.14999847407452621"/>
      <name val="Arial"/>
      <family val="2"/>
    </font>
    <font>
      <sz val="8"/>
      <color theme="0"/>
      <name val="Arial"/>
      <family val="2"/>
    </font>
    <font>
      <sz val="10"/>
      <color indexed="8"/>
      <name val="Arial"/>
      <family val="2"/>
    </font>
    <font>
      <sz val="9"/>
      <color indexed="9"/>
      <name val="Arial"/>
      <family val="2"/>
    </font>
    <font>
      <sz val="11"/>
      <name val="Calibri"/>
      <family val="2"/>
    </font>
    <font>
      <sz val="11"/>
      <color rgb="FF000000"/>
      <name val="Calibri"/>
      <family val="2"/>
    </font>
    <font>
      <sz val="6"/>
      <name val="Arial"/>
      <family val="2"/>
    </font>
    <font>
      <sz val="14"/>
      <color indexed="22"/>
      <name val="Arial"/>
      <family val="2"/>
    </font>
    <font>
      <sz val="11"/>
      <color theme="0"/>
      <name val="Arial"/>
      <family val="2"/>
    </font>
    <font>
      <b/>
      <sz val="11"/>
      <color indexed="8"/>
      <name val="Arial"/>
      <family val="2"/>
    </font>
    <font>
      <sz val="12"/>
      <color theme="0"/>
      <name val="Arial"/>
      <family val="2"/>
    </font>
    <font>
      <sz val="7"/>
      <name val="Arial"/>
      <family val="2"/>
    </font>
    <font>
      <sz val="10"/>
      <name val="Geomanist Medium"/>
      <family val="3"/>
    </font>
    <font>
      <b/>
      <sz val="13"/>
      <color theme="1"/>
      <name val="Geomanist Medium"/>
      <family val="3"/>
    </font>
    <font>
      <b/>
      <sz val="13"/>
      <color theme="0"/>
      <name val="Montserrat"/>
    </font>
    <font>
      <b/>
      <sz val="13"/>
      <color indexed="23"/>
      <name val="Montserrat"/>
    </font>
    <font>
      <b/>
      <sz val="13"/>
      <color theme="1"/>
      <name val="Montserrat"/>
    </font>
    <font>
      <b/>
      <sz val="12"/>
      <color theme="0"/>
      <name val="Montserrat"/>
    </font>
    <font>
      <b/>
      <sz val="12"/>
      <color theme="1"/>
      <name val="Montserrat"/>
    </font>
    <font>
      <sz val="12"/>
      <color theme="1"/>
      <name val="Montserrat"/>
    </font>
    <font>
      <sz val="12"/>
      <name val="Montserrat"/>
    </font>
    <font>
      <b/>
      <vertAlign val="superscript"/>
      <sz val="12"/>
      <color theme="0"/>
      <name val="Montserrat"/>
    </font>
    <font>
      <sz val="12"/>
      <color theme="0"/>
      <name val="Montserrat"/>
    </font>
    <font>
      <b/>
      <sz val="12"/>
      <name val="Montserrat"/>
    </font>
    <font>
      <b/>
      <sz val="9"/>
      <name val="Montserrat"/>
    </font>
    <font>
      <b/>
      <sz val="9"/>
      <color indexed="8"/>
      <name val="Montserrat"/>
    </font>
    <font>
      <b/>
      <vertAlign val="superscript"/>
      <sz val="9"/>
      <name val="Montserrat"/>
    </font>
    <font>
      <sz val="9"/>
      <name val="Montserrat"/>
    </font>
    <font>
      <sz val="9"/>
      <color indexed="8"/>
      <name val="Montserrat"/>
    </font>
    <font>
      <sz val="9"/>
      <color theme="1"/>
      <name val="Montserrat"/>
    </font>
    <font>
      <vertAlign val="superscript"/>
      <sz val="9"/>
      <color theme="1"/>
      <name val="Montserrat"/>
    </font>
    <font>
      <b/>
      <sz val="9"/>
      <color theme="1"/>
      <name val="Montserrat"/>
    </font>
    <font>
      <sz val="9"/>
      <name val="Geomanist Medium"/>
      <family val="3"/>
    </font>
    <font>
      <b/>
      <vertAlign val="superscript"/>
      <sz val="12"/>
      <color indexed="9"/>
      <name val="Montserrat"/>
    </font>
    <font>
      <sz val="9"/>
      <color theme="0" tint="-0.14999847407452621"/>
      <name val="Montserrat"/>
    </font>
    <font>
      <b/>
      <sz val="9"/>
      <color theme="0"/>
      <name val="Montserrat"/>
    </font>
    <font>
      <sz val="9"/>
      <color rgb="FFFF0000"/>
      <name val="Montserrat"/>
    </font>
    <font>
      <sz val="9"/>
      <color indexed="8"/>
      <name val="Geomanist Medium"/>
      <family val="3"/>
    </font>
    <font>
      <b/>
      <sz val="12"/>
      <color theme="5"/>
      <name val="Montserrat"/>
    </font>
    <font>
      <b/>
      <sz val="9"/>
      <name val="Geomanist Medium"/>
      <family val="3"/>
    </font>
    <font>
      <sz val="9"/>
      <color theme="0"/>
      <name val="Montserrat"/>
    </font>
    <font>
      <sz val="9"/>
      <color indexed="9"/>
      <name val="Montserrat"/>
    </font>
    <font>
      <sz val="13"/>
      <name val="Montserrat"/>
    </font>
    <font>
      <sz val="13"/>
      <color theme="1"/>
      <name val="Montserrat"/>
    </font>
  </fonts>
  <fills count="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rgb="FFD4C19C"/>
        <bgColor indexed="64"/>
      </patternFill>
    </fill>
    <fill>
      <patternFill patternType="solid">
        <fgColor theme="0" tint="-4.9989318521683403E-2"/>
        <bgColor indexed="64"/>
      </patternFill>
    </fill>
  </fills>
  <borders count="9">
    <border>
      <left/>
      <right/>
      <top/>
      <bottom/>
      <diagonal/>
    </border>
    <border>
      <left/>
      <right/>
      <top/>
      <bottom style="thick">
        <color theme="0"/>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bottom style="medium">
        <color theme="0" tint="-0.499984740745262"/>
      </bottom>
      <diagonal/>
    </border>
    <border>
      <left/>
      <right/>
      <top style="medium">
        <color theme="0" tint="-0.499984740745262"/>
      </top>
      <bottom/>
      <diagonal/>
    </border>
    <border>
      <left/>
      <right/>
      <top style="medium">
        <color theme="0" tint="-0.499984740745262"/>
      </top>
      <bottom style="medium">
        <color theme="0" tint="-0.499984740745262"/>
      </bottom>
      <diagonal/>
    </border>
  </borders>
  <cellStyleXfs count="11">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171" fontId="3" fillId="0" borderId="0" applyFont="0" applyFill="0" applyBorder="0" applyAlignment="0" applyProtection="0"/>
    <xf numFmtId="168" fontId="3" fillId="0" borderId="0"/>
    <xf numFmtId="43" fontId="3"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3" fillId="0" borderId="0"/>
  </cellStyleXfs>
  <cellXfs count="387">
    <xf numFmtId="0" fontId="0" fillId="0" borderId="0" xfId="0"/>
    <xf numFmtId="0" fontId="0" fillId="0" borderId="0" xfId="0" applyAlignment="1">
      <alignment horizontal="left" indent="1"/>
    </xf>
    <xf numFmtId="1" fontId="0" fillId="0" borderId="0" xfId="0" applyNumberFormat="1"/>
    <xf numFmtId="164" fontId="0" fillId="0" borderId="0" xfId="0" applyNumberFormat="1"/>
    <xf numFmtId="0" fontId="0" fillId="0" borderId="0" xfId="0" quotePrefix="1" applyAlignment="1">
      <alignment horizontal="left" indent="1"/>
    </xf>
    <xf numFmtId="0" fontId="0" fillId="0" borderId="1" xfId="0" quotePrefix="1" applyBorder="1" applyAlignment="1">
      <alignment horizontal="left" indent="1"/>
    </xf>
    <xf numFmtId="0" fontId="3" fillId="0" borderId="0" xfId="3"/>
    <xf numFmtId="0" fontId="4" fillId="0" borderId="0" xfId="0" applyFont="1" applyAlignment="1">
      <alignment horizontal="right"/>
    </xf>
    <xf numFmtId="43" fontId="0" fillId="0" borderId="0" xfId="0" applyNumberFormat="1" applyAlignment="1">
      <alignment horizontal="left" indent="1"/>
    </xf>
    <xf numFmtId="0" fontId="3" fillId="0" borderId="0" xfId="3" applyAlignment="1">
      <alignment horizontal="right"/>
    </xf>
    <xf numFmtId="2" fontId="0" fillId="0" borderId="0" xfId="0" applyNumberFormat="1"/>
    <xf numFmtId="166" fontId="0" fillId="0" borderId="0" xfId="0" applyNumberFormat="1"/>
    <xf numFmtId="43" fontId="0" fillId="0" borderId="0" xfId="1" applyFont="1" applyAlignment="1">
      <alignment horizontal="left" indent="1"/>
    </xf>
    <xf numFmtId="40" fontId="5" fillId="0" borderId="0" xfId="3" applyNumberFormat="1" applyFont="1" applyAlignment="1">
      <alignment horizontal="center"/>
    </xf>
    <xf numFmtId="49" fontId="3" fillId="0" borderId="0" xfId="3" applyNumberFormat="1"/>
    <xf numFmtId="0" fontId="4" fillId="0" borderId="0" xfId="3" applyFont="1" applyAlignment="1">
      <alignment horizontal="center" vertical="center"/>
    </xf>
    <xf numFmtId="49" fontId="3" fillId="0" borderId="0" xfId="3" applyNumberFormat="1" applyAlignment="1">
      <alignment vertical="center"/>
    </xf>
    <xf numFmtId="0" fontId="2" fillId="0" borderId="0" xfId="0" applyFont="1"/>
    <xf numFmtId="0" fontId="7" fillId="0" borderId="0" xfId="3" applyFont="1"/>
    <xf numFmtId="0" fontId="7" fillId="0" borderId="0" xfId="3" applyFont="1" applyAlignment="1">
      <alignment horizontal="left" indent="1"/>
    </xf>
    <xf numFmtId="43" fontId="8" fillId="0" borderId="0" xfId="1" applyFont="1" applyFill="1" applyAlignment="1"/>
    <xf numFmtId="0" fontId="8" fillId="0" borderId="0" xfId="0" applyFont="1"/>
    <xf numFmtId="43" fontId="8" fillId="0" borderId="0" xfId="1" applyFont="1" applyAlignment="1"/>
    <xf numFmtId="0" fontId="9" fillId="2" borderId="0" xfId="0" applyFont="1" applyFill="1"/>
    <xf numFmtId="0" fontId="9" fillId="2" borderId="0" xfId="0" applyFont="1" applyFill="1" applyAlignment="1">
      <alignment horizontal="centerContinuous"/>
    </xf>
    <xf numFmtId="49" fontId="9" fillId="2" borderId="5" xfId="0" applyNumberFormat="1" applyFont="1" applyFill="1" applyBorder="1" applyAlignment="1">
      <alignment horizontal="center"/>
    </xf>
    <xf numFmtId="49" fontId="9" fillId="0" borderId="5" xfId="0" applyNumberFormat="1" applyFont="1" applyBorder="1" applyAlignment="1">
      <alignment horizontal="center"/>
    </xf>
    <xf numFmtId="169" fontId="11" fillId="0" borderId="0" xfId="1" applyNumberFormat="1" applyFont="1"/>
    <xf numFmtId="43" fontId="10" fillId="2" borderId="0" xfId="1" applyFont="1" applyFill="1"/>
    <xf numFmtId="168" fontId="13" fillId="0" borderId="0" xfId="1" applyNumberFormat="1" applyFont="1" applyFill="1" applyAlignment="1">
      <alignment horizontal="right"/>
    </xf>
    <xf numFmtId="168" fontId="12" fillId="0" borderId="0" xfId="0" applyNumberFormat="1" applyFont="1" applyAlignment="1">
      <alignment horizontal="right"/>
    </xf>
    <xf numFmtId="0" fontId="13" fillId="0" borderId="0" xfId="0" applyFont="1" applyAlignment="1">
      <alignment horizontal="right"/>
    </xf>
    <xf numFmtId="0" fontId="10" fillId="0" borderId="0" xfId="0" applyFont="1"/>
    <xf numFmtId="43" fontId="13" fillId="0" borderId="0" xfId="1" applyFont="1" applyAlignment="1">
      <alignment horizontal="right"/>
    </xf>
    <xf numFmtId="0" fontId="14" fillId="0" borderId="0" xfId="0" applyFont="1"/>
    <xf numFmtId="0" fontId="15" fillId="0" borderId="0" xfId="3" applyFont="1" applyAlignment="1">
      <alignment vertical="center"/>
    </xf>
    <xf numFmtId="0" fontId="15" fillId="0" borderId="0" xfId="3" quotePrefix="1" applyFont="1" applyAlignment="1">
      <alignment vertical="center"/>
    </xf>
    <xf numFmtId="0" fontId="16" fillId="0" borderId="0" xfId="3" applyFont="1" applyAlignment="1">
      <alignment vertical="center"/>
    </xf>
    <xf numFmtId="171" fontId="15" fillId="0" borderId="0" xfId="4" applyFont="1" applyAlignment="1">
      <alignment vertical="center"/>
    </xf>
    <xf numFmtId="0" fontId="4" fillId="0" borderId="0" xfId="3" applyFont="1" applyAlignment="1">
      <alignment vertical="center"/>
    </xf>
    <xf numFmtId="172" fontId="15" fillId="0" borderId="0" xfId="3" applyNumberFormat="1" applyFont="1" applyAlignment="1">
      <alignment vertical="center"/>
    </xf>
    <xf numFmtId="0" fontId="17" fillId="0" borderId="0" xfId="3" applyFont="1" applyAlignment="1">
      <alignment vertical="center"/>
    </xf>
    <xf numFmtId="174" fontId="18" fillId="0" borderId="0" xfId="3" applyNumberFormat="1" applyFont="1" applyAlignment="1">
      <alignment horizontal="center" vertical="center"/>
    </xf>
    <xf numFmtId="174" fontId="19" fillId="0" borderId="0" xfId="3" applyNumberFormat="1" applyFont="1" applyAlignment="1">
      <alignment vertical="center"/>
    </xf>
    <xf numFmtId="0" fontId="20" fillId="0" borderId="0" xfId="3" applyFont="1" applyAlignment="1">
      <alignment vertical="center"/>
    </xf>
    <xf numFmtId="0" fontId="3" fillId="0" borderId="0" xfId="3" applyAlignment="1">
      <alignment vertical="center"/>
    </xf>
    <xf numFmtId="175" fontId="3" fillId="0" borderId="0" xfId="1" applyNumberFormat="1" applyFont="1" applyFill="1" applyAlignment="1">
      <alignment vertical="center"/>
    </xf>
    <xf numFmtId="0" fontId="9" fillId="0" borderId="0" xfId="3" applyFont="1" applyAlignment="1">
      <alignment vertical="center"/>
    </xf>
    <xf numFmtId="1" fontId="9" fillId="0" borderId="0" xfId="3" applyNumberFormat="1" applyFont="1" applyAlignment="1">
      <alignment vertical="center"/>
    </xf>
    <xf numFmtId="0" fontId="22" fillId="0" borderId="0" xfId="3" applyFont="1" applyAlignment="1">
      <alignment vertical="center"/>
    </xf>
    <xf numFmtId="175" fontId="23" fillId="0" borderId="0" xfId="7" applyNumberFormat="1" applyFont="1" applyFill="1" applyBorder="1" applyAlignment="1">
      <alignment vertical="center"/>
    </xf>
    <xf numFmtId="175" fontId="24" fillId="0" borderId="0" xfId="7" applyNumberFormat="1" applyFont="1" applyFill="1" applyBorder="1" applyAlignment="1">
      <alignment vertical="center"/>
    </xf>
    <xf numFmtId="1" fontId="4" fillId="0" borderId="0" xfId="3" applyNumberFormat="1" applyFont="1" applyAlignment="1">
      <alignment vertical="center"/>
    </xf>
    <xf numFmtId="0" fontId="3" fillId="0" borderId="0" xfId="3" applyAlignment="1">
      <alignment horizontal="left" vertical="center"/>
    </xf>
    <xf numFmtId="0" fontId="25" fillId="0" borderId="0" xfId="3" applyFont="1" applyAlignment="1">
      <alignment vertical="center"/>
    </xf>
    <xf numFmtId="0" fontId="0" fillId="0" borderId="0" xfId="0" applyAlignment="1">
      <alignment vertical="center" wrapText="1"/>
    </xf>
    <xf numFmtId="0" fontId="26" fillId="0" borderId="0" xfId="3" applyFont="1" applyAlignment="1">
      <alignment vertical="center"/>
    </xf>
    <xf numFmtId="174" fontId="26" fillId="0" borderId="0" xfId="3" applyNumberFormat="1" applyFont="1" applyAlignment="1">
      <alignment vertical="center"/>
    </xf>
    <xf numFmtId="0" fontId="27" fillId="4" borderId="0" xfId="3" applyFont="1" applyFill="1" applyAlignment="1">
      <alignment vertical="center"/>
    </xf>
    <xf numFmtId="170" fontId="28" fillId="0" borderId="0" xfId="3" applyNumberFormat="1" applyFont="1" applyAlignment="1">
      <alignment horizontal="right" vertical="center"/>
    </xf>
    <xf numFmtId="170" fontId="15" fillId="0" borderId="0" xfId="3" applyNumberFormat="1" applyFont="1" applyAlignment="1">
      <alignment horizontal="right" vertical="center"/>
    </xf>
    <xf numFmtId="0" fontId="12" fillId="0" borderId="0" xfId="3" applyFont="1" applyAlignment="1">
      <alignment vertical="center"/>
    </xf>
    <xf numFmtId="0" fontId="12" fillId="0" borderId="0" xfId="3" applyFont="1" applyAlignment="1">
      <alignment horizontal="center" vertical="center"/>
    </xf>
    <xf numFmtId="9" fontId="12" fillId="0" borderId="0" xfId="2" applyFont="1" applyFill="1" applyAlignment="1">
      <alignment vertical="center"/>
    </xf>
    <xf numFmtId="175" fontId="12" fillId="0" borderId="0" xfId="1" applyNumberFormat="1" applyFont="1" applyFill="1" applyAlignment="1">
      <alignment vertical="center"/>
    </xf>
    <xf numFmtId="177" fontId="12" fillId="0" borderId="0" xfId="3" applyNumberFormat="1" applyFont="1" applyAlignment="1">
      <alignment vertical="center"/>
    </xf>
    <xf numFmtId="9" fontId="4" fillId="0" borderId="0" xfId="2" applyFont="1" applyFill="1" applyAlignment="1">
      <alignment vertical="center"/>
    </xf>
    <xf numFmtId="175" fontId="4" fillId="0" borderId="0" xfId="1" applyNumberFormat="1" applyFont="1" applyFill="1" applyAlignment="1">
      <alignment vertical="center"/>
    </xf>
    <xf numFmtId="43" fontId="4" fillId="0" borderId="0" xfId="3" applyNumberFormat="1" applyFont="1" applyAlignment="1">
      <alignment vertical="center"/>
    </xf>
    <xf numFmtId="9" fontId="4" fillId="0" borderId="0" xfId="2" applyFont="1" applyAlignment="1">
      <alignment vertical="center"/>
    </xf>
    <xf numFmtId="0" fontId="29" fillId="0" borderId="0" xfId="3" applyFont="1" applyAlignment="1">
      <alignment vertical="center"/>
    </xf>
    <xf numFmtId="174" fontId="12" fillId="0" borderId="0" xfId="3" applyNumberFormat="1" applyFont="1" applyAlignment="1">
      <alignment vertical="center"/>
    </xf>
    <xf numFmtId="0" fontId="7" fillId="0" borderId="0" xfId="3" applyFont="1" applyAlignment="1">
      <alignment horizontal="center" vertical="center"/>
    </xf>
    <xf numFmtId="0" fontId="3" fillId="0" borderId="0" xfId="3" applyAlignment="1">
      <alignment horizontal="center" vertical="center"/>
    </xf>
    <xf numFmtId="15" fontId="3" fillId="0" borderId="0" xfId="3" applyNumberFormat="1" applyAlignment="1">
      <alignment horizontal="center" vertical="center"/>
    </xf>
    <xf numFmtId="178" fontId="3" fillId="0" borderId="0" xfId="3" applyNumberFormat="1" applyAlignment="1">
      <alignment horizontal="center" vertical="center"/>
    </xf>
    <xf numFmtId="0" fontId="3" fillId="4" borderId="0" xfId="3" applyFill="1" applyAlignment="1">
      <alignment vertical="center"/>
    </xf>
    <xf numFmtId="178" fontId="3" fillId="0" borderId="0" xfId="3" applyNumberFormat="1" applyAlignment="1">
      <alignment vertical="center"/>
    </xf>
    <xf numFmtId="1" fontId="3" fillId="0" borderId="0" xfId="3" applyNumberFormat="1" applyAlignment="1">
      <alignment horizontal="center" vertical="center"/>
    </xf>
    <xf numFmtId="0" fontId="7" fillId="0" borderId="0" xfId="3" applyFont="1" applyAlignment="1">
      <alignment vertical="center"/>
    </xf>
    <xf numFmtId="0" fontId="30" fillId="0" borderId="0" xfId="3" applyFont="1" applyAlignment="1">
      <alignment horizontal="left" vertical="center"/>
    </xf>
    <xf numFmtId="0" fontId="30" fillId="0" borderId="0" xfId="3" applyFont="1" applyAlignment="1">
      <alignment horizontal="justify" vertical="center"/>
    </xf>
    <xf numFmtId="0" fontId="30" fillId="0" borderId="0" xfId="3" applyFont="1" applyAlignment="1">
      <alignment vertical="center"/>
    </xf>
    <xf numFmtId="179" fontId="3" fillId="0" borderId="0" xfId="3" applyNumberFormat="1" applyAlignment="1">
      <alignment horizontal="right" vertical="center"/>
    </xf>
    <xf numFmtId="0" fontId="9" fillId="0" borderId="0" xfId="3" applyFont="1" applyAlignment="1">
      <alignment horizontal="center" vertical="center"/>
    </xf>
    <xf numFmtId="179" fontId="9" fillId="0" borderId="0" xfId="3" applyNumberFormat="1" applyFont="1" applyAlignment="1">
      <alignment horizontal="right" vertical="center"/>
    </xf>
    <xf numFmtId="0" fontId="3" fillId="0" borderId="0" xfId="3" quotePrefix="1" applyAlignment="1">
      <alignment vertical="center"/>
    </xf>
    <xf numFmtId="1" fontId="21" fillId="0" borderId="0" xfId="3" applyNumberFormat="1" applyFont="1" applyAlignment="1">
      <alignment horizontal="center" vertical="center"/>
    </xf>
    <xf numFmtId="165" fontId="3" fillId="0" borderId="0" xfId="3" applyNumberFormat="1" applyAlignment="1">
      <alignment vertical="center"/>
    </xf>
    <xf numFmtId="0" fontId="31" fillId="0" borderId="0" xfId="3" applyFont="1"/>
    <xf numFmtId="0" fontId="32" fillId="0" borderId="0" xfId="0" applyFont="1" applyAlignment="1">
      <alignment horizontal="left" wrapText="1"/>
    </xf>
    <xf numFmtId="0" fontId="31" fillId="0" borderId="6" xfId="3" applyFont="1" applyBorder="1"/>
    <xf numFmtId="0" fontId="36" fillId="5" borderId="0" xfId="3" applyFont="1" applyFill="1" applyAlignment="1">
      <alignment vertical="top"/>
    </xf>
    <xf numFmtId="0" fontId="36" fillId="5" borderId="0" xfId="3" applyFont="1" applyFill="1" applyAlignment="1">
      <alignment horizontal="left" vertical="top"/>
    </xf>
    <xf numFmtId="0" fontId="36" fillId="5" borderId="0" xfId="0" applyFont="1" applyFill="1" applyAlignment="1">
      <alignment horizontal="left"/>
    </xf>
    <xf numFmtId="0" fontId="37" fillId="0" borderId="7" xfId="0" applyFont="1" applyBorder="1" applyAlignment="1">
      <alignment horizontal="center"/>
    </xf>
    <xf numFmtId="0" fontId="38" fillId="0" borderId="7" xfId="0" applyFont="1" applyBorder="1"/>
    <xf numFmtId="0" fontId="39" fillId="0" borderId="0" xfId="3" applyFont="1"/>
    <xf numFmtId="1" fontId="36" fillId="5" borderId="0" xfId="3" applyNumberFormat="1" applyFont="1" applyFill="1" applyAlignment="1">
      <alignment horizontal="left" vertical="center"/>
    </xf>
    <xf numFmtId="0" fontId="36" fillId="5" borderId="0" xfId="3" applyFont="1" applyFill="1" applyAlignment="1">
      <alignment horizontal="left"/>
    </xf>
    <xf numFmtId="0" fontId="41" fillId="5" borderId="0" xfId="3" applyFont="1" applyFill="1" applyAlignment="1">
      <alignment horizontal="left"/>
    </xf>
    <xf numFmtId="0" fontId="42" fillId="0" borderId="0" xfId="3" applyFont="1"/>
    <xf numFmtId="0" fontId="36" fillId="5" borderId="0" xfId="3" applyFont="1" applyFill="1"/>
    <xf numFmtId="0" fontId="36" fillId="5" borderId="0" xfId="3" applyFont="1" applyFill="1" applyAlignment="1">
      <alignment horizontal="left" indent="1"/>
    </xf>
    <xf numFmtId="2" fontId="36" fillId="5" borderId="0" xfId="3" applyNumberFormat="1" applyFont="1" applyFill="1" applyAlignment="1">
      <alignment horizontal="left" vertical="center"/>
    </xf>
    <xf numFmtId="0" fontId="44" fillId="0" borderId="2" xfId="3" applyFont="1" applyBorder="1" applyAlignment="1">
      <alignment horizontal="center" vertical="center" wrapText="1"/>
    </xf>
    <xf numFmtId="0" fontId="44" fillId="0" borderId="0" xfId="3" applyFont="1" applyAlignment="1">
      <alignment horizontal="center"/>
    </xf>
    <xf numFmtId="0" fontId="44" fillId="0" borderId="0" xfId="3" applyFont="1" applyAlignment="1">
      <alignment horizontal="center" vertical="center"/>
    </xf>
    <xf numFmtId="0" fontId="43" fillId="0" borderId="0" xfId="3" applyFont="1" applyAlignment="1">
      <alignment horizontal="center" vertical="center"/>
    </xf>
    <xf numFmtId="0" fontId="44" fillId="0" borderId="0" xfId="3" applyFont="1" applyAlignment="1">
      <alignment horizontal="center" vertical="center" wrapText="1"/>
    </xf>
    <xf numFmtId="1" fontId="43" fillId="0" borderId="2" xfId="3" applyNumberFormat="1" applyFont="1" applyBorder="1" applyAlignment="1">
      <alignment horizontal="center"/>
    </xf>
    <xf numFmtId="49" fontId="44" fillId="0" borderId="2" xfId="3" applyNumberFormat="1" applyFont="1" applyBorder="1" applyAlignment="1">
      <alignment horizontal="center"/>
    </xf>
    <xf numFmtId="49" fontId="43" fillId="0" borderId="2" xfId="3" applyNumberFormat="1" applyFont="1" applyBorder="1" applyAlignment="1">
      <alignment horizontal="center"/>
    </xf>
    <xf numFmtId="0" fontId="44" fillId="0" borderId="2" xfId="3" applyFont="1" applyBorder="1" applyAlignment="1">
      <alignment horizontal="center" vertical="center"/>
    </xf>
    <xf numFmtId="49" fontId="46" fillId="0" borderId="8" xfId="3" applyNumberFormat="1" applyFont="1" applyBorder="1" applyAlignment="1">
      <alignment horizontal="center"/>
    </xf>
    <xf numFmtId="49" fontId="47" fillId="0" borderId="8" xfId="3" applyNumberFormat="1" applyFont="1" applyBorder="1" applyAlignment="1">
      <alignment horizontal="center"/>
    </xf>
    <xf numFmtId="0" fontId="47" fillId="0" borderId="8" xfId="3" applyFont="1" applyBorder="1" applyAlignment="1">
      <alignment horizontal="center" vertical="center"/>
    </xf>
    <xf numFmtId="1" fontId="46" fillId="6" borderId="0" xfId="3" applyNumberFormat="1" applyFont="1" applyFill="1" applyAlignment="1">
      <alignment horizontal="center" vertical="center"/>
    </xf>
    <xf numFmtId="0" fontId="43" fillId="6" borderId="0" xfId="3" applyFont="1" applyFill="1" applyAlignment="1">
      <alignment horizontal="center" wrapText="1"/>
    </xf>
    <xf numFmtId="170" fontId="43" fillId="6" borderId="0" xfId="3" applyNumberFormat="1" applyFont="1" applyFill="1" applyAlignment="1">
      <alignment horizontal="right"/>
    </xf>
    <xf numFmtId="0" fontId="43" fillId="6" borderId="0" xfId="3" applyFont="1" applyFill="1" applyAlignment="1">
      <alignment horizontal="left" wrapText="1"/>
    </xf>
    <xf numFmtId="0" fontId="43" fillId="6" borderId="0" xfId="3" applyFont="1" applyFill="1" applyAlignment="1">
      <alignment wrapText="1"/>
    </xf>
    <xf numFmtId="1" fontId="46" fillId="6" borderId="0" xfId="0" applyNumberFormat="1" applyFont="1" applyFill="1" applyAlignment="1">
      <alignment horizontal="right"/>
    </xf>
    <xf numFmtId="0" fontId="46" fillId="6" borderId="0" xfId="3" applyFont="1" applyFill="1" applyAlignment="1">
      <alignment horizontal="center" wrapText="1"/>
    </xf>
    <xf numFmtId="170" fontId="46" fillId="6" borderId="0" xfId="3" applyNumberFormat="1" applyFont="1" applyFill="1" applyAlignment="1">
      <alignment horizontal="right"/>
    </xf>
    <xf numFmtId="170" fontId="46" fillId="6" borderId="0" xfId="0" applyNumberFormat="1" applyFont="1" applyFill="1" applyAlignment="1">
      <alignment horizontal="right"/>
    </xf>
    <xf numFmtId="0" fontId="48" fillId="6" borderId="0" xfId="0" applyFont="1" applyFill="1" applyAlignment="1">
      <alignment horizontal="left" indent="1"/>
    </xf>
    <xf numFmtId="0" fontId="43" fillId="6" borderId="0" xfId="3" applyFont="1" applyFill="1" applyAlignment="1">
      <alignment horizontal="left"/>
    </xf>
    <xf numFmtId="0" fontId="33" fillId="5" borderId="0" xfId="0" applyFont="1" applyFill="1" applyAlignment="1">
      <alignment horizontal="center" vertical="center" wrapText="1"/>
    </xf>
    <xf numFmtId="0" fontId="34" fillId="0" borderId="0" xfId="0" applyFont="1" applyAlignment="1">
      <alignment horizontal="left" vertical="center" wrapText="1"/>
    </xf>
    <xf numFmtId="0" fontId="35" fillId="0" borderId="0" xfId="0" applyFont="1" applyAlignment="1">
      <alignment horizontal="left" wrapText="1"/>
    </xf>
    <xf numFmtId="0" fontId="37" fillId="0" borderId="7" xfId="0" applyFont="1" applyBorder="1" applyAlignment="1">
      <alignment horizontal="center"/>
    </xf>
    <xf numFmtId="0" fontId="37" fillId="0" borderId="0" xfId="0" applyFont="1" applyAlignment="1">
      <alignment horizontal="center"/>
    </xf>
    <xf numFmtId="0" fontId="44" fillId="0" borderId="2" xfId="3" applyFont="1" applyBorder="1" applyAlignment="1">
      <alignment horizontal="center" vertical="center"/>
    </xf>
    <xf numFmtId="0" fontId="44" fillId="0" borderId="4" xfId="3" applyFont="1" applyBorder="1" applyAlignment="1">
      <alignment horizontal="center" vertical="center" wrapText="1"/>
    </xf>
    <xf numFmtId="0" fontId="44" fillId="0" borderId="0" xfId="3" applyFont="1" applyAlignment="1">
      <alignment horizontal="center" vertical="center" wrapText="1"/>
    </xf>
    <xf numFmtId="0" fontId="43" fillId="0" borderId="3" xfId="3" applyFont="1" applyBorder="1" applyAlignment="1">
      <alignment horizontal="center" vertical="center"/>
    </xf>
    <xf numFmtId="0" fontId="44" fillId="0" borderId="3" xfId="3" applyFont="1" applyBorder="1" applyAlignment="1">
      <alignment horizontal="center" vertical="center"/>
    </xf>
    <xf numFmtId="1" fontId="43" fillId="0" borderId="0" xfId="3" applyNumberFormat="1" applyFont="1" applyAlignment="1">
      <alignment horizontal="center" vertical="center"/>
    </xf>
    <xf numFmtId="0" fontId="44" fillId="0" borderId="0" xfId="3" applyFont="1" applyAlignment="1">
      <alignment horizontal="center" vertical="center"/>
    </xf>
    <xf numFmtId="0" fontId="43" fillId="0" borderId="0" xfId="3" applyFont="1" applyAlignment="1">
      <alignment horizontal="center" vertical="center"/>
    </xf>
    <xf numFmtId="0" fontId="44" fillId="0" borderId="2" xfId="3" applyFont="1" applyBorder="1" applyAlignment="1">
      <alignment horizontal="center" vertical="center" wrapText="1"/>
    </xf>
    <xf numFmtId="0" fontId="9" fillId="2" borderId="3" xfId="0" applyFont="1" applyFill="1" applyBorder="1" applyAlignment="1">
      <alignment horizontal="center"/>
    </xf>
    <xf numFmtId="0" fontId="9" fillId="2" borderId="0" xfId="0" applyFont="1" applyFill="1" applyAlignment="1">
      <alignment horizontal="center" vertical="center" wrapText="1"/>
    </xf>
    <xf numFmtId="168" fontId="9" fillId="0" borderId="4" xfId="0" applyNumberFormat="1" applyFont="1" applyBorder="1" applyAlignment="1">
      <alignment horizontal="center" vertical="center" wrapText="1"/>
    </xf>
    <xf numFmtId="168" fontId="9" fillId="0" borderId="0" xfId="0" applyNumberFormat="1" applyFont="1" applyAlignment="1">
      <alignment horizontal="center" vertical="center" wrapText="1"/>
    </xf>
    <xf numFmtId="0" fontId="9" fillId="2" borderId="4" xfId="0" applyFont="1" applyFill="1" applyBorder="1" applyAlignment="1">
      <alignment horizontal="center" vertical="center" wrapText="1"/>
    </xf>
    <xf numFmtId="0" fontId="9" fillId="2" borderId="4" xfId="0" applyFont="1" applyFill="1" applyBorder="1" applyAlignment="1">
      <alignment horizontal="center"/>
    </xf>
    <xf numFmtId="168" fontId="9" fillId="2" borderId="4" xfId="0" applyNumberFormat="1" applyFont="1" applyFill="1" applyBorder="1" applyAlignment="1">
      <alignment horizontal="center" vertical="center" wrapText="1"/>
    </xf>
    <xf numFmtId="168" fontId="9" fillId="2" borderId="0" xfId="0" applyNumberFormat="1" applyFont="1" applyFill="1" applyAlignment="1">
      <alignment horizontal="center" vertical="center" wrapText="1"/>
    </xf>
    <xf numFmtId="0" fontId="6" fillId="0" borderId="0" xfId="3" applyFont="1" applyAlignment="1">
      <alignment horizontal="center" vertical="center"/>
    </xf>
    <xf numFmtId="0" fontId="3" fillId="0" borderId="0" xfId="3" applyAlignment="1">
      <alignment horizontal="justify" vertical="center" wrapText="1"/>
    </xf>
    <xf numFmtId="0" fontId="3" fillId="0" borderId="0" xfId="3" applyAlignment="1">
      <alignment horizontal="justify" vertical="center"/>
    </xf>
    <xf numFmtId="170" fontId="50" fillId="6" borderId="0" xfId="0" applyNumberFormat="1" applyFont="1" applyFill="1" applyAlignment="1">
      <alignment horizontal="right"/>
    </xf>
    <xf numFmtId="1" fontId="46" fillId="6" borderId="0" xfId="3" applyNumberFormat="1" applyFont="1" applyFill="1" applyAlignment="1">
      <alignment wrapText="1"/>
    </xf>
    <xf numFmtId="165" fontId="46" fillId="6" borderId="0" xfId="3" applyNumberFormat="1" applyFont="1" applyFill="1" applyAlignment="1">
      <alignment horizontal="center"/>
    </xf>
    <xf numFmtId="167" fontId="46" fillId="6" borderId="0" xfId="3" applyNumberFormat="1" applyFont="1" applyFill="1" applyAlignment="1">
      <alignment horizontal="left" indent="1"/>
    </xf>
    <xf numFmtId="0" fontId="48" fillId="6" borderId="0" xfId="0" applyFont="1" applyFill="1"/>
    <xf numFmtId="0" fontId="46" fillId="6" borderId="0" xfId="3" applyFont="1" applyFill="1" applyAlignment="1">
      <alignment horizontal="left"/>
    </xf>
    <xf numFmtId="1" fontId="46" fillId="6" borderId="0" xfId="3" applyNumberFormat="1" applyFont="1" applyFill="1"/>
    <xf numFmtId="1" fontId="46" fillId="6" borderId="6" xfId="0" applyNumberFormat="1" applyFont="1" applyFill="1" applyBorder="1" applyAlignment="1">
      <alignment horizontal="right"/>
    </xf>
    <xf numFmtId="0" fontId="48" fillId="6" borderId="6" xfId="0" applyFont="1" applyFill="1" applyBorder="1" applyAlignment="1">
      <alignment horizontal="left" indent="1"/>
    </xf>
    <xf numFmtId="0" fontId="46" fillId="6" borderId="6" xfId="3" applyFont="1" applyFill="1" applyBorder="1" applyAlignment="1">
      <alignment horizontal="center" wrapText="1"/>
    </xf>
    <xf numFmtId="170" fontId="46" fillId="6" borderId="6" xfId="3" applyNumberFormat="1" applyFont="1" applyFill="1" applyBorder="1" applyAlignment="1">
      <alignment horizontal="right"/>
    </xf>
    <xf numFmtId="170" fontId="46" fillId="6" borderId="6" xfId="0" applyNumberFormat="1" applyFont="1" applyFill="1" applyBorder="1" applyAlignment="1">
      <alignment horizontal="right"/>
    </xf>
    <xf numFmtId="1" fontId="46" fillId="0" borderId="7" xfId="0" applyNumberFormat="1" applyFont="1" applyBorder="1" applyAlignment="1">
      <alignment horizontal="left"/>
    </xf>
    <xf numFmtId="0" fontId="46" fillId="0" borderId="0" xfId="3" applyFont="1" applyAlignment="1">
      <alignment horizontal="left"/>
    </xf>
    <xf numFmtId="0" fontId="46" fillId="0" borderId="0" xfId="3" applyFont="1" applyAlignment="1">
      <alignment horizontal="left" wrapText="1"/>
    </xf>
    <xf numFmtId="0" fontId="46" fillId="0" borderId="0" xfId="3" applyFont="1" applyAlignment="1">
      <alignment wrapText="1"/>
    </xf>
    <xf numFmtId="1" fontId="48" fillId="0" borderId="0" xfId="0" applyNumberFormat="1" applyFont="1"/>
    <xf numFmtId="0" fontId="48" fillId="0" borderId="0" xfId="0" applyFont="1"/>
    <xf numFmtId="0" fontId="32" fillId="0" borderId="7" xfId="0" applyFont="1" applyBorder="1" applyAlignment="1">
      <alignment horizontal="center"/>
    </xf>
    <xf numFmtId="0" fontId="34" fillId="0" borderId="0" xfId="0" applyFont="1" applyAlignment="1">
      <alignment horizontal="left" vertical="center"/>
    </xf>
    <xf numFmtId="0" fontId="35" fillId="0" borderId="6" xfId="0" applyFont="1" applyBorder="1" applyAlignment="1">
      <alignment horizontal="left" wrapText="1"/>
    </xf>
    <xf numFmtId="0" fontId="36" fillId="5" borderId="0" xfId="3" applyFont="1" applyFill="1" applyAlignment="1">
      <alignment wrapText="1"/>
    </xf>
    <xf numFmtId="0" fontId="42" fillId="5" borderId="0" xfId="3" applyFont="1" applyFill="1" applyAlignment="1">
      <alignment wrapText="1"/>
    </xf>
    <xf numFmtId="17" fontId="36" fillId="5" borderId="0" xfId="3" applyNumberFormat="1" applyFont="1" applyFill="1" applyAlignment="1">
      <alignment wrapText="1"/>
    </xf>
    <xf numFmtId="43" fontId="48" fillId="0" borderId="0" xfId="1" applyFont="1"/>
    <xf numFmtId="0" fontId="46" fillId="0" borderId="0" xfId="0" applyFont="1" applyAlignment="1">
      <alignment horizontal="left"/>
    </xf>
    <xf numFmtId="0" fontId="46" fillId="0" borderId="0" xfId="0" applyFont="1"/>
    <xf numFmtId="0" fontId="46" fillId="0" borderId="0" xfId="0" applyFont="1" applyAlignment="1">
      <alignment horizontal="left" vertical="center"/>
    </xf>
    <xf numFmtId="0" fontId="46" fillId="0" borderId="0" xfId="0" applyFont="1" applyAlignment="1">
      <alignment vertical="center"/>
    </xf>
    <xf numFmtId="0" fontId="46" fillId="0" borderId="0" xfId="0" applyFont="1" applyAlignment="1">
      <alignment horizontal="left" wrapText="1"/>
    </xf>
    <xf numFmtId="0" fontId="46" fillId="0" borderId="0" xfId="0" applyFont="1" applyAlignment="1">
      <alignment horizontal="left" wrapText="1"/>
    </xf>
    <xf numFmtId="0" fontId="46" fillId="0" borderId="0" xfId="0" applyFont="1" applyAlignment="1">
      <alignment horizontal="center" vertical="top"/>
    </xf>
    <xf numFmtId="0" fontId="43" fillId="2" borderId="0" xfId="0" applyFont="1" applyFill="1" applyAlignment="1">
      <alignment horizontal="center" vertical="center"/>
    </xf>
    <xf numFmtId="0" fontId="43" fillId="2" borderId="2" xfId="0" applyFont="1" applyFill="1" applyBorder="1" applyAlignment="1">
      <alignment horizontal="center"/>
    </xf>
    <xf numFmtId="0" fontId="43" fillId="2" borderId="0" xfId="0" applyFont="1" applyFill="1"/>
    <xf numFmtId="0" fontId="43" fillId="2" borderId="3" xfId="0" applyFont="1" applyFill="1" applyBorder="1" applyAlignment="1">
      <alignment horizontal="center"/>
    </xf>
    <xf numFmtId="0" fontId="43" fillId="2" borderId="0" xfId="0" applyFont="1" applyFill="1" applyAlignment="1">
      <alignment horizontal="center" vertical="center" wrapText="1"/>
    </xf>
    <xf numFmtId="0" fontId="43" fillId="2" borderId="4" xfId="0" applyFont="1" applyFill="1" applyBorder="1" applyAlignment="1">
      <alignment horizontal="center"/>
    </xf>
    <xf numFmtId="0" fontId="43" fillId="2" borderId="0" xfId="0" applyFont="1" applyFill="1" applyAlignment="1">
      <alignment horizontal="center"/>
    </xf>
    <xf numFmtId="0" fontId="43" fillId="2" borderId="0" xfId="0" applyFont="1" applyFill="1" applyAlignment="1">
      <alignment horizontal="center" vertical="center" wrapText="1"/>
    </xf>
    <xf numFmtId="0" fontId="43" fillId="2" borderId="0" xfId="3" applyFont="1" applyFill="1" applyAlignment="1">
      <alignment horizontal="center"/>
    </xf>
    <xf numFmtId="43" fontId="43" fillId="6" borderId="0" xfId="1" applyFont="1" applyFill="1" applyBorder="1" applyAlignment="1"/>
    <xf numFmtId="172" fontId="50" fillId="6" borderId="0" xfId="1" applyNumberFormat="1" applyFont="1" applyFill="1" applyAlignment="1">
      <alignment horizontal="right"/>
    </xf>
    <xf numFmtId="172" fontId="43" fillId="6" borderId="0" xfId="1" applyNumberFormat="1" applyFont="1" applyFill="1" applyBorder="1" applyAlignment="1">
      <alignment horizontal="right"/>
    </xf>
    <xf numFmtId="0" fontId="48" fillId="6" borderId="0" xfId="0" applyFont="1" applyFill="1" applyAlignment="1">
      <alignment horizontal="center"/>
    </xf>
    <xf numFmtId="0" fontId="48" fillId="6" borderId="0" xfId="0" applyFont="1" applyFill="1" applyAlignment="1">
      <alignment horizontal="left"/>
    </xf>
    <xf numFmtId="172" fontId="48" fillId="6" borderId="0" xfId="1" applyNumberFormat="1" applyFont="1" applyFill="1" applyAlignment="1">
      <alignment horizontal="right"/>
    </xf>
    <xf numFmtId="172" fontId="46" fillId="6" borderId="0" xfId="0" applyNumberFormat="1" applyFont="1" applyFill="1" applyAlignment="1">
      <alignment horizontal="right"/>
    </xf>
    <xf numFmtId="172" fontId="46" fillId="6" borderId="0" xfId="1" applyNumberFormat="1" applyFont="1" applyFill="1" applyBorder="1" applyAlignment="1">
      <alignment horizontal="right"/>
    </xf>
    <xf numFmtId="172" fontId="46" fillId="6" borderId="0" xfId="1" applyNumberFormat="1" applyFont="1" applyFill="1" applyAlignment="1">
      <alignment horizontal="right"/>
    </xf>
    <xf numFmtId="0" fontId="48" fillId="6" borderId="6" xfId="0" applyFont="1" applyFill="1" applyBorder="1" applyAlignment="1">
      <alignment horizontal="center"/>
    </xf>
    <xf numFmtId="0" fontId="48" fillId="6" borderId="6" xfId="0" applyFont="1" applyFill="1" applyBorder="1" applyAlignment="1">
      <alignment horizontal="left"/>
    </xf>
    <xf numFmtId="172" fontId="48" fillId="6" borderId="6" xfId="1" applyNumberFormat="1" applyFont="1" applyFill="1" applyBorder="1" applyAlignment="1">
      <alignment horizontal="right"/>
    </xf>
    <xf numFmtId="172" fontId="46" fillId="6" borderId="6" xfId="0" applyNumberFormat="1" applyFont="1" applyFill="1" applyBorder="1" applyAlignment="1">
      <alignment horizontal="right"/>
    </xf>
    <xf numFmtId="172" fontId="46" fillId="6" borderId="6" xfId="1" applyNumberFormat="1" applyFont="1" applyFill="1" applyBorder="1" applyAlignment="1">
      <alignment horizontal="right"/>
    </xf>
    <xf numFmtId="0" fontId="43" fillId="2" borderId="0" xfId="0" quotePrefix="1" applyFont="1" applyFill="1" applyBorder="1" applyAlignment="1">
      <alignment horizontal="center"/>
    </xf>
    <xf numFmtId="0" fontId="43" fillId="2" borderId="0" xfId="3" quotePrefix="1" applyFont="1" applyFill="1" applyBorder="1" applyAlignment="1">
      <alignment horizontal="center"/>
    </xf>
    <xf numFmtId="0" fontId="43" fillId="2" borderId="0" xfId="0" applyFont="1" applyFill="1" applyBorder="1" applyAlignment="1">
      <alignment horizontal="center"/>
    </xf>
    <xf numFmtId="0" fontId="43" fillId="0" borderId="0" xfId="0" quotePrefix="1" applyFont="1" applyBorder="1" applyAlignment="1">
      <alignment horizontal="center"/>
    </xf>
    <xf numFmtId="0" fontId="43" fillId="2" borderId="8" xfId="3" applyFont="1" applyFill="1" applyBorder="1" applyAlignment="1">
      <alignment horizontal="center" vertical="center"/>
    </xf>
    <xf numFmtId="0" fontId="43" fillId="2" borderId="8" xfId="3" quotePrefix="1" applyFont="1" applyFill="1" applyBorder="1" applyAlignment="1">
      <alignment horizontal="center"/>
    </xf>
    <xf numFmtId="0" fontId="43" fillId="2" borderId="8" xfId="3" applyFont="1" applyFill="1" applyBorder="1" applyAlignment="1">
      <alignment horizontal="center"/>
    </xf>
    <xf numFmtId="0" fontId="43" fillId="0" borderId="8" xfId="3" quotePrefix="1" applyFont="1" applyBorder="1" applyAlignment="1">
      <alignment horizontal="center"/>
    </xf>
    <xf numFmtId="0" fontId="3" fillId="2" borderId="0" xfId="3" applyFill="1"/>
    <xf numFmtId="0" fontId="43" fillId="2" borderId="0" xfId="0" applyFont="1" applyFill="1" applyBorder="1" applyAlignment="1">
      <alignment horizontal="center" vertical="center"/>
    </xf>
    <xf numFmtId="0" fontId="3" fillId="0" borderId="0" xfId="10"/>
    <xf numFmtId="0" fontId="35" fillId="0" borderId="7" xfId="0" applyFont="1" applyBorder="1" applyAlignment="1">
      <alignment horizontal="center"/>
    </xf>
    <xf numFmtId="0" fontId="36" fillId="5" borderId="0" xfId="3" applyFont="1" applyFill="1" applyAlignment="1">
      <alignment vertical="center"/>
    </xf>
    <xf numFmtId="0" fontId="46" fillId="0" borderId="0" xfId="3" applyFont="1"/>
    <xf numFmtId="0" fontId="46" fillId="0" borderId="0" xfId="3" applyFont="1" applyAlignment="1">
      <alignment vertical="center"/>
    </xf>
    <xf numFmtId="0" fontId="43" fillId="0" borderId="2" xfId="3" applyFont="1" applyBorder="1" applyAlignment="1">
      <alignment horizontal="center" vertical="center"/>
    </xf>
    <xf numFmtId="0" fontId="43" fillId="0" borderId="0" xfId="3" applyFont="1" applyAlignment="1">
      <alignment horizontal="center" vertical="center" wrapText="1"/>
    </xf>
    <xf numFmtId="0" fontId="43" fillId="0" borderId="0" xfId="3" applyFont="1" applyAlignment="1">
      <alignment horizontal="center" vertical="center" wrapText="1"/>
    </xf>
    <xf numFmtId="0" fontId="46" fillId="0" borderId="0" xfId="3" applyFont="1" applyAlignment="1">
      <alignment horizontal="center" vertical="center"/>
    </xf>
    <xf numFmtId="172" fontId="46" fillId="0" borderId="0" xfId="3" applyNumberFormat="1" applyFont="1" applyAlignment="1">
      <alignment horizontal="right" vertical="center"/>
    </xf>
    <xf numFmtId="0" fontId="46" fillId="3" borderId="0" xfId="3" applyFont="1" applyFill="1" applyAlignment="1">
      <alignment vertical="center"/>
    </xf>
    <xf numFmtId="165" fontId="46" fillId="0" borderId="0" xfId="3" applyNumberFormat="1" applyFont="1" applyAlignment="1">
      <alignment vertical="center"/>
    </xf>
    <xf numFmtId="171" fontId="46" fillId="0" borderId="0" xfId="4" applyFont="1" applyFill="1" applyAlignment="1">
      <alignment vertical="center"/>
    </xf>
    <xf numFmtId="173" fontId="46" fillId="0" borderId="0" xfId="4" applyNumberFormat="1" applyFont="1" applyFill="1" applyAlignment="1">
      <alignment vertical="center"/>
    </xf>
    <xf numFmtId="172" fontId="46" fillId="0" borderId="0" xfId="3" applyNumberFormat="1" applyFont="1" applyAlignment="1">
      <alignment vertical="center"/>
    </xf>
    <xf numFmtId="171" fontId="46" fillId="0" borderId="0" xfId="3" applyNumberFormat="1" applyFont="1" applyAlignment="1">
      <alignment vertical="center"/>
    </xf>
    <xf numFmtId="0" fontId="43" fillId="0" borderId="0" xfId="3" applyFont="1" applyAlignment="1">
      <alignment vertical="center"/>
    </xf>
    <xf numFmtId="0" fontId="43" fillId="0" borderId="0" xfId="3" quotePrefix="1" applyFont="1" applyAlignment="1">
      <alignment horizontal="center" vertical="center"/>
    </xf>
    <xf numFmtId="0" fontId="15" fillId="0" borderId="0" xfId="10" applyFont="1" applyAlignment="1">
      <alignment vertical="center"/>
    </xf>
    <xf numFmtId="0" fontId="51" fillId="0" borderId="8" xfId="10" applyFont="1" applyBorder="1" applyAlignment="1">
      <alignment vertical="center"/>
    </xf>
    <xf numFmtId="0" fontId="51" fillId="0" borderId="8" xfId="10" quotePrefix="1" applyFont="1" applyBorder="1" applyAlignment="1">
      <alignment horizontal="center" vertical="center"/>
    </xf>
    <xf numFmtId="0" fontId="51" fillId="0" borderId="8" xfId="10" applyFont="1" applyBorder="1" applyAlignment="1">
      <alignment horizontal="center" vertical="center"/>
    </xf>
    <xf numFmtId="0" fontId="46" fillId="6" borderId="4" xfId="3" applyFont="1" applyFill="1" applyBorder="1" applyAlignment="1">
      <alignment vertical="center"/>
    </xf>
    <xf numFmtId="0" fontId="43" fillId="6" borderId="4" xfId="3" applyFont="1" applyFill="1" applyBorder="1" applyAlignment="1">
      <alignment horizontal="center" vertical="center"/>
    </xf>
    <xf numFmtId="172" fontId="43" fillId="6" borderId="4" xfId="3" applyNumberFormat="1" applyFont="1" applyFill="1" applyBorder="1" applyAlignment="1">
      <alignment horizontal="right" vertical="center"/>
    </xf>
    <xf numFmtId="0" fontId="46" fillId="6" borderId="0" xfId="3" applyFont="1" applyFill="1" applyAlignment="1">
      <alignment horizontal="right" vertical="center"/>
    </xf>
    <xf numFmtId="0" fontId="46" fillId="6" borderId="0" xfId="3" applyFont="1" applyFill="1" applyAlignment="1">
      <alignment vertical="center"/>
    </xf>
    <xf numFmtId="172" fontId="46" fillId="6" borderId="0" xfId="5" applyNumberFormat="1" applyFont="1" applyFill="1" applyAlignment="1">
      <alignment horizontal="right" vertical="center"/>
    </xf>
    <xf numFmtId="172" fontId="46" fillId="6" borderId="0" xfId="3" applyNumberFormat="1" applyFont="1" applyFill="1" applyAlignment="1">
      <alignment horizontal="right" vertical="center"/>
    </xf>
    <xf numFmtId="0" fontId="46" fillId="6" borderId="6" xfId="3" applyFont="1" applyFill="1" applyBorder="1" applyAlignment="1">
      <alignment horizontal="right" vertical="center"/>
    </xf>
    <xf numFmtId="0" fontId="46" fillId="6" borderId="6" xfId="3" applyFont="1" applyFill="1" applyBorder="1" applyAlignment="1">
      <alignment vertical="center"/>
    </xf>
    <xf numFmtId="172" fontId="46" fillId="6" borderId="6" xfId="5" applyNumberFormat="1" applyFont="1" applyFill="1" applyBorder="1" applyAlignment="1">
      <alignment horizontal="right" vertical="center"/>
    </xf>
    <xf numFmtId="172" fontId="46" fillId="6" borderId="6" xfId="3" applyNumberFormat="1" applyFont="1" applyFill="1" applyBorder="1" applyAlignment="1">
      <alignment horizontal="right" vertical="center"/>
    </xf>
    <xf numFmtId="0" fontId="34" fillId="0" borderId="0" xfId="0" applyFont="1" applyAlignment="1">
      <alignment vertical="center"/>
    </xf>
    <xf numFmtId="0" fontId="35" fillId="0" borderId="7" xfId="0" applyFont="1" applyBorder="1" applyAlignment="1">
      <alignment horizontal="center"/>
    </xf>
    <xf numFmtId="0" fontId="34" fillId="0" borderId="0" xfId="10" applyFont="1" applyAlignment="1">
      <alignment vertical="center"/>
    </xf>
    <xf numFmtId="0" fontId="38" fillId="5" borderId="0" xfId="0" applyFont="1" applyFill="1" applyAlignment="1">
      <alignment wrapText="1"/>
    </xf>
    <xf numFmtId="174" fontId="53" fillId="0" borderId="0" xfId="3" applyNumberFormat="1" applyFont="1" applyAlignment="1">
      <alignment vertical="center"/>
    </xf>
    <xf numFmtId="175" fontId="46" fillId="0" borderId="0" xfId="1" applyNumberFormat="1" applyFont="1" applyFill="1" applyAlignment="1">
      <alignment vertical="center"/>
    </xf>
    <xf numFmtId="1" fontId="46" fillId="0" borderId="0" xfId="3" applyNumberFormat="1" applyFont="1" applyAlignment="1">
      <alignment horizontal="center" vertical="center"/>
    </xf>
    <xf numFmtId="0" fontId="46" fillId="0" borderId="0" xfId="3" applyFont="1" applyAlignment="1">
      <alignment horizontal="left" vertical="center"/>
    </xf>
    <xf numFmtId="0" fontId="46" fillId="0" borderId="0" xfId="6" applyNumberFormat="1" applyFont="1" applyFill="1" applyBorder="1" applyAlignment="1">
      <alignment horizontal="left" vertical="center"/>
    </xf>
    <xf numFmtId="43" fontId="46" fillId="0" borderId="0" xfId="1" applyFont="1" applyFill="1" applyBorder="1" applyAlignment="1">
      <alignment vertical="center"/>
    </xf>
    <xf numFmtId="0" fontId="47" fillId="0" borderId="0" xfId="3" applyFont="1" applyAlignment="1">
      <alignment vertical="center"/>
    </xf>
    <xf numFmtId="172" fontId="46" fillId="0" borderId="0" xfId="3" applyNumberFormat="1" applyFont="1" applyAlignment="1">
      <alignment horizontal="left" vertical="center"/>
    </xf>
    <xf numFmtId="176" fontId="46" fillId="0" borderId="0" xfId="3" applyNumberFormat="1" applyFont="1" applyAlignment="1">
      <alignment vertical="center"/>
    </xf>
    <xf numFmtId="0" fontId="55" fillId="0" borderId="0" xfId="3" applyFont="1" applyAlignment="1">
      <alignment vertical="center"/>
    </xf>
    <xf numFmtId="0" fontId="46" fillId="0" borderId="0" xfId="3" applyFont="1" applyAlignment="1">
      <alignment horizontal="justify" vertical="center"/>
    </xf>
    <xf numFmtId="175" fontId="46" fillId="0" borderId="0" xfId="3" applyNumberFormat="1" applyFont="1" applyAlignment="1">
      <alignment vertical="center"/>
    </xf>
    <xf numFmtId="177" fontId="46" fillId="0" borderId="0" xfId="3" applyNumberFormat="1" applyFont="1" applyAlignment="1">
      <alignment vertical="center"/>
    </xf>
    <xf numFmtId="0" fontId="51" fillId="0" borderId="8" xfId="3" applyFont="1" applyBorder="1" applyAlignment="1">
      <alignment horizontal="center" vertical="center"/>
    </xf>
    <xf numFmtId="0" fontId="56" fillId="0" borderId="8" xfId="3" applyFont="1" applyBorder="1" applyAlignment="1">
      <alignment horizontal="center" vertical="center"/>
    </xf>
    <xf numFmtId="0" fontId="56" fillId="0" borderId="8" xfId="3" quotePrefix="1" applyFont="1" applyBorder="1" applyAlignment="1">
      <alignment horizontal="center" vertical="center"/>
    </xf>
    <xf numFmtId="0" fontId="44" fillId="0" borderId="2" xfId="3" quotePrefix="1" applyFont="1" applyBorder="1" applyAlignment="1">
      <alignment horizontal="center" vertical="center"/>
    </xf>
    <xf numFmtId="43" fontId="44" fillId="0" borderId="2" xfId="1" applyFont="1" applyFill="1" applyBorder="1" applyAlignment="1">
      <alignment horizontal="center" vertical="center"/>
    </xf>
    <xf numFmtId="0" fontId="43" fillId="6" borderId="0" xfId="3" applyFont="1" applyFill="1" applyAlignment="1">
      <alignment horizontal="center" vertical="center"/>
    </xf>
    <xf numFmtId="172" fontId="43" fillId="6" borderId="0" xfId="3" applyNumberFormat="1" applyFont="1" applyFill="1" applyAlignment="1">
      <alignment vertical="center"/>
    </xf>
    <xf numFmtId="172" fontId="46" fillId="6" borderId="0" xfId="3" applyNumberFormat="1" applyFont="1" applyFill="1" applyAlignment="1">
      <alignment vertical="center"/>
    </xf>
    <xf numFmtId="0" fontId="46" fillId="6" borderId="0" xfId="3" applyFont="1" applyFill="1" applyAlignment="1">
      <alignment horizontal="left" vertical="center"/>
    </xf>
    <xf numFmtId="0" fontId="47" fillId="6" borderId="0" xfId="2" applyNumberFormat="1" applyFont="1" applyFill="1" applyBorder="1" applyAlignment="1">
      <alignment vertical="center"/>
    </xf>
    <xf numFmtId="0" fontId="46" fillId="6" borderId="0" xfId="6" applyNumberFormat="1" applyFont="1" applyFill="1" applyBorder="1" applyAlignment="1">
      <alignment horizontal="left" vertical="center" wrapText="1"/>
    </xf>
    <xf numFmtId="0" fontId="46" fillId="6" borderId="0" xfId="6" applyNumberFormat="1" applyFont="1" applyFill="1" applyBorder="1" applyAlignment="1">
      <alignment horizontal="left" vertical="center"/>
    </xf>
    <xf numFmtId="0" fontId="46" fillId="6" borderId="0" xfId="3" applyFont="1" applyFill="1" applyAlignment="1">
      <alignment horizontal="center" vertical="center"/>
    </xf>
    <xf numFmtId="1" fontId="54" fillId="6" borderId="7" xfId="3" applyNumberFormat="1" applyFont="1" applyFill="1" applyBorder="1" applyAlignment="1">
      <alignment horizontal="center" vertical="center"/>
    </xf>
    <xf numFmtId="0" fontId="43" fillId="6" borderId="7" xfId="3" applyFont="1" applyFill="1" applyBorder="1" applyAlignment="1">
      <alignment horizontal="center" vertical="center"/>
    </xf>
    <xf numFmtId="172" fontId="43" fillId="6" borderId="7" xfId="3" applyNumberFormat="1" applyFont="1" applyFill="1" applyBorder="1" applyAlignment="1">
      <alignment vertical="center"/>
    </xf>
    <xf numFmtId="0" fontId="54" fillId="6" borderId="0" xfId="3" applyFont="1" applyFill="1" applyBorder="1" applyAlignment="1">
      <alignment horizontal="center" vertical="center"/>
    </xf>
    <xf numFmtId="0" fontId="43" fillId="6" borderId="0" xfId="3" applyFont="1" applyFill="1" applyBorder="1" applyAlignment="1">
      <alignment vertical="center" wrapText="1"/>
    </xf>
    <xf numFmtId="172" fontId="43" fillId="6" borderId="0" xfId="3" applyNumberFormat="1" applyFont="1" applyFill="1" applyBorder="1" applyAlignment="1">
      <alignment vertical="center" wrapText="1"/>
    </xf>
    <xf numFmtId="1" fontId="46" fillId="6" borderId="0" xfId="3" applyNumberFormat="1" applyFont="1" applyFill="1" applyBorder="1" applyAlignment="1">
      <alignment horizontal="center" vertical="center"/>
    </xf>
    <xf numFmtId="0" fontId="46" fillId="6" borderId="0" xfId="3" applyFont="1" applyFill="1" applyBorder="1" applyAlignment="1">
      <alignment horizontal="left" vertical="center" wrapText="1"/>
    </xf>
    <xf numFmtId="172" fontId="46" fillId="6" borderId="0" xfId="3" applyNumberFormat="1" applyFont="1" applyFill="1" applyBorder="1" applyAlignment="1">
      <alignment vertical="center"/>
    </xf>
    <xf numFmtId="0" fontId="46" fillId="6" borderId="0" xfId="3" applyFont="1" applyFill="1" applyBorder="1" applyAlignment="1">
      <alignment horizontal="left" vertical="center"/>
    </xf>
    <xf numFmtId="0" fontId="47" fillId="6" borderId="0" xfId="3" applyFont="1" applyFill="1" applyBorder="1" applyAlignment="1">
      <alignment horizontal="left" vertical="center" wrapText="1"/>
    </xf>
    <xf numFmtId="1" fontId="47" fillId="6" borderId="0" xfId="3" applyNumberFormat="1" applyFont="1" applyFill="1" applyBorder="1" applyAlignment="1">
      <alignment horizontal="center" vertical="center"/>
    </xf>
    <xf numFmtId="0" fontId="46" fillId="6" borderId="0" xfId="3" applyFont="1" applyFill="1" applyBorder="1" applyAlignment="1">
      <alignment horizontal="center" vertical="center"/>
    </xf>
    <xf numFmtId="1" fontId="46" fillId="6" borderId="0" xfId="3" applyNumberFormat="1" applyFont="1" applyFill="1" applyBorder="1" applyAlignment="1">
      <alignment horizontal="left" vertical="center"/>
    </xf>
    <xf numFmtId="1" fontId="54" fillId="6" borderId="0" xfId="3" applyNumberFormat="1" applyFont="1" applyFill="1" applyBorder="1" applyAlignment="1">
      <alignment horizontal="center" vertical="center"/>
    </xf>
    <xf numFmtId="0" fontId="43" fillId="6" borderId="0" xfId="3" applyFont="1" applyFill="1" applyBorder="1" applyAlignment="1">
      <alignment horizontal="left" vertical="center" wrapText="1"/>
    </xf>
    <xf numFmtId="0" fontId="47" fillId="6" borderId="0" xfId="3" applyFont="1" applyFill="1" applyBorder="1" applyAlignment="1">
      <alignment vertical="center"/>
    </xf>
    <xf numFmtId="1" fontId="46" fillId="6" borderId="6" xfId="3" applyNumberFormat="1" applyFont="1" applyFill="1" applyBorder="1" applyAlignment="1">
      <alignment horizontal="center" vertical="center"/>
    </xf>
    <xf numFmtId="0" fontId="46" fillId="6" borderId="6" xfId="6" applyNumberFormat="1" applyFont="1" applyFill="1" applyBorder="1" applyAlignment="1">
      <alignment horizontal="left" vertical="center"/>
    </xf>
    <xf numFmtId="172" fontId="46" fillId="6" borderId="6" xfId="3" applyNumberFormat="1" applyFont="1" applyFill="1" applyBorder="1" applyAlignment="1">
      <alignment vertical="center"/>
    </xf>
    <xf numFmtId="0" fontId="36" fillId="5" borderId="0" xfId="3" applyFont="1" applyFill="1" applyAlignment="1">
      <alignment horizontal="left" vertical="center" wrapText="1"/>
    </xf>
    <xf numFmtId="0" fontId="36" fillId="5" borderId="0" xfId="3" applyFont="1" applyFill="1" applyAlignment="1">
      <alignment horizontal="center" vertical="center"/>
    </xf>
    <xf numFmtId="9" fontId="36" fillId="5" borderId="0" xfId="2" applyFont="1" applyFill="1" applyAlignment="1">
      <alignment vertical="center"/>
    </xf>
    <xf numFmtId="0" fontId="36" fillId="5" borderId="0" xfId="3" applyFont="1" applyFill="1" applyAlignment="1">
      <alignment horizontal="center" vertical="center" wrapText="1"/>
    </xf>
    <xf numFmtId="9" fontId="36" fillId="5" borderId="0" xfId="2" applyFont="1" applyFill="1" applyAlignment="1">
      <alignment vertical="center" wrapText="1"/>
    </xf>
    <xf numFmtId="0" fontId="36" fillId="5" borderId="0" xfId="3" applyFont="1" applyFill="1" applyAlignment="1">
      <alignment vertical="center" wrapText="1"/>
    </xf>
    <xf numFmtId="0" fontId="36" fillId="5" borderId="0" xfId="3" applyFont="1" applyFill="1" applyAlignment="1">
      <alignment horizontal="left" vertical="center"/>
    </xf>
    <xf numFmtId="0" fontId="57" fillId="5" borderId="0" xfId="3" applyFont="1" applyFill="1" applyAlignment="1">
      <alignment vertical="center" wrapText="1"/>
    </xf>
    <xf numFmtId="0" fontId="46" fillId="0" borderId="0" xfId="3" applyFont="1" applyAlignment="1">
      <alignment horizontal="left" vertical="center" wrapText="1"/>
    </xf>
    <xf numFmtId="0" fontId="56" fillId="0" borderId="8" xfId="3" applyFont="1" applyBorder="1" applyAlignment="1">
      <alignment horizontal="center" vertical="center" wrapText="1"/>
    </xf>
    <xf numFmtId="0" fontId="43" fillId="0" borderId="0" xfId="3" applyFont="1" applyBorder="1" applyAlignment="1">
      <alignment horizontal="center" vertical="center"/>
    </xf>
    <xf numFmtId="0" fontId="44" fillId="0" borderId="0" xfId="3" applyFont="1" applyBorder="1" applyAlignment="1">
      <alignment horizontal="center" vertical="center"/>
    </xf>
    <xf numFmtId="0" fontId="44" fillId="0" borderId="0" xfId="3" applyFont="1" applyBorder="1" applyAlignment="1">
      <alignment horizontal="center" vertical="center" wrapText="1"/>
    </xf>
    <xf numFmtId="0" fontId="44" fillId="0" borderId="0" xfId="3" applyFont="1" applyBorder="1" applyAlignment="1">
      <alignment horizontal="center" vertical="center" wrapText="1"/>
    </xf>
    <xf numFmtId="0" fontId="44" fillId="6" borderId="0" xfId="3" applyFont="1" applyFill="1" applyAlignment="1">
      <alignment horizontal="center" vertical="center"/>
    </xf>
    <xf numFmtId="172" fontId="44" fillId="6" borderId="4" xfId="3" applyNumberFormat="1" applyFont="1" applyFill="1" applyBorder="1" applyAlignment="1">
      <alignment vertical="center"/>
    </xf>
    <xf numFmtId="172" fontId="44" fillId="6" borderId="4" xfId="3" applyNumberFormat="1" applyFont="1" applyFill="1" applyBorder="1" applyAlignment="1">
      <alignment vertical="center" wrapText="1"/>
    </xf>
    <xf numFmtId="0" fontId="44" fillId="6" borderId="0" xfId="3" applyFont="1" applyFill="1" applyAlignment="1">
      <alignment vertical="center"/>
    </xf>
    <xf numFmtId="172" fontId="44" fillId="6" borderId="0" xfId="3" applyNumberFormat="1" applyFont="1" applyFill="1" applyAlignment="1">
      <alignment vertical="center"/>
    </xf>
    <xf numFmtId="172" fontId="44" fillId="6" borderId="0" xfId="3" applyNumberFormat="1" applyFont="1" applyFill="1" applyAlignment="1">
      <alignment vertical="center" wrapText="1"/>
    </xf>
    <xf numFmtId="0" fontId="46" fillId="6" borderId="0" xfId="3" applyFont="1" applyFill="1" applyAlignment="1">
      <alignment horizontal="center" vertical="center" wrapText="1"/>
    </xf>
    <xf numFmtId="0" fontId="46" fillId="6" borderId="0" xfId="2" applyNumberFormat="1" applyFont="1" applyFill="1" applyBorder="1" applyAlignment="1">
      <alignment vertical="center" wrapText="1"/>
    </xf>
    <xf numFmtId="172" fontId="47" fillId="6" borderId="0" xfId="3" applyNumberFormat="1" applyFont="1" applyFill="1" applyAlignment="1">
      <alignment vertical="center"/>
    </xf>
    <xf numFmtId="0" fontId="47" fillId="6" borderId="0" xfId="3" applyFont="1" applyFill="1" applyAlignment="1">
      <alignment horizontal="center" vertical="center"/>
    </xf>
    <xf numFmtId="0" fontId="47" fillId="6" borderId="0" xfId="3" applyFont="1" applyFill="1" applyAlignment="1">
      <alignment horizontal="left" vertical="center"/>
    </xf>
    <xf numFmtId="172" fontId="46" fillId="6" borderId="0" xfId="3" applyNumberFormat="1" applyFont="1" applyFill="1" applyAlignment="1">
      <alignment vertical="center" wrapText="1"/>
    </xf>
    <xf numFmtId="172" fontId="47" fillId="6" borderId="0" xfId="3" applyNumberFormat="1" applyFont="1" applyFill="1" applyAlignment="1">
      <alignment vertical="center" wrapText="1"/>
    </xf>
    <xf numFmtId="165" fontId="47" fillId="6" borderId="0" xfId="3" applyNumberFormat="1" applyFont="1" applyFill="1" applyAlignment="1">
      <alignment horizontal="left" vertical="center"/>
    </xf>
    <xf numFmtId="0" fontId="47" fillId="6" borderId="0" xfId="3" applyFont="1" applyFill="1" applyAlignment="1">
      <alignment horizontal="center" vertical="center" wrapText="1"/>
    </xf>
    <xf numFmtId="0" fontId="43" fillId="6" borderId="0" xfId="3" applyFont="1" applyFill="1" applyAlignment="1">
      <alignment horizontal="left" vertical="center" wrapText="1"/>
    </xf>
    <xf numFmtId="9" fontId="46" fillId="6" borderId="0" xfId="2" applyFont="1" applyFill="1" applyBorder="1" applyAlignment="1">
      <alignment vertical="center" wrapText="1"/>
    </xf>
    <xf numFmtId="170" fontId="46" fillId="6" borderId="0" xfId="3" applyNumberFormat="1" applyFont="1" applyFill="1" applyAlignment="1">
      <alignment horizontal="left" vertical="center"/>
    </xf>
    <xf numFmtId="0" fontId="46" fillId="6" borderId="6" xfId="3" applyFont="1" applyFill="1" applyBorder="1" applyAlignment="1">
      <alignment horizontal="center" vertical="center" wrapText="1"/>
    </xf>
    <xf numFmtId="0" fontId="46" fillId="6" borderId="6" xfId="3" applyFont="1" applyFill="1" applyBorder="1" applyAlignment="1">
      <alignment horizontal="center" vertical="center"/>
    </xf>
    <xf numFmtId="9" fontId="46" fillId="6" borderId="6" xfId="2" applyFont="1" applyFill="1" applyBorder="1" applyAlignment="1">
      <alignment vertical="center" wrapText="1"/>
    </xf>
    <xf numFmtId="172" fontId="47" fillId="6" borderId="6" xfId="3" applyNumberFormat="1" applyFont="1" applyFill="1" applyBorder="1" applyAlignment="1">
      <alignment vertical="center"/>
    </xf>
    <xf numFmtId="172" fontId="46" fillId="6" borderId="6" xfId="3" applyNumberFormat="1" applyFont="1" applyFill="1" applyBorder="1" applyAlignment="1">
      <alignment vertical="center" wrapText="1"/>
    </xf>
    <xf numFmtId="0" fontId="58" fillId="0" borderId="8" xfId="3" applyFont="1" applyBorder="1" applyAlignment="1">
      <alignment horizontal="center" vertical="center" wrapText="1"/>
    </xf>
    <xf numFmtId="0" fontId="58" fillId="0" borderId="8" xfId="3" applyFont="1" applyBorder="1" applyAlignment="1">
      <alignment horizontal="center" vertical="center"/>
    </xf>
    <xf numFmtId="0" fontId="43" fillId="0" borderId="8" xfId="3" applyFont="1" applyBorder="1" applyAlignment="1">
      <alignment horizontal="center" vertical="center" wrapText="1"/>
    </xf>
    <xf numFmtId="0" fontId="43" fillId="0" borderId="8" xfId="3" applyFont="1" applyBorder="1" applyAlignment="1">
      <alignment horizontal="center" vertical="center"/>
    </xf>
    <xf numFmtId="0" fontId="46" fillId="0" borderId="0" xfId="3" applyFont="1" applyAlignment="1">
      <alignment horizontal="left" vertical="center"/>
    </xf>
    <xf numFmtId="15" fontId="46" fillId="0" borderId="0" xfId="3" applyNumberFormat="1" applyFont="1" applyAlignment="1">
      <alignment horizontal="center" vertical="center"/>
    </xf>
    <xf numFmtId="0" fontId="46" fillId="4" borderId="0" xfId="3" applyFont="1" applyFill="1" applyAlignment="1">
      <alignment vertical="center"/>
    </xf>
    <xf numFmtId="0" fontId="46" fillId="0" borderId="0" xfId="3" applyFont="1" applyAlignment="1">
      <alignment horizontal="justify" vertical="center" wrapText="1"/>
    </xf>
    <xf numFmtId="17" fontId="46" fillId="0" borderId="0" xfId="3" applyNumberFormat="1" applyFont="1" applyAlignment="1">
      <alignment horizontal="center" vertical="center"/>
    </xf>
    <xf numFmtId="0" fontId="43" fillId="0" borderId="2" xfId="3" applyFont="1" applyBorder="1" applyAlignment="1">
      <alignment horizontal="center" vertical="center" wrapText="1"/>
    </xf>
    <xf numFmtId="0" fontId="43" fillId="0" borderId="0" xfId="3" applyFont="1" applyBorder="1" applyAlignment="1">
      <alignment horizontal="center" vertical="center" wrapText="1"/>
    </xf>
    <xf numFmtId="0" fontId="43" fillId="0" borderId="2" xfId="3" applyFont="1" applyBorder="1" applyAlignment="1">
      <alignment horizontal="center" vertical="center" wrapText="1"/>
    </xf>
    <xf numFmtId="0" fontId="43" fillId="0" borderId="2" xfId="3" applyFont="1" applyBorder="1" applyAlignment="1">
      <alignment horizontal="center" vertical="center"/>
    </xf>
    <xf numFmtId="172" fontId="43" fillId="6" borderId="0" xfId="3" applyNumberFormat="1" applyFont="1" applyFill="1" applyAlignment="1">
      <alignment horizontal="right" vertical="center"/>
    </xf>
    <xf numFmtId="175" fontId="43" fillId="6" borderId="0" xfId="6" applyNumberFormat="1" applyFont="1" applyFill="1" applyBorder="1" applyAlignment="1">
      <alignment horizontal="center" vertical="center"/>
    </xf>
    <xf numFmtId="15" fontId="46" fillId="6" borderId="0" xfId="3" applyNumberFormat="1" applyFont="1" applyFill="1" applyAlignment="1">
      <alignment horizontal="center" vertical="center"/>
    </xf>
    <xf numFmtId="0" fontId="43" fillId="6" borderId="0" xfId="3" applyFont="1" applyFill="1" applyAlignment="1">
      <alignment horizontal="left" vertical="center"/>
    </xf>
    <xf numFmtId="0" fontId="59" fillId="6" borderId="7" xfId="3" applyFont="1" applyFill="1" applyBorder="1" applyAlignment="1">
      <alignment vertical="center"/>
    </xf>
    <xf numFmtId="0" fontId="60" fillId="6" borderId="7" xfId="3" applyFont="1" applyFill="1" applyBorder="1" applyAlignment="1">
      <alignment vertical="center"/>
    </xf>
    <xf numFmtId="172" fontId="43" fillId="6" borderId="7" xfId="3" applyNumberFormat="1" applyFont="1" applyFill="1" applyBorder="1" applyAlignment="1">
      <alignment horizontal="right" vertical="center" wrapText="1"/>
    </xf>
    <xf numFmtId="175" fontId="46" fillId="6" borderId="7" xfId="6" applyNumberFormat="1" applyFont="1" applyFill="1" applyBorder="1" applyAlignment="1">
      <alignment horizontal="center" vertical="center" wrapText="1"/>
    </xf>
    <xf numFmtId="43" fontId="46" fillId="6" borderId="7" xfId="1" applyFont="1" applyFill="1" applyBorder="1" applyAlignment="1">
      <alignment horizontal="center" vertical="center" wrapText="1"/>
    </xf>
    <xf numFmtId="0" fontId="60" fillId="6" borderId="7" xfId="3" applyFont="1" applyFill="1" applyBorder="1" applyAlignment="1">
      <alignment horizontal="center" vertical="center"/>
    </xf>
    <xf numFmtId="0" fontId="46" fillId="6" borderId="7" xfId="3" applyFont="1" applyFill="1" applyBorder="1" applyAlignment="1">
      <alignment vertical="center"/>
    </xf>
    <xf numFmtId="0" fontId="43" fillId="6" borderId="0" xfId="3" applyFont="1" applyFill="1" applyBorder="1" applyAlignment="1">
      <alignment vertical="center" wrapText="1"/>
    </xf>
    <xf numFmtId="172" fontId="43" fillId="6" borderId="0" xfId="3" applyNumberFormat="1" applyFont="1" applyFill="1" applyBorder="1" applyAlignment="1">
      <alignment horizontal="right" vertical="center"/>
    </xf>
    <xf numFmtId="0" fontId="43" fillId="6" borderId="0" xfId="3" applyFont="1" applyFill="1" applyBorder="1" applyAlignment="1">
      <alignment horizontal="center" vertical="center"/>
    </xf>
    <xf numFmtId="172" fontId="46" fillId="6" borderId="0" xfId="3" applyNumberFormat="1" applyFont="1" applyFill="1" applyBorder="1" applyAlignment="1">
      <alignment horizontal="right" vertical="center"/>
    </xf>
    <xf numFmtId="15" fontId="46" fillId="6" borderId="0" xfId="3" applyNumberFormat="1" applyFont="1" applyFill="1" applyBorder="1" applyAlignment="1">
      <alignment horizontal="center" vertical="center"/>
    </xf>
    <xf numFmtId="0" fontId="43" fillId="6" borderId="0" xfId="3" applyFont="1" applyFill="1" applyBorder="1" applyAlignment="1">
      <alignment horizontal="left" vertical="center" wrapText="1"/>
    </xf>
    <xf numFmtId="178" fontId="46" fillId="6" borderId="0" xfId="3" applyNumberFormat="1" applyFont="1" applyFill="1" applyBorder="1" applyAlignment="1">
      <alignment horizontal="center" vertical="center"/>
    </xf>
    <xf numFmtId="0" fontId="43" fillId="6" borderId="0" xfId="3" applyFont="1" applyFill="1" applyBorder="1" applyAlignment="1">
      <alignment horizontal="left" vertical="center"/>
    </xf>
    <xf numFmtId="0" fontId="46" fillId="6" borderId="0" xfId="3" applyFont="1" applyFill="1" applyBorder="1" applyAlignment="1">
      <alignment vertical="center"/>
    </xf>
    <xf numFmtId="0" fontId="46" fillId="6" borderId="0" xfId="3" applyFont="1" applyFill="1" applyBorder="1" applyAlignment="1">
      <alignment horizontal="justify" vertical="center" wrapText="1"/>
    </xf>
    <xf numFmtId="0" fontId="46" fillId="6" borderId="0" xfId="3" applyFont="1" applyFill="1" applyBorder="1"/>
    <xf numFmtId="0" fontId="46" fillId="6" borderId="6" xfId="3" applyFont="1" applyFill="1" applyBorder="1" applyAlignment="1">
      <alignment horizontal="left" vertical="center"/>
    </xf>
    <xf numFmtId="15" fontId="46" fillId="6" borderId="6" xfId="3" applyNumberFormat="1" applyFont="1" applyFill="1" applyBorder="1" applyAlignment="1">
      <alignment horizontal="center" vertical="center"/>
    </xf>
    <xf numFmtId="0" fontId="61" fillId="0" borderId="0" xfId="10" applyFont="1"/>
    <xf numFmtId="0" fontId="61" fillId="0" borderId="0" xfId="3" applyFont="1"/>
    <xf numFmtId="0" fontId="62" fillId="0" borderId="0" xfId="0" applyFont="1"/>
    <xf numFmtId="175" fontId="46" fillId="0" borderId="0" xfId="6" applyNumberFormat="1" applyFont="1" applyBorder="1" applyAlignment="1">
      <alignment vertical="center"/>
    </xf>
    <xf numFmtId="15" fontId="46" fillId="4" borderId="0" xfId="3" applyNumberFormat="1" applyFont="1" applyFill="1" applyAlignment="1">
      <alignment horizontal="center" vertical="center"/>
    </xf>
    <xf numFmtId="0" fontId="48" fillId="0" borderId="0" xfId="8" applyFont="1" applyAlignment="1">
      <alignment horizontal="center" vertical="center"/>
    </xf>
    <xf numFmtId="0" fontId="46" fillId="0" borderId="0" xfId="3" applyFont="1" applyAlignment="1">
      <alignment horizontal="justify" vertical="center"/>
    </xf>
    <xf numFmtId="175" fontId="46" fillId="6" borderId="0" xfId="6" applyNumberFormat="1" applyFont="1" applyFill="1" applyBorder="1" applyAlignment="1">
      <alignment horizontal="center" vertical="center"/>
    </xf>
    <xf numFmtId="0" fontId="46" fillId="6" borderId="0" xfId="3" quotePrefix="1" applyFont="1" applyFill="1" applyAlignment="1">
      <alignment horizontal="center" vertical="center"/>
    </xf>
    <xf numFmtId="0" fontId="48" fillId="6" borderId="0" xfId="9" applyFont="1" applyFill="1" applyAlignment="1">
      <alignment horizontal="center" vertical="center"/>
    </xf>
    <xf numFmtId="0" fontId="46" fillId="6" borderId="6" xfId="3" quotePrefix="1" applyFont="1" applyFill="1" applyBorder="1" applyAlignment="1">
      <alignment horizontal="center" vertical="center"/>
    </xf>
    <xf numFmtId="0" fontId="48" fillId="6" borderId="6" xfId="9" applyFont="1" applyFill="1" applyBorder="1" applyAlignment="1">
      <alignment horizontal="center" vertical="center"/>
    </xf>
  </cellXfs>
  <cellStyles count="11">
    <cellStyle name="=C:\WINNT\SYSTEM32\COMMAND.COM 3" xfId="5"/>
    <cellStyle name="Millares" xfId="1" builtinId="3"/>
    <cellStyle name="Millares 2" xfId="4"/>
    <cellStyle name="Millares 2 2 2" xfId="6"/>
    <cellStyle name="Millares 2 2 3" xfId="7"/>
    <cellStyle name="Normal" xfId="0" builtinId="0"/>
    <cellStyle name="Normal 14" xfId="9"/>
    <cellStyle name="Normal 2 2 2" xfId="3"/>
    <cellStyle name="Normal 26" xfId="8"/>
    <cellStyle name="Normal 4" xfId="10"/>
    <cellStyle name="Porcentaje" xfId="2" builtinId="5"/>
  </cellStyles>
  <dxfs count="10">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theme" Target="theme/theme1.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s>
</file>

<file path=xl/drawings/drawing1.xml><?xml version="1.0" encoding="utf-8"?>
<xdr:wsDr xmlns:xdr="http://schemas.openxmlformats.org/drawingml/2006/spreadsheetDrawing" xmlns:a="http://schemas.openxmlformats.org/drawingml/2006/main">
  <xdr:twoCellAnchor>
    <xdr:from>
      <xdr:col>9</xdr:col>
      <xdr:colOff>0</xdr:colOff>
      <xdr:row>48</xdr:row>
      <xdr:rowOff>0</xdr:rowOff>
    </xdr:from>
    <xdr:to>
      <xdr:col>9</xdr:col>
      <xdr:colOff>0</xdr:colOff>
      <xdr:row>48</xdr:row>
      <xdr:rowOff>0</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3" name="Text Box 2">
          <a:extLst>
            <a:ext uri="{FF2B5EF4-FFF2-40B4-BE49-F238E27FC236}">
              <a16:creationId xmlns:a16="http://schemas.microsoft.com/office/drawing/2014/main" id="{00000000-0008-0000-0200-000003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5" name="Text Box 4">
          <a:extLst>
            <a:ext uri="{FF2B5EF4-FFF2-40B4-BE49-F238E27FC236}">
              <a16:creationId xmlns:a16="http://schemas.microsoft.com/office/drawing/2014/main" id="{00000000-0008-0000-0200-000005000000}"/>
            </a:ext>
          </a:extLst>
        </xdr:cNvPr>
        <xdr:cNvSpPr txBox="1">
          <a:spLocks noChangeArrowheads="1"/>
        </xdr:cNvSpPr>
      </xdr:nvSpPr>
      <xdr:spPr bwMode="auto">
        <a:xfrm>
          <a:off x="10736580" y="109251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6" name="Text Box 5">
          <a:extLst>
            <a:ext uri="{FF2B5EF4-FFF2-40B4-BE49-F238E27FC236}">
              <a16:creationId xmlns:a16="http://schemas.microsoft.com/office/drawing/2014/main" id="{00000000-0008-0000-0200-000006000000}"/>
            </a:ext>
          </a:extLst>
        </xdr:cNvPr>
        <xdr:cNvSpPr txBox="1">
          <a:spLocks noChangeArrowheads="1"/>
        </xdr:cNvSpPr>
      </xdr:nvSpPr>
      <xdr:spPr bwMode="auto">
        <a:xfrm>
          <a:off x="11153775" y="109251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7" name="Text Box 6">
          <a:extLst>
            <a:ext uri="{FF2B5EF4-FFF2-40B4-BE49-F238E27FC236}">
              <a16:creationId xmlns:a16="http://schemas.microsoft.com/office/drawing/2014/main" id="{00000000-0008-0000-0200-000007000000}"/>
            </a:ext>
          </a:extLst>
        </xdr:cNvPr>
        <xdr:cNvSpPr txBox="1">
          <a:spLocks noChangeArrowheads="1"/>
        </xdr:cNvSpPr>
      </xdr:nvSpPr>
      <xdr:spPr bwMode="auto">
        <a:xfrm>
          <a:off x="10736580" y="109251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8" name="Text Box 7">
          <a:extLst>
            <a:ext uri="{FF2B5EF4-FFF2-40B4-BE49-F238E27FC236}">
              <a16:creationId xmlns:a16="http://schemas.microsoft.com/office/drawing/2014/main" id="{00000000-0008-0000-0200-000008000000}"/>
            </a:ext>
          </a:extLst>
        </xdr:cNvPr>
        <xdr:cNvSpPr txBox="1">
          <a:spLocks noChangeArrowheads="1"/>
        </xdr:cNvSpPr>
      </xdr:nvSpPr>
      <xdr:spPr bwMode="auto">
        <a:xfrm>
          <a:off x="9831705" y="105060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9" name="Text Box 8">
          <a:extLst>
            <a:ext uri="{FF2B5EF4-FFF2-40B4-BE49-F238E27FC236}">
              <a16:creationId xmlns:a16="http://schemas.microsoft.com/office/drawing/2014/main" id="{00000000-0008-0000-0200-000009000000}"/>
            </a:ext>
          </a:extLst>
        </xdr:cNvPr>
        <xdr:cNvSpPr txBox="1">
          <a:spLocks noChangeArrowheads="1"/>
        </xdr:cNvSpPr>
      </xdr:nvSpPr>
      <xdr:spPr bwMode="auto">
        <a:xfrm>
          <a:off x="9831705" y="105060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10" name="Text Box 9">
          <a:extLst>
            <a:ext uri="{FF2B5EF4-FFF2-40B4-BE49-F238E27FC236}">
              <a16:creationId xmlns:a16="http://schemas.microsoft.com/office/drawing/2014/main" id="{00000000-0008-0000-0200-00000A000000}"/>
            </a:ext>
          </a:extLst>
        </xdr:cNvPr>
        <xdr:cNvSpPr txBox="1">
          <a:spLocks noChangeArrowheads="1"/>
        </xdr:cNvSpPr>
      </xdr:nvSpPr>
      <xdr:spPr bwMode="auto">
        <a:xfrm>
          <a:off x="8915400" y="105060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11" name="Text Box 10">
          <a:extLst>
            <a:ext uri="{FF2B5EF4-FFF2-40B4-BE49-F238E27FC236}">
              <a16:creationId xmlns:a16="http://schemas.microsoft.com/office/drawing/2014/main" id="{00000000-0008-0000-0200-00000B000000}"/>
            </a:ext>
          </a:extLst>
        </xdr:cNvPr>
        <xdr:cNvSpPr txBox="1">
          <a:spLocks noChangeArrowheads="1"/>
        </xdr:cNvSpPr>
      </xdr:nvSpPr>
      <xdr:spPr bwMode="auto">
        <a:xfrm>
          <a:off x="8915400" y="105060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12" name="Text Box 1">
          <a:extLst>
            <a:ext uri="{FF2B5EF4-FFF2-40B4-BE49-F238E27FC236}">
              <a16:creationId xmlns:a16="http://schemas.microsoft.com/office/drawing/2014/main" id="{00000000-0008-0000-0200-00000C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13" name="Text Box 2">
          <a:extLst>
            <a:ext uri="{FF2B5EF4-FFF2-40B4-BE49-F238E27FC236}">
              <a16:creationId xmlns:a16="http://schemas.microsoft.com/office/drawing/2014/main" id="{00000000-0008-0000-0200-00000D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14" name="Text Box 3">
          <a:extLst>
            <a:ext uri="{FF2B5EF4-FFF2-40B4-BE49-F238E27FC236}">
              <a16:creationId xmlns:a16="http://schemas.microsoft.com/office/drawing/2014/main" id="{00000000-0008-0000-0200-00000E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15" name="Text Box 4">
          <a:extLst>
            <a:ext uri="{FF2B5EF4-FFF2-40B4-BE49-F238E27FC236}">
              <a16:creationId xmlns:a16="http://schemas.microsoft.com/office/drawing/2014/main" id="{00000000-0008-0000-0200-00000F000000}"/>
            </a:ext>
          </a:extLst>
        </xdr:cNvPr>
        <xdr:cNvSpPr txBox="1">
          <a:spLocks noChangeArrowheads="1"/>
        </xdr:cNvSpPr>
      </xdr:nvSpPr>
      <xdr:spPr bwMode="auto">
        <a:xfrm>
          <a:off x="10736580" y="109251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16" name="Text Box 5">
          <a:extLst>
            <a:ext uri="{FF2B5EF4-FFF2-40B4-BE49-F238E27FC236}">
              <a16:creationId xmlns:a16="http://schemas.microsoft.com/office/drawing/2014/main" id="{00000000-0008-0000-0200-000010000000}"/>
            </a:ext>
          </a:extLst>
        </xdr:cNvPr>
        <xdr:cNvSpPr txBox="1">
          <a:spLocks noChangeArrowheads="1"/>
        </xdr:cNvSpPr>
      </xdr:nvSpPr>
      <xdr:spPr bwMode="auto">
        <a:xfrm>
          <a:off x="11153775" y="109251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17" name="Text Box 6">
          <a:extLst>
            <a:ext uri="{FF2B5EF4-FFF2-40B4-BE49-F238E27FC236}">
              <a16:creationId xmlns:a16="http://schemas.microsoft.com/office/drawing/2014/main" id="{00000000-0008-0000-0200-000011000000}"/>
            </a:ext>
          </a:extLst>
        </xdr:cNvPr>
        <xdr:cNvSpPr txBox="1">
          <a:spLocks noChangeArrowheads="1"/>
        </xdr:cNvSpPr>
      </xdr:nvSpPr>
      <xdr:spPr bwMode="auto">
        <a:xfrm>
          <a:off x="10736580" y="109251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18" name="Text Box 7">
          <a:extLst>
            <a:ext uri="{FF2B5EF4-FFF2-40B4-BE49-F238E27FC236}">
              <a16:creationId xmlns:a16="http://schemas.microsoft.com/office/drawing/2014/main" id="{00000000-0008-0000-0200-000012000000}"/>
            </a:ext>
          </a:extLst>
        </xdr:cNvPr>
        <xdr:cNvSpPr txBox="1">
          <a:spLocks noChangeArrowheads="1"/>
        </xdr:cNvSpPr>
      </xdr:nvSpPr>
      <xdr:spPr bwMode="auto">
        <a:xfrm>
          <a:off x="9831705" y="105060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19" name="Text Box 8">
          <a:extLst>
            <a:ext uri="{FF2B5EF4-FFF2-40B4-BE49-F238E27FC236}">
              <a16:creationId xmlns:a16="http://schemas.microsoft.com/office/drawing/2014/main" id="{00000000-0008-0000-0200-000013000000}"/>
            </a:ext>
          </a:extLst>
        </xdr:cNvPr>
        <xdr:cNvSpPr txBox="1">
          <a:spLocks noChangeArrowheads="1"/>
        </xdr:cNvSpPr>
      </xdr:nvSpPr>
      <xdr:spPr bwMode="auto">
        <a:xfrm>
          <a:off x="9831705" y="105060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20" name="Text Box 9">
          <a:extLst>
            <a:ext uri="{FF2B5EF4-FFF2-40B4-BE49-F238E27FC236}">
              <a16:creationId xmlns:a16="http://schemas.microsoft.com/office/drawing/2014/main" id="{00000000-0008-0000-0200-000014000000}"/>
            </a:ext>
          </a:extLst>
        </xdr:cNvPr>
        <xdr:cNvSpPr txBox="1">
          <a:spLocks noChangeArrowheads="1"/>
        </xdr:cNvSpPr>
      </xdr:nvSpPr>
      <xdr:spPr bwMode="auto">
        <a:xfrm>
          <a:off x="8915400" y="105060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21" name="Text Box 10">
          <a:extLst>
            <a:ext uri="{FF2B5EF4-FFF2-40B4-BE49-F238E27FC236}">
              <a16:creationId xmlns:a16="http://schemas.microsoft.com/office/drawing/2014/main" id="{00000000-0008-0000-0200-000015000000}"/>
            </a:ext>
          </a:extLst>
        </xdr:cNvPr>
        <xdr:cNvSpPr txBox="1">
          <a:spLocks noChangeArrowheads="1"/>
        </xdr:cNvSpPr>
      </xdr:nvSpPr>
      <xdr:spPr bwMode="auto">
        <a:xfrm>
          <a:off x="8915400" y="105060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22" name="Text Box 1">
          <a:extLst>
            <a:ext uri="{FF2B5EF4-FFF2-40B4-BE49-F238E27FC236}">
              <a16:creationId xmlns:a16="http://schemas.microsoft.com/office/drawing/2014/main" id="{00000000-0008-0000-0200-000016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23" name="Text Box 2">
          <a:extLst>
            <a:ext uri="{FF2B5EF4-FFF2-40B4-BE49-F238E27FC236}">
              <a16:creationId xmlns:a16="http://schemas.microsoft.com/office/drawing/2014/main" id="{00000000-0008-0000-0200-000017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24" name="Text Box 3">
          <a:extLst>
            <a:ext uri="{FF2B5EF4-FFF2-40B4-BE49-F238E27FC236}">
              <a16:creationId xmlns:a16="http://schemas.microsoft.com/office/drawing/2014/main" id="{00000000-0008-0000-0200-000018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25" name="Text Box 4">
          <a:extLst>
            <a:ext uri="{FF2B5EF4-FFF2-40B4-BE49-F238E27FC236}">
              <a16:creationId xmlns:a16="http://schemas.microsoft.com/office/drawing/2014/main" id="{00000000-0008-0000-0200-000019000000}"/>
            </a:ext>
          </a:extLst>
        </xdr:cNvPr>
        <xdr:cNvSpPr txBox="1">
          <a:spLocks noChangeArrowheads="1"/>
        </xdr:cNvSpPr>
      </xdr:nvSpPr>
      <xdr:spPr bwMode="auto">
        <a:xfrm>
          <a:off x="10736580" y="109251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26" name="Text Box 5">
          <a:extLst>
            <a:ext uri="{FF2B5EF4-FFF2-40B4-BE49-F238E27FC236}">
              <a16:creationId xmlns:a16="http://schemas.microsoft.com/office/drawing/2014/main" id="{00000000-0008-0000-0200-00001A000000}"/>
            </a:ext>
          </a:extLst>
        </xdr:cNvPr>
        <xdr:cNvSpPr txBox="1">
          <a:spLocks noChangeArrowheads="1"/>
        </xdr:cNvSpPr>
      </xdr:nvSpPr>
      <xdr:spPr bwMode="auto">
        <a:xfrm>
          <a:off x="11153775" y="109251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27" name="Text Box 6">
          <a:extLst>
            <a:ext uri="{FF2B5EF4-FFF2-40B4-BE49-F238E27FC236}">
              <a16:creationId xmlns:a16="http://schemas.microsoft.com/office/drawing/2014/main" id="{00000000-0008-0000-0200-00001B000000}"/>
            </a:ext>
          </a:extLst>
        </xdr:cNvPr>
        <xdr:cNvSpPr txBox="1">
          <a:spLocks noChangeArrowheads="1"/>
        </xdr:cNvSpPr>
      </xdr:nvSpPr>
      <xdr:spPr bwMode="auto">
        <a:xfrm>
          <a:off x="10736580" y="109251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28" name="Text Box 7">
          <a:extLst>
            <a:ext uri="{FF2B5EF4-FFF2-40B4-BE49-F238E27FC236}">
              <a16:creationId xmlns:a16="http://schemas.microsoft.com/office/drawing/2014/main" id="{00000000-0008-0000-0200-00001C000000}"/>
            </a:ext>
          </a:extLst>
        </xdr:cNvPr>
        <xdr:cNvSpPr txBox="1">
          <a:spLocks noChangeArrowheads="1"/>
        </xdr:cNvSpPr>
      </xdr:nvSpPr>
      <xdr:spPr bwMode="auto">
        <a:xfrm>
          <a:off x="9831705" y="105060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29" name="Text Box 8">
          <a:extLst>
            <a:ext uri="{FF2B5EF4-FFF2-40B4-BE49-F238E27FC236}">
              <a16:creationId xmlns:a16="http://schemas.microsoft.com/office/drawing/2014/main" id="{00000000-0008-0000-0200-00001D000000}"/>
            </a:ext>
          </a:extLst>
        </xdr:cNvPr>
        <xdr:cNvSpPr txBox="1">
          <a:spLocks noChangeArrowheads="1"/>
        </xdr:cNvSpPr>
      </xdr:nvSpPr>
      <xdr:spPr bwMode="auto">
        <a:xfrm>
          <a:off x="9831705" y="105060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30" name="Text Box 9">
          <a:extLst>
            <a:ext uri="{FF2B5EF4-FFF2-40B4-BE49-F238E27FC236}">
              <a16:creationId xmlns:a16="http://schemas.microsoft.com/office/drawing/2014/main" id="{00000000-0008-0000-0200-00001E000000}"/>
            </a:ext>
          </a:extLst>
        </xdr:cNvPr>
        <xdr:cNvSpPr txBox="1">
          <a:spLocks noChangeArrowheads="1"/>
        </xdr:cNvSpPr>
      </xdr:nvSpPr>
      <xdr:spPr bwMode="auto">
        <a:xfrm>
          <a:off x="8915400" y="105060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31" name="Text Box 10">
          <a:extLst>
            <a:ext uri="{FF2B5EF4-FFF2-40B4-BE49-F238E27FC236}">
              <a16:creationId xmlns:a16="http://schemas.microsoft.com/office/drawing/2014/main" id="{00000000-0008-0000-0200-00001F000000}"/>
            </a:ext>
          </a:extLst>
        </xdr:cNvPr>
        <xdr:cNvSpPr txBox="1">
          <a:spLocks noChangeArrowheads="1"/>
        </xdr:cNvSpPr>
      </xdr:nvSpPr>
      <xdr:spPr bwMode="auto">
        <a:xfrm>
          <a:off x="8915400" y="105060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32" name="Text Box 1">
          <a:extLst>
            <a:ext uri="{FF2B5EF4-FFF2-40B4-BE49-F238E27FC236}">
              <a16:creationId xmlns:a16="http://schemas.microsoft.com/office/drawing/2014/main" id="{00000000-0008-0000-0200-000020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33" name="Text Box 2">
          <a:extLst>
            <a:ext uri="{FF2B5EF4-FFF2-40B4-BE49-F238E27FC236}">
              <a16:creationId xmlns:a16="http://schemas.microsoft.com/office/drawing/2014/main" id="{00000000-0008-0000-0200-000021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34" name="Text Box 3">
          <a:extLst>
            <a:ext uri="{FF2B5EF4-FFF2-40B4-BE49-F238E27FC236}">
              <a16:creationId xmlns:a16="http://schemas.microsoft.com/office/drawing/2014/main" id="{00000000-0008-0000-0200-000022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35" name="Text Box 4">
          <a:extLst>
            <a:ext uri="{FF2B5EF4-FFF2-40B4-BE49-F238E27FC236}">
              <a16:creationId xmlns:a16="http://schemas.microsoft.com/office/drawing/2014/main" id="{00000000-0008-0000-0200-000023000000}"/>
            </a:ext>
          </a:extLst>
        </xdr:cNvPr>
        <xdr:cNvSpPr txBox="1">
          <a:spLocks noChangeArrowheads="1"/>
        </xdr:cNvSpPr>
      </xdr:nvSpPr>
      <xdr:spPr bwMode="auto">
        <a:xfrm>
          <a:off x="10736580" y="109251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36" name="Text Box 5">
          <a:extLst>
            <a:ext uri="{FF2B5EF4-FFF2-40B4-BE49-F238E27FC236}">
              <a16:creationId xmlns:a16="http://schemas.microsoft.com/office/drawing/2014/main" id="{00000000-0008-0000-0200-000024000000}"/>
            </a:ext>
          </a:extLst>
        </xdr:cNvPr>
        <xdr:cNvSpPr txBox="1">
          <a:spLocks noChangeArrowheads="1"/>
        </xdr:cNvSpPr>
      </xdr:nvSpPr>
      <xdr:spPr bwMode="auto">
        <a:xfrm>
          <a:off x="11153775" y="109251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37" name="Text Box 6">
          <a:extLst>
            <a:ext uri="{FF2B5EF4-FFF2-40B4-BE49-F238E27FC236}">
              <a16:creationId xmlns:a16="http://schemas.microsoft.com/office/drawing/2014/main" id="{00000000-0008-0000-0200-000025000000}"/>
            </a:ext>
          </a:extLst>
        </xdr:cNvPr>
        <xdr:cNvSpPr txBox="1">
          <a:spLocks noChangeArrowheads="1"/>
        </xdr:cNvSpPr>
      </xdr:nvSpPr>
      <xdr:spPr bwMode="auto">
        <a:xfrm>
          <a:off x="10736580" y="109251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38" name="Text Box 7">
          <a:extLst>
            <a:ext uri="{FF2B5EF4-FFF2-40B4-BE49-F238E27FC236}">
              <a16:creationId xmlns:a16="http://schemas.microsoft.com/office/drawing/2014/main" id="{00000000-0008-0000-0200-000026000000}"/>
            </a:ext>
          </a:extLst>
        </xdr:cNvPr>
        <xdr:cNvSpPr txBox="1">
          <a:spLocks noChangeArrowheads="1"/>
        </xdr:cNvSpPr>
      </xdr:nvSpPr>
      <xdr:spPr bwMode="auto">
        <a:xfrm>
          <a:off x="9831705" y="105060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39" name="Text Box 8">
          <a:extLst>
            <a:ext uri="{FF2B5EF4-FFF2-40B4-BE49-F238E27FC236}">
              <a16:creationId xmlns:a16="http://schemas.microsoft.com/office/drawing/2014/main" id="{00000000-0008-0000-0200-000027000000}"/>
            </a:ext>
          </a:extLst>
        </xdr:cNvPr>
        <xdr:cNvSpPr txBox="1">
          <a:spLocks noChangeArrowheads="1"/>
        </xdr:cNvSpPr>
      </xdr:nvSpPr>
      <xdr:spPr bwMode="auto">
        <a:xfrm>
          <a:off x="9831705" y="105060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40" name="Text Box 9">
          <a:extLst>
            <a:ext uri="{FF2B5EF4-FFF2-40B4-BE49-F238E27FC236}">
              <a16:creationId xmlns:a16="http://schemas.microsoft.com/office/drawing/2014/main" id="{00000000-0008-0000-0200-000028000000}"/>
            </a:ext>
          </a:extLst>
        </xdr:cNvPr>
        <xdr:cNvSpPr txBox="1">
          <a:spLocks noChangeArrowheads="1"/>
        </xdr:cNvSpPr>
      </xdr:nvSpPr>
      <xdr:spPr bwMode="auto">
        <a:xfrm>
          <a:off x="8915400" y="105060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41" name="Text Box 10">
          <a:extLst>
            <a:ext uri="{FF2B5EF4-FFF2-40B4-BE49-F238E27FC236}">
              <a16:creationId xmlns:a16="http://schemas.microsoft.com/office/drawing/2014/main" id="{00000000-0008-0000-0200-000029000000}"/>
            </a:ext>
          </a:extLst>
        </xdr:cNvPr>
        <xdr:cNvSpPr txBox="1">
          <a:spLocks noChangeArrowheads="1"/>
        </xdr:cNvSpPr>
      </xdr:nvSpPr>
      <xdr:spPr bwMode="auto">
        <a:xfrm>
          <a:off x="8915400" y="105060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42" name="Text Box 1">
          <a:extLst>
            <a:ext uri="{FF2B5EF4-FFF2-40B4-BE49-F238E27FC236}">
              <a16:creationId xmlns:a16="http://schemas.microsoft.com/office/drawing/2014/main" id="{00000000-0008-0000-0200-00002A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43" name="Text Box 2">
          <a:extLst>
            <a:ext uri="{FF2B5EF4-FFF2-40B4-BE49-F238E27FC236}">
              <a16:creationId xmlns:a16="http://schemas.microsoft.com/office/drawing/2014/main" id="{00000000-0008-0000-0200-00002B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44" name="Text Box 3">
          <a:extLst>
            <a:ext uri="{FF2B5EF4-FFF2-40B4-BE49-F238E27FC236}">
              <a16:creationId xmlns:a16="http://schemas.microsoft.com/office/drawing/2014/main" id="{00000000-0008-0000-0200-00002C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45" name="Text Box 4">
          <a:extLst>
            <a:ext uri="{FF2B5EF4-FFF2-40B4-BE49-F238E27FC236}">
              <a16:creationId xmlns:a16="http://schemas.microsoft.com/office/drawing/2014/main" id="{00000000-0008-0000-0200-00002D000000}"/>
            </a:ext>
          </a:extLst>
        </xdr:cNvPr>
        <xdr:cNvSpPr txBox="1">
          <a:spLocks noChangeArrowheads="1"/>
        </xdr:cNvSpPr>
      </xdr:nvSpPr>
      <xdr:spPr bwMode="auto">
        <a:xfrm>
          <a:off x="10736580" y="109251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46" name="Text Box 5">
          <a:extLst>
            <a:ext uri="{FF2B5EF4-FFF2-40B4-BE49-F238E27FC236}">
              <a16:creationId xmlns:a16="http://schemas.microsoft.com/office/drawing/2014/main" id="{00000000-0008-0000-0200-00002E000000}"/>
            </a:ext>
          </a:extLst>
        </xdr:cNvPr>
        <xdr:cNvSpPr txBox="1">
          <a:spLocks noChangeArrowheads="1"/>
        </xdr:cNvSpPr>
      </xdr:nvSpPr>
      <xdr:spPr bwMode="auto">
        <a:xfrm>
          <a:off x="11153775" y="109251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47" name="Text Box 6">
          <a:extLst>
            <a:ext uri="{FF2B5EF4-FFF2-40B4-BE49-F238E27FC236}">
              <a16:creationId xmlns:a16="http://schemas.microsoft.com/office/drawing/2014/main" id="{00000000-0008-0000-0200-00002F000000}"/>
            </a:ext>
          </a:extLst>
        </xdr:cNvPr>
        <xdr:cNvSpPr txBox="1">
          <a:spLocks noChangeArrowheads="1"/>
        </xdr:cNvSpPr>
      </xdr:nvSpPr>
      <xdr:spPr bwMode="auto">
        <a:xfrm>
          <a:off x="10736580" y="109251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48" name="Text Box 7">
          <a:extLst>
            <a:ext uri="{FF2B5EF4-FFF2-40B4-BE49-F238E27FC236}">
              <a16:creationId xmlns:a16="http://schemas.microsoft.com/office/drawing/2014/main" id="{00000000-0008-0000-0200-000030000000}"/>
            </a:ext>
          </a:extLst>
        </xdr:cNvPr>
        <xdr:cNvSpPr txBox="1">
          <a:spLocks noChangeArrowheads="1"/>
        </xdr:cNvSpPr>
      </xdr:nvSpPr>
      <xdr:spPr bwMode="auto">
        <a:xfrm>
          <a:off x="9831705" y="105060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49" name="Text Box 8">
          <a:extLst>
            <a:ext uri="{FF2B5EF4-FFF2-40B4-BE49-F238E27FC236}">
              <a16:creationId xmlns:a16="http://schemas.microsoft.com/office/drawing/2014/main" id="{00000000-0008-0000-0200-000031000000}"/>
            </a:ext>
          </a:extLst>
        </xdr:cNvPr>
        <xdr:cNvSpPr txBox="1">
          <a:spLocks noChangeArrowheads="1"/>
        </xdr:cNvSpPr>
      </xdr:nvSpPr>
      <xdr:spPr bwMode="auto">
        <a:xfrm>
          <a:off x="9831705" y="105060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50" name="Text Box 9">
          <a:extLst>
            <a:ext uri="{FF2B5EF4-FFF2-40B4-BE49-F238E27FC236}">
              <a16:creationId xmlns:a16="http://schemas.microsoft.com/office/drawing/2014/main" id="{00000000-0008-0000-0200-000032000000}"/>
            </a:ext>
          </a:extLst>
        </xdr:cNvPr>
        <xdr:cNvSpPr txBox="1">
          <a:spLocks noChangeArrowheads="1"/>
        </xdr:cNvSpPr>
      </xdr:nvSpPr>
      <xdr:spPr bwMode="auto">
        <a:xfrm>
          <a:off x="8915400" y="105060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51" name="Text Box 10">
          <a:extLst>
            <a:ext uri="{FF2B5EF4-FFF2-40B4-BE49-F238E27FC236}">
              <a16:creationId xmlns:a16="http://schemas.microsoft.com/office/drawing/2014/main" id="{00000000-0008-0000-0200-000033000000}"/>
            </a:ext>
          </a:extLst>
        </xdr:cNvPr>
        <xdr:cNvSpPr txBox="1">
          <a:spLocks noChangeArrowheads="1"/>
        </xdr:cNvSpPr>
      </xdr:nvSpPr>
      <xdr:spPr bwMode="auto">
        <a:xfrm>
          <a:off x="8915400" y="105060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52" name="Text Box 1">
          <a:extLst>
            <a:ext uri="{FF2B5EF4-FFF2-40B4-BE49-F238E27FC236}">
              <a16:creationId xmlns:a16="http://schemas.microsoft.com/office/drawing/2014/main" id="{00000000-0008-0000-0200-000034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53" name="Text Box 2">
          <a:extLst>
            <a:ext uri="{FF2B5EF4-FFF2-40B4-BE49-F238E27FC236}">
              <a16:creationId xmlns:a16="http://schemas.microsoft.com/office/drawing/2014/main" id="{00000000-0008-0000-0200-000035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54" name="Text Box 3">
          <a:extLst>
            <a:ext uri="{FF2B5EF4-FFF2-40B4-BE49-F238E27FC236}">
              <a16:creationId xmlns:a16="http://schemas.microsoft.com/office/drawing/2014/main" id="{00000000-0008-0000-0200-000036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55" name="Text Box 4">
          <a:extLst>
            <a:ext uri="{FF2B5EF4-FFF2-40B4-BE49-F238E27FC236}">
              <a16:creationId xmlns:a16="http://schemas.microsoft.com/office/drawing/2014/main" id="{00000000-0008-0000-0200-000037000000}"/>
            </a:ext>
          </a:extLst>
        </xdr:cNvPr>
        <xdr:cNvSpPr txBox="1">
          <a:spLocks noChangeArrowheads="1"/>
        </xdr:cNvSpPr>
      </xdr:nvSpPr>
      <xdr:spPr bwMode="auto">
        <a:xfrm>
          <a:off x="10736580" y="109251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56" name="Text Box 5">
          <a:extLst>
            <a:ext uri="{FF2B5EF4-FFF2-40B4-BE49-F238E27FC236}">
              <a16:creationId xmlns:a16="http://schemas.microsoft.com/office/drawing/2014/main" id="{00000000-0008-0000-0200-000038000000}"/>
            </a:ext>
          </a:extLst>
        </xdr:cNvPr>
        <xdr:cNvSpPr txBox="1">
          <a:spLocks noChangeArrowheads="1"/>
        </xdr:cNvSpPr>
      </xdr:nvSpPr>
      <xdr:spPr bwMode="auto">
        <a:xfrm>
          <a:off x="11153775" y="109251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57" name="Text Box 6">
          <a:extLst>
            <a:ext uri="{FF2B5EF4-FFF2-40B4-BE49-F238E27FC236}">
              <a16:creationId xmlns:a16="http://schemas.microsoft.com/office/drawing/2014/main" id="{00000000-0008-0000-0200-000039000000}"/>
            </a:ext>
          </a:extLst>
        </xdr:cNvPr>
        <xdr:cNvSpPr txBox="1">
          <a:spLocks noChangeArrowheads="1"/>
        </xdr:cNvSpPr>
      </xdr:nvSpPr>
      <xdr:spPr bwMode="auto">
        <a:xfrm>
          <a:off x="10736580" y="109251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58" name="Text Box 7">
          <a:extLst>
            <a:ext uri="{FF2B5EF4-FFF2-40B4-BE49-F238E27FC236}">
              <a16:creationId xmlns:a16="http://schemas.microsoft.com/office/drawing/2014/main" id="{00000000-0008-0000-0200-00003A000000}"/>
            </a:ext>
          </a:extLst>
        </xdr:cNvPr>
        <xdr:cNvSpPr txBox="1">
          <a:spLocks noChangeArrowheads="1"/>
        </xdr:cNvSpPr>
      </xdr:nvSpPr>
      <xdr:spPr bwMode="auto">
        <a:xfrm>
          <a:off x="9831705" y="105060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59" name="Text Box 8">
          <a:extLst>
            <a:ext uri="{FF2B5EF4-FFF2-40B4-BE49-F238E27FC236}">
              <a16:creationId xmlns:a16="http://schemas.microsoft.com/office/drawing/2014/main" id="{00000000-0008-0000-0200-00003B000000}"/>
            </a:ext>
          </a:extLst>
        </xdr:cNvPr>
        <xdr:cNvSpPr txBox="1">
          <a:spLocks noChangeArrowheads="1"/>
        </xdr:cNvSpPr>
      </xdr:nvSpPr>
      <xdr:spPr bwMode="auto">
        <a:xfrm>
          <a:off x="9831705" y="105060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60" name="Text Box 9">
          <a:extLst>
            <a:ext uri="{FF2B5EF4-FFF2-40B4-BE49-F238E27FC236}">
              <a16:creationId xmlns:a16="http://schemas.microsoft.com/office/drawing/2014/main" id="{00000000-0008-0000-0200-00003C000000}"/>
            </a:ext>
          </a:extLst>
        </xdr:cNvPr>
        <xdr:cNvSpPr txBox="1">
          <a:spLocks noChangeArrowheads="1"/>
        </xdr:cNvSpPr>
      </xdr:nvSpPr>
      <xdr:spPr bwMode="auto">
        <a:xfrm>
          <a:off x="8915400" y="105060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61" name="Text Box 10">
          <a:extLst>
            <a:ext uri="{FF2B5EF4-FFF2-40B4-BE49-F238E27FC236}">
              <a16:creationId xmlns:a16="http://schemas.microsoft.com/office/drawing/2014/main" id="{00000000-0008-0000-0200-00003D000000}"/>
            </a:ext>
          </a:extLst>
        </xdr:cNvPr>
        <xdr:cNvSpPr txBox="1">
          <a:spLocks noChangeArrowheads="1"/>
        </xdr:cNvSpPr>
      </xdr:nvSpPr>
      <xdr:spPr bwMode="auto">
        <a:xfrm>
          <a:off x="8915400" y="105060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spaldo\ENERG2000\ENERGSEP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79%20RM%20CT%20FPR%20U3%20y%204%20CAP%20en%20200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75%20RM%20Carb&#243;n%20II%20pfijos%202006%20en%20operaci&#243;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92%20RM%20Salamanca%202006%20en%20op%20con%20pago%20acer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Raul_robles\PAQUETES%20900\ADRIAN\TRABAJOS%20VARIOS\EVALUACION%20DE%20PROYECTOS\GUADALAJARA%20OTE%20BCO%20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10.32.9.130\subrecfin\Archivo%20MAM\Pidiregas\Valuaciones%20RM&#180;s\82%20RM%20HUINALA%202006%20en%20operaci&#243;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vol4\OIFPAV\ATENCION%20AREAS%20OPERATIVAS\4502%20DIV%20DIST%20NOROESTE\Copia%20de%20REPOMO%20SG-GCIA%20DE%20CONTAB%20DAVI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INDOWS\TEMP\Cfe%20Pidiregas%20Tomo%20IV%202001%20(1a.%20VER)%2001-1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WINDOWS\TEMP\Cfe%20Pidiregas%20Tomo%20IV%202001%20(1a.%20VER)%2001-1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cfemex-my.sharepoint.com/WINDOWS/TEMP/Cfe%20Pidiregas%20Tomo%20IV%202001%20(1a.%20VER)%2001-11-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INDOWS/TEMP/Cfe%20Pidiregas%20Tomo%20IV%202001%20(1a.%20VER)%2001-11-0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Cedulas\GENERACI&#211;N%20BRUTA%20DEL%20PERIODO%2009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aul_robles\PAQUETES%20900\ADRIAN\TRABAJOS%20VARIOS\EVALUACION%20DE%20PROYECTOS\SANTA%20MARIA%20BCO%20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Raul_robles\PAQUETES%20900\Mod_EVA\Mod%20Bas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72%20RM%20CT%20Pdte%20ALM%20U1y2%20en%20operaci&#243;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VOLUMENES"/>
      <sheetName val="ESSBASE 2000 - 1999"/>
      <sheetName val="1999"/>
      <sheetName val="ESSBASE"/>
      <sheetName val="2000"/>
      <sheetName val="LISTAAGOSTOSEPT20NOCHE(CON ARRA"/>
      <sheetName val="LISTAAGOSTO18SEPT(CON ARRASTRE)"/>
      <sheetName val="1999 SERIE MENSUAL resep"/>
      <sheetName val="lista r3 ( sin arrastre ) agos0"/>
      <sheetName val="comercial- contab 1999"/>
      <sheetName val="ESSBASE_2000_-_1999"/>
      <sheetName val="LISTAAGOSTOSEPT20NOCHE(CON_ARRA"/>
      <sheetName val="LISTAAGOSTO18SEPT(CON_ARRASTRE)"/>
      <sheetName val="1999_SERIE_MENSUAL_resep"/>
      <sheetName val="lista_r3_(_sin_arrastre_)_agos0"/>
      <sheetName val="comercial-_contab_1999"/>
      <sheetName val="ESSBASE_2000_-_19991"/>
      <sheetName val="LISTAAGOSTOSEPT20NOCHE(CON_ARR1"/>
      <sheetName val="LISTAAGOSTO18SEPT(CON_ARRASTRE1"/>
      <sheetName val="1999_SERIE_MENSUAL_resep1"/>
      <sheetName val="lista_r3_(_sin_arrastre_)_agos1"/>
      <sheetName val="comercial-_contab_19991"/>
      <sheetName val="OPCION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programa de eventos"/>
      <sheetName val="Programa detallado"/>
      <sheetName val="Programa de inv"/>
      <sheetName val="evaluación financiera"/>
      <sheetName val="Cuadro III"/>
      <sheetName val="79 RM Fco Pérez R U3"/>
      <sheetName val="79 RM Fco Pérez R U4"/>
      <sheetName val="Inversión Directa USD corr"/>
      <sheetName val="Inversión Directa Pesos corr"/>
      <sheetName val="Flujo Neto"/>
      <sheetName val="evaluación económica"/>
      <sheetName val="FPRU3y4"/>
      <sheetName val="Cuadro 4"/>
      <sheetName val="Gráfica económica"/>
      <sheetName val="amortización"/>
      <sheetName val="sensibilidad financiera"/>
      <sheetName val="sensibilidad económica"/>
      <sheetName val="datos UIDEP"/>
      <sheetName val="Formato"/>
      <sheetName val="Instructivo"/>
      <sheetName val="TRI"/>
      <sheetName val="Opciones"/>
      <sheetName val="Base de Datos"/>
    </sheetNames>
    <sheetDataSet>
      <sheetData sheetId="0">
        <row r="33">
          <cell r="H33">
            <v>8.9999999999999993E-3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evaluación financiera"/>
      <sheetName val="Hoja1"/>
      <sheetName val="beneficios"/>
      <sheetName val="Programa detallado"/>
      <sheetName val="programa de eventos"/>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Carbón II act"/>
      <sheetName val="TRI"/>
      <sheetName val="Opciones"/>
      <sheetName val="Base de Datos"/>
    </sheetNames>
    <sheetDataSet>
      <sheetData sheetId="0">
        <row r="22">
          <cell r="E22">
            <v>0.77307213802047103</v>
          </cell>
        </row>
      </sheetData>
      <sheetData sheetId="1" refreshError="1"/>
      <sheetData sheetId="2"/>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sheetData sheetId="13" refreshError="1"/>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evaluación financiera"/>
      <sheetName val="Hoja1"/>
      <sheetName val="beneficios"/>
      <sheetName val="programa de eventos"/>
      <sheetName val="Programa detallado"/>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Salamanca act"/>
      <sheetName val="TRI"/>
      <sheetName val="Opciones"/>
      <sheetName val="Base de Datos"/>
    </sheetNames>
    <sheetDataSet>
      <sheetData sheetId="0">
        <row r="23">
          <cell r="F23">
            <v>0.7036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M"/>
      <sheetName val="EVA ECO"/>
      <sheetName val="Perfil"/>
      <sheetName val="CALIZ "/>
      <sheetName val="EVA PREFIN"/>
      <sheetName val="EVA FIN "/>
      <sheetName val="datos base"/>
    </sheetNames>
    <sheetDataSet>
      <sheetData sheetId="0" refreshError="1">
        <row r="1">
          <cell r="C1" t="str">
            <v>Costo Presupuestal</v>
          </cell>
        </row>
      </sheetData>
      <sheetData sheetId="1" refreshError="1"/>
      <sheetData sheetId="2" refreshError="1"/>
      <sheetData sheetId="3" refreshError="1"/>
      <sheetData sheetId="4" refreshError="1"/>
      <sheetData sheetId="5" refreshError="1"/>
      <sheetData sheetId="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programa de eventos"/>
      <sheetName val="Programa detallado"/>
      <sheetName val="Programa de inv"/>
      <sheetName val="evaluación financiera"/>
      <sheetName val="Hoja1"/>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HUINALA"/>
      <sheetName val="TRI"/>
      <sheetName val="Opciones"/>
      <sheetName val="Base de Datos"/>
      <sheetName val="82 RM HUINALA 2006 en operación"/>
    </sheetNames>
    <sheetDataSet>
      <sheetData sheetId="0">
        <row r="2">
          <cell r="I2" t="str">
            <v>RM Huinalá</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umero de divisiones todo c (3)"/>
      <sheetName val="numero de divisiones todo cfe"/>
      <sheetName val="Glosario"/>
      <sheetName val="Glosario nueva propuesta"/>
      <sheetName val="RESUMEN POLIZA 4502"/>
      <sheetName val="REPOMO 2007 4502 NOROESTE PCGA"/>
      <sheetName val="numero de divisiones todo c (2)"/>
      <sheetName val="POLIZA CONTABLE 4502"/>
      <sheetName val="4502  REPOMO  DIVISIONES 2007"/>
      <sheetName val="SALDO INICIAL (DIC 2006) 4502 "/>
      <sheetName val="VALIDACION SALDO INICIAL (2)"/>
      <sheetName val="VALIDACION SALDO INICIAL"/>
      <sheetName val="numero_de_divisiones_todo_c_(3)"/>
      <sheetName val="numero_de_divisiones_todo_cfe"/>
      <sheetName val="Glosario_nueva_propuesta"/>
      <sheetName val="RESUMEN_POLIZA_4502"/>
      <sheetName val="REPOMO_2007_4502_NOROESTE_PCGA"/>
      <sheetName val="numero_de_divisiones_todo_c_(2)"/>
      <sheetName val="POLIZA_CONTABLE_4502"/>
      <sheetName val="4502__REPOMO__DIVISIONES_2007"/>
      <sheetName val="SALDO_INICIAL_(DIC_2006)_4502_"/>
      <sheetName val="VALIDACION_SALDO_INICIAL_(2)"/>
      <sheetName val="VALIDACION_SALDO_INICIAL"/>
      <sheetName val="numero_de_divisiones_todo_c_(31"/>
      <sheetName val="numero_de_divisiones_todo_cfe1"/>
      <sheetName val="Glosario_nueva_propuesta1"/>
      <sheetName val="RESUMEN_POLIZA_45021"/>
      <sheetName val="REPOMO_2007_4502_NOROESTE_PCGA1"/>
      <sheetName val="numero_de_divisiones_todo_c_(21"/>
      <sheetName val="POLIZA_CONTABLE_45021"/>
      <sheetName val="4502__REPOMO__DIVISIONES_20071"/>
      <sheetName val="SALDO_INICIAL_(DIC_2006)_4502_1"/>
      <sheetName val="VALIDACION_SALDO_INICIAL_(2)1"/>
      <sheetName val="VALIDACION_SALDO_INICIAL1"/>
      <sheetName val="MEACME"/>
      <sheetName val="MEACME UME05"/>
      <sheetName val="Tecnicos"/>
      <sheetName val="RESNEG "/>
      <sheetName val="Hoja1"/>
      <sheetName val="MEACME CON CICLO II"/>
      <sheetName val="Hoja2"/>
    </sheetNames>
    <sheetDataSet>
      <sheetData sheetId="0">
        <row r="1">
          <cell r="D1" t="str">
            <v>2006</v>
          </cell>
        </row>
      </sheetData>
      <sheetData sheetId="1">
        <row r="1">
          <cell r="D1" t="str">
            <v>2006</v>
          </cell>
        </row>
      </sheetData>
      <sheetData sheetId="2">
        <row r="1">
          <cell r="D1" t="str">
            <v>2006</v>
          </cell>
        </row>
      </sheetData>
      <sheetData sheetId="3">
        <row r="1">
          <cell r="D1" t="str">
            <v>2006</v>
          </cell>
        </row>
      </sheetData>
      <sheetData sheetId="4">
        <row r="1">
          <cell r="D1" t="str">
            <v>2006</v>
          </cell>
        </row>
      </sheetData>
      <sheetData sheetId="5">
        <row r="1">
          <cell r="D1" t="str">
            <v>2006</v>
          </cell>
          <cell r="E1" t="str">
            <v>2007</v>
          </cell>
          <cell r="F1" t="str">
            <v>2007</v>
          </cell>
          <cell r="G1" t="str">
            <v>2007</v>
          </cell>
          <cell r="H1" t="str">
            <v>2007</v>
          </cell>
          <cell r="I1" t="str">
            <v>2007</v>
          </cell>
          <cell r="J1" t="str">
            <v>2007</v>
          </cell>
          <cell r="K1" t="str">
            <v>2007</v>
          </cell>
          <cell r="L1" t="str">
            <v>2007</v>
          </cell>
          <cell r="M1" t="str">
            <v>2007</v>
          </cell>
          <cell r="N1" t="str">
            <v>2007</v>
          </cell>
          <cell r="O1" t="str">
            <v>2007</v>
          </cell>
        </row>
        <row r="2">
          <cell r="D2" t="str">
            <v>Miles</v>
          </cell>
          <cell r="E2" t="str">
            <v>Miles</v>
          </cell>
          <cell r="F2" t="str">
            <v>Miles</v>
          </cell>
          <cell r="G2" t="str">
            <v>Miles</v>
          </cell>
          <cell r="H2" t="str">
            <v>Miles</v>
          </cell>
          <cell r="I2" t="str">
            <v>Miles</v>
          </cell>
          <cell r="J2" t="str">
            <v>Miles</v>
          </cell>
          <cell r="K2" t="str">
            <v>Miles</v>
          </cell>
          <cell r="L2" t="str">
            <v>Miles</v>
          </cell>
          <cell r="M2" t="str">
            <v>Miles</v>
          </cell>
          <cell r="N2" t="str">
            <v>Miles</v>
          </cell>
          <cell r="O2" t="str">
            <v>Miles</v>
          </cell>
        </row>
        <row r="3">
          <cell r="D3" t="str">
            <v>COMPARACIONES</v>
          </cell>
          <cell r="E3" t="str">
            <v>COMPARACIONES</v>
          </cell>
          <cell r="F3" t="str">
            <v>COMPARACIONES</v>
          </cell>
          <cell r="G3" t="str">
            <v>COMPARACIONES</v>
          </cell>
          <cell r="H3" t="str">
            <v>COMPARACIONES</v>
          </cell>
          <cell r="I3" t="str">
            <v>COMPARACIONES</v>
          </cell>
          <cell r="J3" t="str">
            <v>COMPARACIONES</v>
          </cell>
          <cell r="K3" t="str">
            <v>COMPARACIONES</v>
          </cell>
          <cell r="L3" t="str">
            <v>COMPARACIONES</v>
          </cell>
          <cell r="M3" t="str">
            <v>COMPARACIONES</v>
          </cell>
          <cell r="N3" t="str">
            <v>COMPARACIONES</v>
          </cell>
          <cell r="O3" t="str">
            <v>COMPARACIONES</v>
          </cell>
        </row>
        <row r="4">
          <cell r="C4" t="str">
            <v>DESCRIPCION</v>
          </cell>
          <cell r="D4" t="str">
            <v>DB-4502 Distribucion Noroeste</v>
          </cell>
          <cell r="E4" t="str">
            <v>DB-4502 Distribucion Noroeste</v>
          </cell>
          <cell r="F4" t="str">
            <v>DB-4502 Distribucion Noroeste</v>
          </cell>
          <cell r="G4" t="str">
            <v>DB-4502 Distribucion Noroeste</v>
          </cell>
          <cell r="H4" t="str">
            <v>DB-4502 Distribucion Noroeste</v>
          </cell>
          <cell r="I4" t="str">
            <v>DB-4502 Distribucion Noroeste</v>
          </cell>
          <cell r="J4" t="str">
            <v>DB-4502 Distribucion Noroeste</v>
          </cell>
          <cell r="K4" t="str">
            <v>DB-4502 Distribucion Noroeste</v>
          </cell>
          <cell r="L4" t="str">
            <v>DB-4502 Distribucion Noroeste</v>
          </cell>
          <cell r="M4" t="str">
            <v>DB-4502 Distribucion Noroeste</v>
          </cell>
          <cell r="N4" t="str">
            <v>DB-4502 Distribucion Noroeste</v>
          </cell>
          <cell r="O4" t="str">
            <v>DB-4502 Distribucion Noroeste</v>
          </cell>
        </row>
        <row r="5">
          <cell r="D5" t="str">
            <v>Saldo a diciembre</v>
          </cell>
          <cell r="E5" t="str">
            <v>Saldo a enero</v>
          </cell>
          <cell r="F5" t="str">
            <v>Saldo a febrero</v>
          </cell>
          <cell r="G5" t="str">
            <v>Saldo a marzo</v>
          </cell>
          <cell r="H5" t="str">
            <v>Saldo a abril</v>
          </cell>
          <cell r="I5" t="str">
            <v>Saldo a mayo</v>
          </cell>
          <cell r="J5" t="str">
            <v>Saldo a junio</v>
          </cell>
          <cell r="K5" t="str">
            <v>Saldo a julio</v>
          </cell>
          <cell r="L5" t="str">
            <v>Saldo a agosto</v>
          </cell>
          <cell r="M5" t="str">
            <v>Saldo a septiembre</v>
          </cell>
          <cell r="N5" t="str">
            <v>Saldo a octubre</v>
          </cell>
          <cell r="O5" t="str">
            <v>Saldo a noviembre</v>
          </cell>
        </row>
        <row r="7">
          <cell r="C7" t="str">
            <v>Activos</v>
          </cell>
        </row>
        <row r="8">
          <cell r="C8" t="str">
            <v>Anticipos para Construcción</v>
          </cell>
          <cell r="D8">
            <v>2571.4533000000001</v>
          </cell>
          <cell r="E8">
            <v>2915.6315700000005</v>
          </cell>
          <cell r="F8">
            <v>2842.8256500000002</v>
          </cell>
          <cell r="G8">
            <v>7188.1874100000014</v>
          </cell>
          <cell r="H8">
            <v>7996.6312600000019</v>
          </cell>
          <cell r="I8">
            <v>11798.315440000002</v>
          </cell>
          <cell r="J8">
            <v>12498.47111</v>
          </cell>
          <cell r="K8">
            <v>12498.47111</v>
          </cell>
          <cell r="L8">
            <v>12498.47111</v>
          </cell>
          <cell r="M8">
            <v>12498.47111</v>
          </cell>
          <cell r="N8">
            <v>12498.47111</v>
          </cell>
          <cell r="O8">
            <v>12498.47111</v>
          </cell>
        </row>
        <row r="9">
          <cell r="C9" t="str">
            <v>Pmos a Trab a través de Fondo Hab.</v>
          </cell>
          <cell r="D9">
            <v>49481.737740000004</v>
          </cell>
          <cell r="E9">
            <v>49095.734999999993</v>
          </cell>
          <cell r="F9">
            <v>48502.964139999996</v>
          </cell>
          <cell r="G9">
            <v>47896.49706999999</v>
          </cell>
          <cell r="H9">
            <v>47365.689659999996</v>
          </cell>
          <cell r="I9">
            <v>53183.871999999996</v>
          </cell>
          <cell r="J9">
            <v>53904.650159999997</v>
          </cell>
          <cell r="K9">
            <v>53904.650159999997</v>
          </cell>
          <cell r="L9">
            <v>53904.650159999997</v>
          </cell>
          <cell r="M9">
            <v>53904.650159999997</v>
          </cell>
          <cell r="N9">
            <v>53904.650159999997</v>
          </cell>
          <cell r="O9">
            <v>53904.650159999997</v>
          </cell>
        </row>
        <row r="10">
          <cell r="C10" t="str">
            <v>Otras Inversiones</v>
          </cell>
          <cell r="D10" t="str">
            <v xml:space="preserve">                                0</v>
          </cell>
          <cell r="E10" t="str">
            <v xml:space="preserve">                                0</v>
          </cell>
          <cell r="F10" t="str">
            <v xml:space="preserve">                                0</v>
          </cell>
          <cell r="G10" t="str">
            <v xml:space="preserve">                                0</v>
          </cell>
          <cell r="H10" t="str">
            <v xml:space="preserve">                                0</v>
          </cell>
          <cell r="I10" t="str">
            <v xml:space="preserve">                                0</v>
          </cell>
          <cell r="J10" t="str">
            <v xml:space="preserve">                                0</v>
          </cell>
          <cell r="K10" t="str">
            <v xml:space="preserve">                                0</v>
          </cell>
          <cell r="L10" t="str">
            <v xml:space="preserve">                                0</v>
          </cell>
          <cell r="M10" t="str">
            <v xml:space="preserve">                                0</v>
          </cell>
          <cell r="N10" t="str">
            <v xml:space="preserve">                                0</v>
          </cell>
          <cell r="O10" t="str">
            <v xml:space="preserve">                                0</v>
          </cell>
        </row>
        <row r="11">
          <cell r="C11" t="str">
            <v>Efvo y Val de Realización Inmed.</v>
          </cell>
          <cell r="D11">
            <v>396771.5631700001</v>
          </cell>
          <cell r="E11">
            <v>608999.22398999997</v>
          </cell>
          <cell r="F11">
            <v>380270.32272</v>
          </cell>
          <cell r="G11">
            <v>363059.92230999994</v>
          </cell>
          <cell r="H11">
            <v>464661.77254999988</v>
          </cell>
          <cell r="I11">
            <v>375807.66317999997</v>
          </cell>
          <cell r="J11">
            <v>366452.03075999994</v>
          </cell>
          <cell r="K11">
            <v>366452.03075999994</v>
          </cell>
          <cell r="L11">
            <v>366452.03075999994</v>
          </cell>
          <cell r="M11">
            <v>366452.03075999994</v>
          </cell>
          <cell r="N11">
            <v>366452.03075999994</v>
          </cell>
          <cell r="O11">
            <v>366452.03075999994</v>
          </cell>
        </row>
        <row r="12">
          <cell r="C12" t="str">
            <v>Consumidores Público</v>
          </cell>
          <cell r="D12">
            <v>2319604.1953699999</v>
          </cell>
          <cell r="E12">
            <v>2079669.4444399998</v>
          </cell>
          <cell r="F12">
            <v>1827269.2157999997</v>
          </cell>
          <cell r="G12">
            <v>1835368.3830299997</v>
          </cell>
          <cell r="H12">
            <v>1860515.3308199998</v>
          </cell>
          <cell r="I12">
            <v>1850550.7287799998</v>
          </cell>
          <cell r="J12">
            <v>1446177.4577099998</v>
          </cell>
          <cell r="K12">
            <v>1446177.4577099998</v>
          </cell>
          <cell r="L12">
            <v>1446177.4577099998</v>
          </cell>
          <cell r="M12">
            <v>1446177.4577099998</v>
          </cell>
          <cell r="N12">
            <v>1446177.4577099998</v>
          </cell>
          <cell r="O12">
            <v>1446177.4577099998</v>
          </cell>
        </row>
        <row r="13">
          <cell r="C13" t="str">
            <v>Consumidores Gobierno</v>
          </cell>
          <cell r="D13">
            <v>252480.12776999999</v>
          </cell>
          <cell r="E13">
            <v>245443.05483999997</v>
          </cell>
          <cell r="F13">
            <v>236132.99511999998</v>
          </cell>
          <cell r="G13">
            <v>236735.38288999998</v>
          </cell>
          <cell r="H13">
            <v>245006.68257</v>
          </cell>
          <cell r="I13">
            <v>259694.30781</v>
          </cell>
          <cell r="J13">
            <v>293050.04478</v>
          </cell>
          <cell r="K13">
            <v>293050.04478</v>
          </cell>
          <cell r="L13">
            <v>293050.04478</v>
          </cell>
          <cell r="M13">
            <v>293050.04478</v>
          </cell>
          <cell r="N13">
            <v>293050.04478</v>
          </cell>
          <cell r="O13">
            <v>293050.04478</v>
          </cell>
        </row>
        <row r="14">
          <cell r="C14" t="str">
            <v>Luz y fuerza del Centro</v>
          </cell>
          <cell r="D14">
            <v>0</v>
          </cell>
          <cell r="E14" t="str">
            <v xml:space="preserve">                                0</v>
          </cell>
          <cell r="F14" t="str">
            <v xml:space="preserve">                                0</v>
          </cell>
          <cell r="G14" t="str">
            <v xml:space="preserve">                                0</v>
          </cell>
          <cell r="H14" t="str">
            <v xml:space="preserve">                                0</v>
          </cell>
          <cell r="I14" t="str">
            <v xml:space="preserve">                                0</v>
          </cell>
          <cell r="J14" t="str">
            <v xml:space="preserve">                                0</v>
          </cell>
          <cell r="K14" t="str">
            <v xml:space="preserve">                                0</v>
          </cell>
          <cell r="L14" t="str">
            <v xml:space="preserve">                                0</v>
          </cell>
          <cell r="M14" t="str">
            <v xml:space="preserve">                                0</v>
          </cell>
          <cell r="N14" t="str">
            <v xml:space="preserve">                                0</v>
          </cell>
          <cell r="O14" t="str">
            <v xml:space="preserve">                                0</v>
          </cell>
        </row>
        <row r="15">
          <cell r="C15" t="str">
            <v xml:space="preserve">   Gobierno Federal ( nuevo )</v>
          </cell>
        </row>
        <row r="16">
          <cell r="C16" t="str">
            <v>Otros Deudores</v>
          </cell>
          <cell r="D16">
            <v>262683.53771</v>
          </cell>
          <cell r="E16">
            <v>269259.73888999998</v>
          </cell>
          <cell r="F16">
            <v>266225.90982999996</v>
          </cell>
          <cell r="G16">
            <v>449761.60362999997</v>
          </cell>
          <cell r="H16">
            <v>425993.82749</v>
          </cell>
          <cell r="I16">
            <v>394387.90463999996</v>
          </cell>
          <cell r="J16">
            <v>399421.68121999997</v>
          </cell>
          <cell r="K16">
            <v>399421.68121999997</v>
          </cell>
          <cell r="L16">
            <v>399421.68121999997</v>
          </cell>
          <cell r="M16">
            <v>399421.68121999997</v>
          </cell>
          <cell r="N16">
            <v>399421.68121999997</v>
          </cell>
          <cell r="O16">
            <v>399421.68121999997</v>
          </cell>
        </row>
        <row r="17">
          <cell r="C17" t="str">
            <v>Estimación  P/Ctas. de Cobro Dudoso</v>
          </cell>
          <cell r="D17">
            <v>-66868.896630000032</v>
          </cell>
          <cell r="E17">
            <v>-69611.629020000008</v>
          </cell>
          <cell r="F17">
            <v>-86584.466110000008</v>
          </cell>
          <cell r="G17">
            <v>-73230.674120000025</v>
          </cell>
          <cell r="H17">
            <v>-74857.346270000024</v>
          </cell>
          <cell r="I17">
            <v>-77543.945890000032</v>
          </cell>
          <cell r="J17">
            <v>-78685.878670000035</v>
          </cell>
          <cell r="K17">
            <v>-78685.878670000035</v>
          </cell>
          <cell r="L17">
            <v>-78685.878670000035</v>
          </cell>
          <cell r="M17">
            <v>-78685.878670000035</v>
          </cell>
          <cell r="N17">
            <v>-78685.878670000035</v>
          </cell>
          <cell r="O17">
            <v>-78685.878670000035</v>
          </cell>
        </row>
        <row r="18">
          <cell r="C18" t="str">
            <v>Bursatilización de la Cartera</v>
          </cell>
          <cell r="D18" t="str">
            <v xml:space="preserve">                                0</v>
          </cell>
          <cell r="E18" t="str">
            <v xml:space="preserve">                                0</v>
          </cell>
          <cell r="F18" t="str">
            <v xml:space="preserve">                                0</v>
          </cell>
          <cell r="G18" t="str">
            <v xml:space="preserve">                                0</v>
          </cell>
          <cell r="H18" t="str">
            <v xml:space="preserve">                                0</v>
          </cell>
          <cell r="I18" t="str">
            <v xml:space="preserve">                                0</v>
          </cell>
          <cell r="J18" t="str">
            <v xml:space="preserve">                                0</v>
          </cell>
          <cell r="K18" t="str">
            <v xml:space="preserve">                                0</v>
          </cell>
          <cell r="L18" t="str">
            <v xml:space="preserve">                                0</v>
          </cell>
          <cell r="M18" t="str">
            <v xml:space="preserve">                                0</v>
          </cell>
          <cell r="N18" t="str">
            <v xml:space="preserve">                                0</v>
          </cell>
          <cell r="O18" t="str">
            <v xml:space="preserve">                                0</v>
          </cell>
        </row>
        <row r="19">
          <cell r="C19" t="str">
            <v>Depósitos y Adelantos</v>
          </cell>
          <cell r="D19">
            <v>161760.13686000003</v>
          </cell>
          <cell r="E19">
            <v>151447.95382</v>
          </cell>
          <cell r="F19">
            <v>201652.70879</v>
          </cell>
          <cell r="G19">
            <v>206133.57036999997</v>
          </cell>
          <cell r="H19">
            <v>204096.60086999997</v>
          </cell>
          <cell r="I19">
            <v>212585.00814999998</v>
          </cell>
          <cell r="J19">
            <v>218533.81023</v>
          </cell>
          <cell r="K19">
            <v>218533.81023</v>
          </cell>
          <cell r="L19">
            <v>218533.81023</v>
          </cell>
          <cell r="M19">
            <v>218533.81023</v>
          </cell>
          <cell r="N19">
            <v>218533.81023</v>
          </cell>
          <cell r="O19">
            <v>218533.81023</v>
          </cell>
        </row>
        <row r="20">
          <cell r="C20" t="str">
            <v>Instrumentos Financieros</v>
          </cell>
          <cell r="D20" t="str">
            <v xml:space="preserve">                                0</v>
          </cell>
          <cell r="E20" t="str">
            <v xml:space="preserve">                                0</v>
          </cell>
          <cell r="F20" t="str">
            <v xml:space="preserve">                                0</v>
          </cell>
          <cell r="G20" t="str">
            <v xml:space="preserve">                                0</v>
          </cell>
          <cell r="H20" t="str">
            <v xml:space="preserve">                                0</v>
          </cell>
          <cell r="I20" t="str">
            <v xml:space="preserve">                                0</v>
          </cell>
          <cell r="J20" t="str">
            <v xml:space="preserve">                                0</v>
          </cell>
          <cell r="K20" t="str">
            <v xml:space="preserve">                                0</v>
          </cell>
          <cell r="L20" t="str">
            <v xml:space="preserve">                                0</v>
          </cell>
          <cell r="M20" t="str">
            <v xml:space="preserve">                                0</v>
          </cell>
          <cell r="N20" t="str">
            <v xml:space="preserve">                                0</v>
          </cell>
          <cell r="O20" t="str">
            <v xml:space="preserve">                                0</v>
          </cell>
        </row>
        <row r="21">
          <cell r="C21" t="str">
            <v>Gastos por amortizar</v>
          </cell>
          <cell r="D21" t="str">
            <v xml:space="preserve">                                0</v>
          </cell>
          <cell r="E21" t="str">
            <v xml:space="preserve">                                0</v>
          </cell>
          <cell r="F21" t="str">
            <v xml:space="preserve">                                0</v>
          </cell>
          <cell r="G21" t="str">
            <v xml:space="preserve">                                0</v>
          </cell>
          <cell r="H21" t="str">
            <v xml:space="preserve">                                0</v>
          </cell>
          <cell r="I21" t="str">
            <v xml:space="preserve">                                0</v>
          </cell>
          <cell r="J21" t="str">
            <v xml:space="preserve">                                0</v>
          </cell>
          <cell r="K21" t="str">
            <v xml:space="preserve">                                0</v>
          </cell>
          <cell r="L21" t="str">
            <v xml:space="preserve">                                0</v>
          </cell>
          <cell r="M21" t="str">
            <v xml:space="preserve">                                0</v>
          </cell>
          <cell r="N21" t="str">
            <v xml:space="preserve">                                0</v>
          </cell>
          <cell r="O21" t="str">
            <v xml:space="preserve">                                0</v>
          </cell>
        </row>
        <row r="23">
          <cell r="C23" t="str">
            <v>ACTIVOS MONETARIOS</v>
          </cell>
          <cell r="D23">
            <v>3378483.8552899999</v>
          </cell>
          <cell r="E23">
            <v>3337219.1535299998</v>
          </cell>
          <cell r="F23">
            <v>2876312.4759399998</v>
          </cell>
          <cell r="G23">
            <v>3072912.8725899993</v>
          </cell>
          <cell r="H23">
            <v>3180779.1889499994</v>
          </cell>
          <cell r="I23">
            <v>3080463.8541099997</v>
          </cell>
          <cell r="J23">
            <v>2711352.2672999999</v>
          </cell>
          <cell r="K23">
            <v>2711352.2672999999</v>
          </cell>
          <cell r="L23">
            <v>2711352.2672999999</v>
          </cell>
          <cell r="M23">
            <v>2711352.2672999999</v>
          </cell>
          <cell r="N23">
            <v>2711352.2672999999</v>
          </cell>
          <cell r="O23">
            <v>2711352.2672999999</v>
          </cell>
        </row>
        <row r="26">
          <cell r="C26" t="str">
            <v>Cuentas de Orden Pidiregas</v>
          </cell>
          <cell r="D26">
            <v>264589.39621000004</v>
          </cell>
          <cell r="E26">
            <v>250784.10492999997</v>
          </cell>
          <cell r="F26">
            <v>259866.52466999998</v>
          </cell>
          <cell r="G26">
            <v>259423.65341999999</v>
          </cell>
          <cell r="H26">
            <v>323066.65952999995</v>
          </cell>
          <cell r="I26">
            <v>349651.87604999996</v>
          </cell>
          <cell r="J26">
            <v>-5.9604644775390626E-11</v>
          </cell>
          <cell r="K26">
            <v>-5.9604644775390626E-11</v>
          </cell>
          <cell r="L26">
            <v>-5.9604644775390626E-11</v>
          </cell>
          <cell r="M26">
            <v>-5.9604644775390626E-11</v>
          </cell>
          <cell r="N26">
            <v>-5.9604644775390626E-11</v>
          </cell>
          <cell r="O26">
            <v>-5.9604644775390626E-11</v>
          </cell>
        </row>
        <row r="27">
          <cell r="C27" t="str">
            <v>Deuda Interna</v>
          </cell>
          <cell r="D27" t="str">
            <v xml:space="preserve">                                0</v>
          </cell>
          <cell r="E27" t="str">
            <v xml:space="preserve">                                0</v>
          </cell>
          <cell r="F27" t="str">
            <v xml:space="preserve">                                0</v>
          </cell>
          <cell r="G27" t="str">
            <v xml:space="preserve">                                0</v>
          </cell>
          <cell r="H27" t="str">
            <v xml:space="preserve">                                0</v>
          </cell>
          <cell r="I27" t="str">
            <v xml:space="preserve">                                0</v>
          </cell>
          <cell r="J27" t="str">
            <v xml:space="preserve">                                0</v>
          </cell>
          <cell r="K27" t="str">
            <v xml:space="preserve">                                0</v>
          </cell>
          <cell r="L27" t="str">
            <v xml:space="preserve">                                0</v>
          </cell>
          <cell r="M27" t="str">
            <v xml:space="preserve">                                0</v>
          </cell>
          <cell r="N27" t="str">
            <v xml:space="preserve">                                0</v>
          </cell>
          <cell r="O27" t="str">
            <v xml:space="preserve">                                0</v>
          </cell>
        </row>
        <row r="28">
          <cell r="C28" t="str">
            <v>Deuda Externa</v>
          </cell>
          <cell r="D28" t="str">
            <v xml:space="preserve">                                0</v>
          </cell>
          <cell r="E28" t="str">
            <v xml:space="preserve">                                0</v>
          </cell>
          <cell r="F28" t="str">
            <v xml:space="preserve">                                0</v>
          </cell>
          <cell r="G28" t="str">
            <v xml:space="preserve">                                0</v>
          </cell>
          <cell r="H28" t="str">
            <v xml:space="preserve">                                0</v>
          </cell>
          <cell r="I28" t="str">
            <v xml:space="preserve">                                0</v>
          </cell>
          <cell r="J28" t="str">
            <v xml:space="preserve">                                0</v>
          </cell>
          <cell r="K28" t="str">
            <v xml:space="preserve">                                0</v>
          </cell>
          <cell r="L28" t="str">
            <v xml:space="preserve">                                0</v>
          </cell>
          <cell r="M28" t="str">
            <v xml:space="preserve">                                0</v>
          </cell>
          <cell r="N28" t="str">
            <v xml:space="preserve">                                0</v>
          </cell>
          <cell r="O28" t="str">
            <v xml:space="preserve">                                0</v>
          </cell>
        </row>
        <row r="29">
          <cell r="C29" t="str">
            <v>Arrendamiento de Equipo (LP)</v>
          </cell>
          <cell r="D29">
            <v>0</v>
          </cell>
          <cell r="E29" t="str">
            <v xml:space="preserve">                                0</v>
          </cell>
          <cell r="F29" t="str">
            <v xml:space="preserve">                                0</v>
          </cell>
          <cell r="G29" t="str">
            <v xml:space="preserve">                                0</v>
          </cell>
          <cell r="H29" t="str">
            <v xml:space="preserve">                                0</v>
          </cell>
          <cell r="I29" t="str">
            <v xml:space="preserve">                                0</v>
          </cell>
          <cell r="J29" t="str">
            <v xml:space="preserve">                                0</v>
          </cell>
          <cell r="K29" t="str">
            <v xml:space="preserve">                                0</v>
          </cell>
          <cell r="L29" t="str">
            <v xml:space="preserve">                                0</v>
          </cell>
          <cell r="M29" t="str">
            <v xml:space="preserve">                                0</v>
          </cell>
          <cell r="N29" t="str">
            <v xml:space="preserve">                                0</v>
          </cell>
          <cell r="O29" t="str">
            <v xml:space="preserve">                                0</v>
          </cell>
        </row>
        <row r="30">
          <cell r="C30" t="str">
            <v>Pidiregas LP</v>
          </cell>
          <cell r="D30">
            <v>1.0000007227063179E-5</v>
          </cell>
          <cell r="E30">
            <v>-29883.702450000001</v>
          </cell>
          <cell r="F30">
            <v>-31092.698339999999</v>
          </cell>
          <cell r="G30">
            <v>-24228.89302</v>
          </cell>
          <cell r="H30">
            <v>-24321.048460000002</v>
          </cell>
          <cell r="I30">
            <v>-24549.934300000001</v>
          </cell>
          <cell r="J30">
            <v>-423301.67887</v>
          </cell>
          <cell r="K30">
            <v>-423301.67887</v>
          </cell>
          <cell r="L30">
            <v>-423301.67887</v>
          </cell>
          <cell r="M30">
            <v>-423301.67887</v>
          </cell>
          <cell r="N30">
            <v>-423301.67887</v>
          </cell>
          <cell r="O30">
            <v>-423301.67887</v>
          </cell>
        </row>
        <row r="31">
          <cell r="C31" t="str">
            <v>Instrumentos Financieros (LP)</v>
          </cell>
          <cell r="D31" t="str">
            <v xml:space="preserve">                                0</v>
          </cell>
          <cell r="E31" t="str">
            <v xml:space="preserve">                                0</v>
          </cell>
          <cell r="F31" t="str">
            <v xml:space="preserve">                                0</v>
          </cell>
          <cell r="G31" t="str">
            <v xml:space="preserve">                                0</v>
          </cell>
          <cell r="H31" t="str">
            <v xml:space="preserve">                                0</v>
          </cell>
          <cell r="I31" t="str">
            <v xml:space="preserve">                                0</v>
          </cell>
          <cell r="J31" t="str">
            <v xml:space="preserve">                                0</v>
          </cell>
          <cell r="K31" t="str">
            <v xml:space="preserve">                                0</v>
          </cell>
          <cell r="L31" t="str">
            <v xml:space="preserve">                                0</v>
          </cell>
          <cell r="M31" t="str">
            <v xml:space="preserve">                                0</v>
          </cell>
          <cell r="N31" t="str">
            <v xml:space="preserve">                                0</v>
          </cell>
          <cell r="O31" t="str">
            <v xml:space="preserve">                                0</v>
          </cell>
        </row>
        <row r="32">
          <cell r="C32" t="str">
            <v>Pasivo Largo Plazo</v>
          </cell>
          <cell r="D32">
            <v>-264589.39620000002</v>
          </cell>
          <cell r="E32">
            <v>-280667.80737999995</v>
          </cell>
          <cell r="F32">
            <v>-290959.22300999996</v>
          </cell>
          <cell r="G32">
            <v>-283652.54644000001</v>
          </cell>
          <cell r="H32">
            <v>-347387.70798999997</v>
          </cell>
          <cell r="I32">
            <v>-374201.81034999999</v>
          </cell>
          <cell r="J32">
            <v>-423301.67886999995</v>
          </cell>
          <cell r="K32">
            <v>-423301.67886999995</v>
          </cell>
          <cell r="L32">
            <v>-423301.67886999995</v>
          </cell>
          <cell r="M32">
            <v>-423301.67886999995</v>
          </cell>
          <cell r="N32">
            <v>-423301.67886999995</v>
          </cell>
          <cell r="O32">
            <v>-423301.67886999995</v>
          </cell>
        </row>
        <row r="34">
          <cell r="C34" t="str">
            <v>Arrendamiento de Equipo (CP)</v>
          </cell>
          <cell r="D34" t="str">
            <v xml:space="preserve">                                0</v>
          </cell>
          <cell r="E34" t="str">
            <v xml:space="preserve">                                0</v>
          </cell>
          <cell r="F34" t="str">
            <v xml:space="preserve">                                0</v>
          </cell>
          <cell r="G34" t="str">
            <v xml:space="preserve">                                0</v>
          </cell>
          <cell r="H34" t="str">
            <v xml:space="preserve">                                0</v>
          </cell>
          <cell r="I34" t="str">
            <v xml:space="preserve">                                0</v>
          </cell>
          <cell r="J34" t="str">
            <v xml:space="preserve">                                0</v>
          </cell>
          <cell r="K34" t="str">
            <v xml:space="preserve">                                0</v>
          </cell>
          <cell r="L34" t="str">
            <v xml:space="preserve">                                0</v>
          </cell>
          <cell r="M34" t="str">
            <v xml:space="preserve">                                0</v>
          </cell>
          <cell r="N34" t="str">
            <v xml:space="preserve">                                0</v>
          </cell>
          <cell r="O34" t="str">
            <v xml:space="preserve">                                0</v>
          </cell>
        </row>
        <row r="35">
          <cell r="C35" t="str">
            <v>Depósito de Varios</v>
          </cell>
          <cell r="D35">
            <v>-697498.81648000015</v>
          </cell>
          <cell r="E35">
            <v>-705472.24615999998</v>
          </cell>
          <cell r="F35">
            <v>-714431.52971999999</v>
          </cell>
          <cell r="G35">
            <v>-720760.99105000007</v>
          </cell>
          <cell r="H35">
            <v>-730908.92006000003</v>
          </cell>
          <cell r="I35">
            <v>-750361.47377000016</v>
          </cell>
          <cell r="J35">
            <v>-759813.85920000006</v>
          </cell>
          <cell r="K35">
            <v>-759813.85920000006</v>
          </cell>
          <cell r="L35">
            <v>-759813.85920000006</v>
          </cell>
          <cell r="M35">
            <v>-759813.85920000006</v>
          </cell>
          <cell r="N35">
            <v>-759813.85920000006</v>
          </cell>
          <cell r="O35">
            <v>-759813.85920000006</v>
          </cell>
        </row>
        <row r="36">
          <cell r="C36" t="str">
            <v>Deuda Externa.</v>
          </cell>
          <cell r="D36" t="str">
            <v xml:space="preserve">                                0</v>
          </cell>
          <cell r="E36" t="str">
            <v xml:space="preserve">                                0</v>
          </cell>
          <cell r="F36" t="str">
            <v xml:space="preserve">                                0</v>
          </cell>
          <cell r="G36" t="str">
            <v xml:space="preserve">                                0</v>
          </cell>
          <cell r="H36" t="str">
            <v xml:space="preserve">                                0</v>
          </cell>
          <cell r="I36" t="str">
            <v xml:space="preserve">                                0</v>
          </cell>
          <cell r="J36" t="str">
            <v xml:space="preserve">                                0</v>
          </cell>
          <cell r="K36" t="str">
            <v xml:space="preserve">                                0</v>
          </cell>
          <cell r="L36" t="str">
            <v xml:space="preserve">                                0</v>
          </cell>
          <cell r="M36" t="str">
            <v xml:space="preserve">                                0</v>
          </cell>
          <cell r="N36" t="str">
            <v xml:space="preserve">                                0</v>
          </cell>
          <cell r="O36" t="str">
            <v xml:space="preserve">                                0</v>
          </cell>
        </row>
        <row r="37">
          <cell r="C37" t="str">
            <v>Deuda Interna.</v>
          </cell>
          <cell r="D37" t="str">
            <v xml:space="preserve">                                0</v>
          </cell>
          <cell r="E37" t="str">
            <v xml:space="preserve">                                0</v>
          </cell>
          <cell r="F37" t="str">
            <v xml:space="preserve">                                0</v>
          </cell>
          <cell r="G37" t="str">
            <v xml:space="preserve">                                0</v>
          </cell>
          <cell r="H37" t="str">
            <v xml:space="preserve">                                0</v>
          </cell>
          <cell r="I37" t="str">
            <v xml:space="preserve">                                0</v>
          </cell>
          <cell r="J37" t="str">
            <v xml:space="preserve">                                0</v>
          </cell>
          <cell r="K37" t="str">
            <v xml:space="preserve">                                0</v>
          </cell>
          <cell r="L37" t="str">
            <v xml:space="preserve">                                0</v>
          </cell>
          <cell r="M37" t="str">
            <v xml:space="preserve">                                0</v>
          </cell>
          <cell r="N37" t="str">
            <v xml:space="preserve">                                0</v>
          </cell>
          <cell r="O37" t="str">
            <v xml:space="preserve">                                0</v>
          </cell>
        </row>
        <row r="38">
          <cell r="C38" t="str">
            <v>DIFERIDO</v>
          </cell>
          <cell r="D38" t="str">
            <v xml:space="preserve">                                0</v>
          </cell>
          <cell r="E38" t="str">
            <v xml:space="preserve">                                0</v>
          </cell>
          <cell r="F38" t="str">
            <v xml:space="preserve">                                0</v>
          </cell>
          <cell r="G38" t="str">
            <v xml:space="preserve">                                0</v>
          </cell>
          <cell r="H38" t="str">
            <v xml:space="preserve">                                0</v>
          </cell>
          <cell r="I38" t="str">
            <v xml:space="preserve">                                0</v>
          </cell>
          <cell r="J38" t="str">
            <v xml:space="preserve">                                0</v>
          </cell>
          <cell r="K38" t="str">
            <v xml:space="preserve">                                0</v>
          </cell>
          <cell r="L38" t="str">
            <v xml:space="preserve">                                0</v>
          </cell>
          <cell r="M38" t="str">
            <v xml:space="preserve">                                0</v>
          </cell>
          <cell r="N38" t="str">
            <v xml:space="preserve">                                0</v>
          </cell>
          <cell r="O38" t="str">
            <v xml:space="preserve">                                0</v>
          </cell>
        </row>
        <row r="39">
          <cell r="C39" t="str">
            <v>Empleados</v>
          </cell>
          <cell r="D39">
            <v>-37027.542020000008</v>
          </cell>
          <cell r="E39">
            <v>-31060.487339999996</v>
          </cell>
          <cell r="F39">
            <v>-47147.703589999997</v>
          </cell>
          <cell r="G39">
            <v>-5562.6274999999923</v>
          </cell>
          <cell r="H39">
            <v>-18856.976029999994</v>
          </cell>
          <cell r="I39">
            <v>-29308.119839999996</v>
          </cell>
          <cell r="J39">
            <v>-38629.349709999995</v>
          </cell>
          <cell r="K39">
            <v>-38629.349709999995</v>
          </cell>
          <cell r="L39">
            <v>-38629.349709999995</v>
          </cell>
          <cell r="M39">
            <v>-38629.349709999995</v>
          </cell>
          <cell r="N39">
            <v>-38629.349709999995</v>
          </cell>
          <cell r="O39">
            <v>-38629.349709999995</v>
          </cell>
        </row>
        <row r="40">
          <cell r="C40" t="str">
            <v>I.V.A. por Pagar</v>
          </cell>
          <cell r="D40">
            <v>-104504.74124000003</v>
          </cell>
          <cell r="E40">
            <v>-34435.580710000017</v>
          </cell>
          <cell r="F40">
            <v>-225297.75122000003</v>
          </cell>
          <cell r="G40">
            <v>-105572.68746000004</v>
          </cell>
          <cell r="H40">
            <v>-105617.56746000003</v>
          </cell>
          <cell r="I40">
            <v>-121310.17045000005</v>
          </cell>
          <cell r="J40">
            <v>-231695.56972000009</v>
          </cell>
          <cell r="K40">
            <v>-231695.56972000009</v>
          </cell>
          <cell r="L40">
            <v>-231695.56972000009</v>
          </cell>
          <cell r="M40">
            <v>-231695.56972000009</v>
          </cell>
          <cell r="N40">
            <v>-231695.56972000009</v>
          </cell>
          <cell r="O40">
            <v>-231695.56972000009</v>
          </cell>
        </row>
        <row r="41">
          <cell r="C41" t="str">
            <v>410E0  Traspaso de I.V.A.  entre Areas.</v>
          </cell>
          <cell r="D41">
            <v>-1429184.2257100001</v>
          </cell>
          <cell r="E41">
            <v>-104504.74123999999</v>
          </cell>
          <cell r="F41">
            <v>-34435.580709999995</v>
          </cell>
          <cell r="G41">
            <v>-259733.23632000005</v>
          </cell>
          <cell r="H41">
            <v>-365305.92378000007</v>
          </cell>
          <cell r="I41">
            <v>-470923.49124000012</v>
          </cell>
          <cell r="J41">
            <v>-470923.49124000012</v>
          </cell>
          <cell r="K41">
            <v>-470923.49124000012</v>
          </cell>
          <cell r="L41">
            <v>-470923.49124000012</v>
          </cell>
          <cell r="M41">
            <v>-470923.49124000012</v>
          </cell>
          <cell r="N41">
            <v>-470923.49124000012</v>
          </cell>
          <cell r="O41">
            <v>-470923.49124000012</v>
          </cell>
        </row>
        <row r="42">
          <cell r="C42" t="str">
            <v>Impuestos y Derechos</v>
          </cell>
          <cell r="D42">
            <v>-29022.67037</v>
          </cell>
          <cell r="E42">
            <v>-24354.620559999999</v>
          </cell>
          <cell r="F42">
            <v>-18251.857629999999</v>
          </cell>
          <cell r="G42">
            <v>-30900.386839999999</v>
          </cell>
          <cell r="H42">
            <v>-21755.1456</v>
          </cell>
          <cell r="I42">
            <v>-18851.633810000003</v>
          </cell>
          <cell r="J42">
            <v>-19619.149810000003</v>
          </cell>
          <cell r="K42">
            <v>-19619.149810000003</v>
          </cell>
          <cell r="L42">
            <v>-19619.149810000003</v>
          </cell>
          <cell r="M42">
            <v>-19619.149810000003</v>
          </cell>
          <cell r="N42">
            <v>-19619.149810000003</v>
          </cell>
          <cell r="O42">
            <v>-19619.149810000003</v>
          </cell>
        </row>
        <row r="43">
          <cell r="C43" t="str">
            <v>Intereses por Pagar Arrendamiento</v>
          </cell>
          <cell r="D43" t="str">
            <v xml:space="preserve">                                0</v>
          </cell>
          <cell r="E43" t="str">
            <v xml:space="preserve">                                0</v>
          </cell>
          <cell r="F43" t="str">
            <v xml:space="preserve">                                0</v>
          </cell>
          <cell r="G43" t="str">
            <v xml:space="preserve">                                0</v>
          </cell>
          <cell r="H43" t="str">
            <v xml:space="preserve">                                0</v>
          </cell>
          <cell r="I43" t="str">
            <v xml:space="preserve">                                0</v>
          </cell>
          <cell r="J43" t="str">
            <v xml:space="preserve">                                0</v>
          </cell>
          <cell r="K43" t="str">
            <v xml:space="preserve">                                0</v>
          </cell>
          <cell r="L43" t="str">
            <v xml:space="preserve">                                0</v>
          </cell>
          <cell r="M43" t="str">
            <v xml:space="preserve">                                0</v>
          </cell>
          <cell r="N43" t="str">
            <v xml:space="preserve">                                0</v>
          </cell>
          <cell r="O43" t="str">
            <v xml:space="preserve">                                0</v>
          </cell>
        </row>
        <row r="44">
          <cell r="C44" t="str">
            <v>Intereses por Pagar Deuda</v>
          </cell>
          <cell r="D44" t="str">
            <v xml:space="preserve">                                0</v>
          </cell>
          <cell r="E44" t="str">
            <v xml:space="preserve">                                0</v>
          </cell>
          <cell r="F44" t="str">
            <v xml:space="preserve">                                0</v>
          </cell>
          <cell r="G44" t="str">
            <v xml:space="preserve">                                0</v>
          </cell>
          <cell r="H44" t="str">
            <v xml:space="preserve">                                0</v>
          </cell>
          <cell r="I44" t="str">
            <v xml:space="preserve">                                0</v>
          </cell>
          <cell r="J44" t="str">
            <v xml:space="preserve">                                0</v>
          </cell>
          <cell r="K44" t="str">
            <v xml:space="preserve">                                0</v>
          </cell>
          <cell r="L44" t="str">
            <v xml:space="preserve">                                0</v>
          </cell>
          <cell r="M44" t="str">
            <v xml:space="preserve">                                0</v>
          </cell>
          <cell r="N44" t="str">
            <v xml:space="preserve">                                0</v>
          </cell>
          <cell r="O44" t="str">
            <v xml:space="preserve">                                0</v>
          </cell>
        </row>
        <row r="45">
          <cell r="C45" t="str">
            <v>Intereses por Pagar Pidiregas</v>
          </cell>
          <cell r="D45">
            <v>-3225.2802500000007</v>
          </cell>
          <cell r="E45">
            <v>-3123.9848299999981</v>
          </cell>
          <cell r="F45">
            <v>-5234.1203099999984</v>
          </cell>
          <cell r="G45">
            <v>-5102.1936799999985</v>
          </cell>
          <cell r="H45">
            <v>-2427.4182699999988</v>
          </cell>
          <cell r="I45">
            <v>-4023.104049999999</v>
          </cell>
          <cell r="J45">
            <v>-39.461619999999179</v>
          </cell>
          <cell r="K45">
            <v>-39.461619999999179</v>
          </cell>
          <cell r="L45">
            <v>-39.461619999999179</v>
          </cell>
          <cell r="M45">
            <v>-39.461619999999179</v>
          </cell>
          <cell r="N45">
            <v>-39.461619999999179</v>
          </cell>
          <cell r="O45">
            <v>-39.461619999999179</v>
          </cell>
        </row>
        <row r="46">
          <cell r="C46" t="str">
            <v>Intereses por Cobertura de tasa</v>
          </cell>
          <cell r="D46" t="str">
            <v xml:space="preserve">                                0</v>
          </cell>
          <cell r="E46" t="str">
            <v xml:space="preserve">                                0</v>
          </cell>
          <cell r="F46" t="str">
            <v xml:space="preserve">                                0</v>
          </cell>
          <cell r="G46" t="str">
            <v xml:space="preserve">                                0</v>
          </cell>
          <cell r="H46" t="str">
            <v xml:space="preserve">                                0</v>
          </cell>
          <cell r="I46" t="str">
            <v xml:space="preserve">                                0</v>
          </cell>
          <cell r="J46" t="str">
            <v xml:space="preserve">                                0</v>
          </cell>
          <cell r="K46" t="str">
            <v xml:space="preserve">                                0</v>
          </cell>
          <cell r="L46" t="str">
            <v xml:space="preserve">                                0</v>
          </cell>
          <cell r="M46" t="str">
            <v xml:space="preserve">                                0</v>
          </cell>
          <cell r="N46" t="str">
            <v xml:space="preserve">                                0</v>
          </cell>
          <cell r="O46" t="str">
            <v xml:space="preserve">                                0</v>
          </cell>
        </row>
        <row r="47">
          <cell r="C47" t="str">
            <v>Otros Pasivos</v>
          </cell>
          <cell r="D47">
            <v>-697256.75413000036</v>
          </cell>
          <cell r="E47">
            <v>-696828.1440099997</v>
          </cell>
          <cell r="F47">
            <v>-676163.45894999977</v>
          </cell>
          <cell r="G47">
            <v>-688845.97851999989</v>
          </cell>
          <cell r="H47">
            <v>-730666.7072399999</v>
          </cell>
          <cell r="I47">
            <v>-794529.26901000005</v>
          </cell>
          <cell r="J47">
            <v>-814949.60533000005</v>
          </cell>
          <cell r="K47">
            <v>-814949.60533000005</v>
          </cell>
          <cell r="L47">
            <v>-814949.60533000005</v>
          </cell>
          <cell r="M47">
            <v>-814949.60533000005</v>
          </cell>
          <cell r="N47">
            <v>-814949.60533000005</v>
          </cell>
          <cell r="O47">
            <v>-814949.60533000005</v>
          </cell>
        </row>
        <row r="48">
          <cell r="C48" t="str">
            <v>Pidiregas CP</v>
          </cell>
          <cell r="D48">
            <v>-33314.275940000007</v>
          </cell>
          <cell r="E48">
            <v>-35913.141260000004</v>
          </cell>
          <cell r="F48">
            <v>-37122.201460000011</v>
          </cell>
          <cell r="G48">
            <v>-37065.164880000011</v>
          </cell>
          <cell r="H48">
            <v>-45552.452900000011</v>
          </cell>
          <cell r="I48">
            <v>-49099.868520000011</v>
          </cell>
          <cell r="J48">
            <v>-7.4505805969238283E-12</v>
          </cell>
          <cell r="K48">
            <v>-7.4505805969238283E-12</v>
          </cell>
          <cell r="L48">
            <v>-7.4505805969238283E-12</v>
          </cell>
          <cell r="M48">
            <v>-7.4505805969238283E-12</v>
          </cell>
          <cell r="N48">
            <v>-7.4505805969238283E-12</v>
          </cell>
          <cell r="O48">
            <v>-7.4505805969238283E-12</v>
          </cell>
        </row>
        <row r="49">
          <cell r="C49" t="str">
            <v>Proveedores y Contratistas</v>
          </cell>
          <cell r="D49">
            <v>-109173.91660000006</v>
          </cell>
          <cell r="E49">
            <v>-128495.26784999999</v>
          </cell>
          <cell r="F49">
            <v>-130161.13397</v>
          </cell>
          <cell r="G49">
            <v>-207112.40309000004</v>
          </cell>
          <cell r="H49">
            <v>-148574.74932000006</v>
          </cell>
          <cell r="I49">
            <v>-114339.82808000004</v>
          </cell>
          <cell r="J49">
            <v>-111401.41060000003</v>
          </cell>
          <cell r="K49">
            <v>-111401.41060000003</v>
          </cell>
          <cell r="L49">
            <v>-111401.41060000003</v>
          </cell>
          <cell r="M49">
            <v>-111401.41060000003</v>
          </cell>
          <cell r="N49">
            <v>-111401.41060000003</v>
          </cell>
          <cell r="O49">
            <v>-111401.41060000003</v>
          </cell>
        </row>
        <row r="50">
          <cell r="C50" t="str">
            <v>Tesorería de la Federación</v>
          </cell>
        </row>
        <row r="52">
          <cell r="C52" t="str">
            <v>Pasivo a Corto Plazo</v>
          </cell>
          <cell r="D52">
            <v>-3140208.2227400006</v>
          </cell>
          <cell r="E52">
            <v>-1764188.2139599994</v>
          </cell>
          <cell r="F52">
            <v>-1888245.3375600001</v>
          </cell>
          <cell r="G52">
            <v>-2060655.66934</v>
          </cell>
          <cell r="H52">
            <v>-2169665.8606600002</v>
          </cell>
          <cell r="I52">
            <v>-2352746.9587700004</v>
          </cell>
          <cell r="J52">
            <v>-2447071.8972300002</v>
          </cell>
          <cell r="K52">
            <v>-2447071.8972300002</v>
          </cell>
          <cell r="L52">
            <v>-2447071.8972300002</v>
          </cell>
          <cell r="M52">
            <v>-2447071.8972300002</v>
          </cell>
          <cell r="N52">
            <v>-2447071.8972300002</v>
          </cell>
          <cell r="O52">
            <v>-2447071.8972300002</v>
          </cell>
        </row>
        <row r="55">
          <cell r="C55" t="str">
            <v>Desmantelamiento Planta Nuclear</v>
          </cell>
          <cell r="D55" t="str">
            <v xml:space="preserve">                                0</v>
          </cell>
          <cell r="E55" t="str">
            <v xml:space="preserve">                                0</v>
          </cell>
          <cell r="F55" t="str">
            <v xml:space="preserve">                                0</v>
          </cell>
          <cell r="G55" t="str">
            <v xml:space="preserve">                                0</v>
          </cell>
          <cell r="H55" t="str">
            <v xml:space="preserve">                                0</v>
          </cell>
          <cell r="I55" t="str">
            <v xml:space="preserve">                                0</v>
          </cell>
          <cell r="J55" t="str">
            <v xml:space="preserve">                                0</v>
          </cell>
          <cell r="K55" t="str">
            <v xml:space="preserve">                                0</v>
          </cell>
          <cell r="L55" t="str">
            <v xml:space="preserve">                                0</v>
          </cell>
          <cell r="M55" t="str">
            <v xml:space="preserve">                                0</v>
          </cell>
          <cell r="N55" t="str">
            <v xml:space="preserve">                                0</v>
          </cell>
          <cell r="O55" t="str">
            <v xml:space="preserve">                                0</v>
          </cell>
        </row>
        <row r="56">
          <cell r="C56" t="str">
            <v>RESERVAS</v>
          </cell>
          <cell r="D56">
            <v>0</v>
          </cell>
          <cell r="E56">
            <v>0</v>
          </cell>
          <cell r="F56">
            <v>0</v>
          </cell>
          <cell r="G56">
            <v>0</v>
          </cell>
          <cell r="H56">
            <v>0</v>
          </cell>
          <cell r="I56">
            <v>0</v>
          </cell>
          <cell r="J56">
            <v>0</v>
          </cell>
          <cell r="K56">
            <v>0</v>
          </cell>
          <cell r="L56">
            <v>0</v>
          </cell>
          <cell r="M56">
            <v>0</v>
          </cell>
          <cell r="N56">
            <v>0</v>
          </cell>
          <cell r="O56">
            <v>0</v>
          </cell>
        </row>
      </sheetData>
      <sheetData sheetId="6"/>
      <sheetData sheetId="7"/>
      <sheetData sheetId="8"/>
      <sheetData sheetId="9"/>
      <sheetData sheetId="10"/>
      <sheetData sheetId="11"/>
      <sheetData sheetId="12"/>
      <sheetData sheetId="13"/>
      <sheetData sheetId="14"/>
      <sheetData sheetId="15"/>
      <sheetData sheetId="16">
        <row r="1">
          <cell r="D1" t="str">
            <v>2006</v>
          </cell>
        </row>
      </sheetData>
      <sheetData sheetId="17"/>
      <sheetData sheetId="18"/>
      <sheetData sheetId="19"/>
      <sheetData sheetId="20"/>
      <sheetData sheetId="21"/>
      <sheetData sheetId="22"/>
      <sheetData sheetId="23"/>
      <sheetData sheetId="24"/>
      <sheetData sheetId="25"/>
      <sheetData sheetId="26"/>
      <sheetData sheetId="27">
        <row r="1">
          <cell r="D1" t="str">
            <v>2006</v>
          </cell>
        </row>
      </sheetData>
      <sheetData sheetId="28"/>
      <sheetData sheetId="29"/>
      <sheetData sheetId="30"/>
      <sheetData sheetId="31"/>
      <sheetData sheetId="32"/>
      <sheetData sheetId="33"/>
      <sheetData sheetId="34">
        <row r="1">
          <cell r="B1">
            <v>0</v>
          </cell>
        </row>
      </sheetData>
      <sheetData sheetId="35"/>
      <sheetData sheetId="36"/>
      <sheetData sheetId="37"/>
      <sheetData sheetId="38"/>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 val="Premisas IMSS"/>
      <sheetName val="Premisa macro"/>
      <sheetName val="Régimen financiero"/>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 val="Premisas IMSS"/>
      <sheetName val="Premisa macro"/>
      <sheetName val="Régimen financiero"/>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LUMENES  SEP 2003  "/>
      <sheetName val="VOLUMENES  JUN 2003  "/>
      <sheetName val="VOLUMENES  DIC 2002  "/>
      <sheetName val="VOLUMENES  SEPT 2002 "/>
      <sheetName val="VOLUMENES JUNIO 2002"/>
      <sheetName val="VOLUMENES A MZO 2002"/>
      <sheetName val="VOLUMENES A DIC"/>
      <sheetName val="VOLUMENES A SEPT"/>
      <sheetName val="VOLUMENES JUNIO"/>
      <sheetName val="VOLUMENES MARZO"/>
      <sheetName val="RGBCFE"/>
      <sheetName val="DGBSEN"/>
      <sheetName val="RGBCFE 02"/>
      <sheetName val="DGBSEN 02"/>
      <sheetName val="DGBSEN 03"/>
      <sheetName val="RGBCFE 03"/>
      <sheetName val="RU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M"/>
      <sheetName val="EVA 00"/>
      <sheetName val="Perfil"/>
      <sheetName val="CALIZ "/>
      <sheetName val="EVA PREFIN"/>
      <sheetName val="EVA FIN "/>
      <sheetName val="Tipos de Cambio"/>
      <sheetName val="2ª FEB"/>
      <sheetName val="Datos Base"/>
      <sheetName val="RANGOS"/>
    </sheetNames>
    <sheetDataSet>
      <sheetData sheetId="0" refreshError="1">
        <row r="1">
          <cell r="A1" t="str">
            <v>Nombre de la Obra</v>
          </cell>
          <cell r="C1" t="str">
            <v>Costo Presupuestal</v>
          </cell>
          <cell r="D1" t="str">
            <v>Costo Total</v>
          </cell>
          <cell r="E1" t="str">
            <v>Tensión (Kv)</v>
          </cell>
          <cell r="F1" t="str">
            <v>Duración (Meses)</v>
          </cell>
          <cell r="G1" t="str">
            <v>Tipo de Construcción</v>
          </cell>
          <cell r="H1" t="str">
            <v>Capacidad (MVA/MVAR)</v>
          </cell>
          <cell r="I1" t="str">
            <v>Relación de Transformación</v>
          </cell>
          <cell r="J1" t="str">
            <v>Número de Circuitos</v>
          </cell>
          <cell r="K1" t="str">
            <v>Longitud (Km)</v>
          </cell>
          <cell r="L1" t="str">
            <v>Clase de Obra</v>
          </cell>
          <cell r="M1" t="str">
            <v>Tipo de Obra</v>
          </cell>
        </row>
        <row r="11">
          <cell r="C11">
            <v>26.251369</v>
          </cell>
          <cell r="D11">
            <v>343.03203600000001</v>
          </cell>
        </row>
      </sheetData>
      <sheetData sheetId="1" refreshError="1">
        <row r="11">
          <cell r="I11">
            <v>18.602378559215332</v>
          </cell>
          <cell r="K11">
            <v>4844.2793735302594</v>
          </cell>
          <cell r="M11">
            <v>0.60618644902465535</v>
          </cell>
        </row>
        <row r="13">
          <cell r="S13">
            <v>0.45565</v>
          </cell>
        </row>
        <row r="14">
          <cell r="F14">
            <v>1.22</v>
          </cell>
          <cell r="S14">
            <v>8.133E-2</v>
          </cell>
        </row>
        <row r="15">
          <cell r="S15">
            <v>0</v>
          </cell>
        </row>
        <row r="16">
          <cell r="S16">
            <v>0.45582</v>
          </cell>
        </row>
        <row r="17">
          <cell r="S17">
            <v>1.0932300000000001</v>
          </cell>
        </row>
        <row r="18">
          <cell r="S18">
            <v>1.5</v>
          </cell>
        </row>
        <row r="22">
          <cell r="A22">
            <v>2003</v>
          </cell>
          <cell r="H22">
            <v>8.7504563333333341</v>
          </cell>
        </row>
        <row r="54">
          <cell r="A54">
            <v>2035</v>
          </cell>
        </row>
      </sheetData>
      <sheetData sheetId="2"/>
      <sheetData sheetId="3"/>
      <sheetData sheetId="4"/>
      <sheetData sheetId="5"/>
      <sheetData sheetId="6"/>
      <sheetData sheetId="7" refreshError="1"/>
      <sheetData sheetId="8"/>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x_trabajo"/>
      <sheetName val="usuarios"/>
      <sheetName val="PEM"/>
      <sheetName val="EVA 00"/>
      <sheetName val="Perfil"/>
      <sheetName val="Oculta"/>
      <sheetName val="Costos Marginales"/>
      <sheetName val="aux_areas"/>
      <sheetName val="aux_regiones"/>
      <sheetName val="aux_obras"/>
      <sheetName val="aux_tensiones"/>
      <sheetName val="aux_tensiones_copar"/>
      <sheetName val="aux_zonas"/>
      <sheetName val="aux_calibre"/>
      <sheetName val="aux_cve_cal"/>
      <sheetName val="aux_cond"/>
      <sheetName val="aux_mvar"/>
      <sheetName val="aux_tipo_trans"/>
      <sheetName val="aux_fases"/>
      <sheetName val="aux_ctos"/>
      <sheetName val="cons_copar_al"/>
      <sheetName val="cons_copar_bc"/>
      <sheetName val="cons_copar_co"/>
      <sheetName val="cons_copar_lt"/>
      <sheetName val="cons_copar_tpo_ctr"/>
      <sheetName val="cons_pem_prop"/>
      <sheetName val="datos_copar"/>
      <sheetName val="datos base"/>
      <sheetName val="auxiliar"/>
    </sheetNames>
    <sheetDataSet>
      <sheetData sheetId="0"/>
      <sheetData sheetId="1"/>
      <sheetData sheetId="2"/>
      <sheetData sheetId="3"/>
      <sheetData sheetId="4"/>
      <sheetData sheetId="5" refreshError="1">
        <row r="2">
          <cell r="B2" t="str">
            <v>I0F CAÑADA MVAR CEV</v>
          </cell>
        </row>
        <row r="5">
          <cell r="B5" t="str">
            <v>BAJIO</v>
          </cell>
        </row>
        <row r="7">
          <cell r="B7">
            <v>38961</v>
          </cell>
        </row>
        <row r="8">
          <cell r="B8">
            <v>0</v>
          </cell>
        </row>
      </sheetData>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atos Base"/>
      <sheetName val="Evaluación financiera"/>
      <sheetName val="Hoja1"/>
      <sheetName val="beneficios"/>
      <sheetName val="Programa de Eventos"/>
      <sheetName val="Programa detallado"/>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Tuxpan act"/>
      <sheetName val="TRI"/>
      <sheetName val="Opciones"/>
      <sheetName val="Base de Datos"/>
    </sheetNames>
    <sheetDataSet>
      <sheetData sheetId="0" refreshError="1"/>
      <sheetData sheetId="1" refreshError="1">
        <row r="10">
          <cell r="E10">
            <v>2003</v>
          </cell>
        </row>
        <row r="12">
          <cell r="E12">
            <v>0.12</v>
          </cell>
        </row>
        <row r="22">
          <cell r="F22">
            <v>0.74939999999999996</v>
          </cell>
          <cell r="H22">
            <v>0.71719999999999995</v>
          </cell>
        </row>
        <row r="23">
          <cell r="H23">
            <v>0.773725</v>
          </cell>
        </row>
        <row r="34">
          <cell r="E34">
            <v>2.5000000000000001E-3</v>
          </cell>
        </row>
        <row r="47">
          <cell r="E47">
            <v>37925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T78"/>
  <sheetViews>
    <sheetView showGridLines="0" tabSelected="1" topLeftCell="C1" zoomScale="90" zoomScaleNormal="90" workbookViewId="0">
      <selection activeCell="T5" sqref="T5"/>
    </sheetView>
  </sheetViews>
  <sheetFormatPr baseColWidth="10" defaultColWidth="11.42578125" defaultRowHeight="15" x14ac:dyDescent="0.25"/>
  <cols>
    <col min="1" max="1" width="2.7109375" hidden="1" customWidth="1"/>
    <col min="2" max="2" width="5" hidden="1" customWidth="1"/>
    <col min="3" max="3" width="8.140625" style="2" customWidth="1"/>
    <col min="4" max="4" width="66.5703125" customWidth="1"/>
    <col min="5" max="5" width="24" customWidth="1"/>
    <col min="6" max="6" width="14.140625" customWidth="1"/>
    <col min="7" max="7" width="13.7109375" customWidth="1"/>
    <col min="8" max="8" width="14.140625" customWidth="1"/>
    <col min="9" max="9" width="13.28515625" customWidth="1"/>
    <col min="10" max="10" width="12.28515625" customWidth="1"/>
    <col min="11" max="11" width="8.28515625" customWidth="1"/>
    <col min="12" max="12" width="2.85546875" customWidth="1"/>
    <col min="13" max="13" width="11.5703125" customWidth="1"/>
    <col min="14" max="14" width="12.140625" customWidth="1"/>
    <col min="15" max="15" width="12.7109375" customWidth="1"/>
    <col min="16" max="16" width="11.42578125" customWidth="1"/>
    <col min="17" max="17" width="8.7109375" customWidth="1"/>
    <col min="18" max="18" width="17.140625" style="1" customWidth="1"/>
    <col min="19" max="19" width="8.28515625" customWidth="1"/>
    <col min="21" max="21" width="17" customWidth="1"/>
  </cols>
  <sheetData>
    <row r="1" spans="1:18" s="6" customFormat="1" ht="58.5" customHeight="1" x14ac:dyDescent="0.25">
      <c r="A1" s="128" t="s">
        <v>883</v>
      </c>
      <c r="B1" s="128"/>
      <c r="C1" s="128"/>
      <c r="D1" s="128"/>
      <c r="E1" s="129" t="s">
        <v>885</v>
      </c>
      <c r="F1" s="129"/>
      <c r="G1" s="89"/>
      <c r="H1" s="89"/>
      <c r="I1" s="89"/>
      <c r="J1" s="89"/>
      <c r="K1" s="89"/>
      <c r="L1" s="89"/>
      <c r="M1" s="89"/>
      <c r="N1" s="89"/>
      <c r="O1" s="89"/>
      <c r="P1" s="89"/>
    </row>
    <row r="2" spans="1:18" s="6" customFormat="1" ht="36" customHeight="1" thickBot="1" x14ac:dyDescent="0.45">
      <c r="A2" s="130" t="s">
        <v>884</v>
      </c>
      <c r="B2" s="130"/>
      <c r="C2" s="130"/>
      <c r="D2" s="130"/>
      <c r="E2" s="130"/>
      <c r="F2" s="130"/>
      <c r="G2" s="130"/>
      <c r="H2" s="130"/>
      <c r="I2" s="130"/>
      <c r="J2" s="130"/>
      <c r="K2" s="130"/>
      <c r="L2" s="90"/>
      <c r="M2" s="89"/>
      <c r="N2" s="91"/>
      <c r="O2" s="91"/>
      <c r="P2" s="89"/>
    </row>
    <row r="3" spans="1:18" ht="4.5" customHeight="1" x14ac:dyDescent="0.35">
      <c r="A3" s="131"/>
      <c r="B3" s="131"/>
      <c r="C3" s="131"/>
      <c r="D3" s="131"/>
      <c r="E3" s="131"/>
      <c r="F3" s="131"/>
      <c r="G3" s="131"/>
      <c r="H3" s="131"/>
      <c r="I3" s="131"/>
      <c r="J3" s="131"/>
      <c r="K3" s="131"/>
      <c r="L3" s="95"/>
      <c r="M3" s="131"/>
      <c r="N3" s="132"/>
      <c r="O3" s="132"/>
      <c r="P3" s="96"/>
      <c r="R3"/>
    </row>
    <row r="4" spans="1:18" ht="20.25" x14ac:dyDescent="0.35">
      <c r="A4" s="97"/>
      <c r="B4" s="97"/>
      <c r="C4" s="98" t="s">
        <v>886</v>
      </c>
      <c r="D4" s="93"/>
      <c r="E4" s="93"/>
      <c r="F4" s="93"/>
      <c r="G4" s="93"/>
      <c r="H4" s="93"/>
      <c r="I4" s="93"/>
      <c r="J4" s="93"/>
      <c r="K4" s="93"/>
      <c r="L4" s="93"/>
      <c r="M4" s="93"/>
      <c r="N4" s="99"/>
      <c r="O4" s="99"/>
      <c r="P4" s="100"/>
    </row>
    <row r="5" spans="1:18" ht="18.75" x14ac:dyDescent="0.35">
      <c r="A5" s="101"/>
      <c r="B5" s="101"/>
      <c r="C5" s="98" t="s">
        <v>73</v>
      </c>
      <c r="D5" s="92"/>
      <c r="E5" s="92"/>
      <c r="F5" s="92"/>
      <c r="G5" s="92"/>
      <c r="H5" s="92"/>
      <c r="I5" s="92"/>
      <c r="J5" s="92"/>
      <c r="K5" s="92"/>
      <c r="L5" s="92"/>
      <c r="M5" s="92"/>
      <c r="N5" s="102"/>
      <c r="O5" s="102"/>
      <c r="P5" s="103"/>
    </row>
    <row r="6" spans="1:18" ht="18.75" x14ac:dyDescent="0.35">
      <c r="A6" s="101"/>
      <c r="B6" s="101"/>
      <c r="C6" s="98" t="s">
        <v>72</v>
      </c>
      <c r="D6" s="93"/>
      <c r="E6" s="93"/>
      <c r="F6" s="93"/>
      <c r="G6" s="93"/>
      <c r="H6" s="93"/>
      <c r="I6" s="93"/>
      <c r="J6" s="93"/>
      <c r="K6" s="93"/>
      <c r="L6" s="93"/>
      <c r="M6" s="93"/>
      <c r="N6" s="103"/>
      <c r="O6" s="103"/>
      <c r="P6" s="103"/>
    </row>
    <row r="7" spans="1:18" s="18" customFormat="1" ht="18.75" x14ac:dyDescent="0.35">
      <c r="A7" s="101"/>
      <c r="B7" s="101"/>
      <c r="C7" s="104" t="s">
        <v>874</v>
      </c>
      <c r="D7" s="94"/>
      <c r="E7" s="94"/>
      <c r="F7" s="94"/>
      <c r="G7" s="94"/>
      <c r="H7" s="94"/>
      <c r="I7" s="94"/>
      <c r="J7" s="94"/>
      <c r="K7" s="94"/>
      <c r="L7" s="94"/>
      <c r="M7" s="94"/>
      <c r="N7" s="102"/>
      <c r="O7" s="102"/>
      <c r="P7" s="103"/>
      <c r="R7" s="19"/>
    </row>
    <row r="8" spans="1:18" ht="18.75" x14ac:dyDescent="0.35">
      <c r="A8" s="101"/>
      <c r="B8" s="101"/>
      <c r="C8" s="98" t="s">
        <v>870</v>
      </c>
      <c r="D8" s="93"/>
      <c r="E8" s="93"/>
      <c r="F8" s="93"/>
      <c r="G8" s="93"/>
      <c r="H8" s="93"/>
      <c r="I8" s="93"/>
      <c r="J8" s="93"/>
      <c r="K8" s="93"/>
      <c r="L8" s="93"/>
      <c r="M8" s="93"/>
      <c r="N8" s="103"/>
      <c r="O8" s="103"/>
      <c r="P8" s="103"/>
      <c r="Q8" s="17">
        <v>20.318200000000001</v>
      </c>
    </row>
    <row r="9" spans="1:18" ht="15" customHeight="1" x14ac:dyDescent="0.25">
      <c r="A9" s="6"/>
      <c r="B9" s="6"/>
      <c r="C9" s="138" t="s">
        <v>71</v>
      </c>
      <c r="D9" s="139" t="s">
        <v>70</v>
      </c>
      <c r="E9" s="140" t="s">
        <v>69</v>
      </c>
      <c r="F9" s="135" t="s">
        <v>888</v>
      </c>
      <c r="G9" s="141" t="s">
        <v>68</v>
      </c>
      <c r="H9" s="141"/>
      <c r="I9" s="141"/>
      <c r="J9" s="141"/>
      <c r="K9" s="141"/>
      <c r="L9" s="106"/>
      <c r="M9" s="133" t="s">
        <v>67</v>
      </c>
      <c r="N9" s="133"/>
      <c r="O9" s="133"/>
      <c r="P9" s="133"/>
    </row>
    <row r="10" spans="1:18" ht="22.5" customHeight="1" x14ac:dyDescent="0.25">
      <c r="A10" s="14"/>
      <c r="B10" s="14"/>
      <c r="C10" s="138"/>
      <c r="D10" s="139"/>
      <c r="E10" s="140"/>
      <c r="F10" s="135"/>
      <c r="G10" s="134" t="s">
        <v>889</v>
      </c>
      <c r="H10" s="136">
        <v>2025</v>
      </c>
      <c r="I10" s="136"/>
      <c r="J10" s="136"/>
      <c r="K10" s="136"/>
      <c r="L10" s="106"/>
      <c r="M10" s="134" t="s">
        <v>66</v>
      </c>
      <c r="N10" s="137">
        <v>2025</v>
      </c>
      <c r="O10" s="137"/>
      <c r="P10" s="137"/>
    </row>
    <row r="11" spans="1:18" ht="27" x14ac:dyDescent="0.25">
      <c r="A11" s="16"/>
      <c r="B11" s="16"/>
      <c r="C11" s="138"/>
      <c r="D11" s="139"/>
      <c r="E11" s="140"/>
      <c r="F11" s="135"/>
      <c r="G11" s="135"/>
      <c r="H11" s="107" t="s">
        <v>890</v>
      </c>
      <c r="I11" s="108" t="s">
        <v>887</v>
      </c>
      <c r="J11" s="107" t="s">
        <v>62</v>
      </c>
      <c r="K11" s="107" t="s">
        <v>65</v>
      </c>
      <c r="L11" s="107"/>
      <c r="M11" s="135"/>
      <c r="N11" s="109" t="s">
        <v>64</v>
      </c>
      <c r="O11" s="107" t="s">
        <v>63</v>
      </c>
      <c r="P11" s="107" t="s">
        <v>62</v>
      </c>
    </row>
    <row r="12" spans="1:18" ht="15.75" thickBot="1" x14ac:dyDescent="0.3">
      <c r="A12" s="14"/>
      <c r="B12" s="14"/>
      <c r="C12" s="110"/>
      <c r="D12" s="111"/>
      <c r="E12" s="112" t="s">
        <v>61</v>
      </c>
      <c r="F12" s="111" t="s">
        <v>60</v>
      </c>
      <c r="G12" s="111" t="s">
        <v>59</v>
      </c>
      <c r="H12" s="111" t="s">
        <v>58</v>
      </c>
      <c r="I12" s="112" t="s">
        <v>57</v>
      </c>
      <c r="J12" s="111" t="s">
        <v>56</v>
      </c>
      <c r="K12" s="113" t="s">
        <v>55</v>
      </c>
      <c r="L12" s="111"/>
      <c r="M12" s="111" t="s">
        <v>54</v>
      </c>
      <c r="N12" s="111" t="s">
        <v>53</v>
      </c>
      <c r="O12" s="111" t="s">
        <v>52</v>
      </c>
      <c r="P12" s="111" t="s">
        <v>51</v>
      </c>
    </row>
    <row r="13" spans="1:18" s="14" customFormat="1" ht="6" customHeight="1" thickBot="1" x14ac:dyDescent="0.3">
      <c r="C13" s="114"/>
      <c r="D13" s="115"/>
      <c r="E13" s="114"/>
      <c r="F13" s="115"/>
      <c r="G13" s="115"/>
      <c r="H13" s="115"/>
      <c r="I13" s="114"/>
      <c r="J13" s="115"/>
      <c r="K13" s="116"/>
      <c r="L13" s="116"/>
      <c r="M13" s="115"/>
      <c r="N13" s="115"/>
      <c r="O13" s="115"/>
      <c r="P13" s="115"/>
    </row>
    <row r="14" spans="1:18" x14ac:dyDescent="0.25">
      <c r="A14" s="6"/>
      <c r="B14" s="9"/>
      <c r="C14" s="117"/>
      <c r="D14" s="118" t="s">
        <v>50</v>
      </c>
      <c r="E14" s="118"/>
      <c r="F14" s="119">
        <f>+F16+F66</f>
        <v>184569.83786059447</v>
      </c>
      <c r="G14" s="119">
        <f>+G16+G66</f>
        <v>75763.391627050732</v>
      </c>
      <c r="H14" s="119">
        <f>+H16+H66</f>
        <v>25408.634561331</v>
      </c>
      <c r="I14" s="119">
        <f>+I16+I66</f>
        <v>1428.1392803140725</v>
      </c>
      <c r="J14" s="119">
        <f>+G14+I14</f>
        <v>77191.53090736481</v>
      </c>
      <c r="K14" s="119">
        <f t="shared" ref="K14:K45" si="0">ROUND((J14/F14)*100,1)</f>
        <v>41.8</v>
      </c>
      <c r="L14" s="119"/>
      <c r="M14" s="119"/>
      <c r="N14" s="119"/>
      <c r="O14" s="119"/>
      <c r="P14" s="119"/>
      <c r="Q14" s="13"/>
      <c r="R14" s="13"/>
    </row>
    <row r="15" spans="1:18" ht="14.25" customHeight="1" x14ac:dyDescent="0.25">
      <c r="A15" s="6"/>
      <c r="B15" s="9"/>
      <c r="C15" s="117"/>
      <c r="D15" s="120" t="s">
        <v>49</v>
      </c>
      <c r="E15" s="118"/>
      <c r="F15" s="119">
        <f>+F16+F67</f>
        <v>184569.83786059447</v>
      </c>
      <c r="G15" s="119">
        <f>+G16+G67</f>
        <v>75763.391627050732</v>
      </c>
      <c r="H15" s="119">
        <f>+H16+H67</f>
        <v>25408.634561331</v>
      </c>
      <c r="I15" s="119">
        <f>+I16+I67</f>
        <v>1428.1392803140725</v>
      </c>
      <c r="J15" s="119">
        <f>+G15+I15</f>
        <v>77191.53090736481</v>
      </c>
      <c r="K15" s="119">
        <f t="shared" si="0"/>
        <v>41.8</v>
      </c>
      <c r="L15" s="119"/>
      <c r="M15" s="119"/>
      <c r="N15" s="119"/>
      <c r="O15" s="119"/>
      <c r="P15" s="119"/>
      <c r="Q15" s="13"/>
      <c r="R15" s="13"/>
    </row>
    <row r="16" spans="1:18" x14ac:dyDescent="0.25">
      <c r="A16" s="6"/>
      <c r="B16" s="9"/>
      <c r="C16" s="117"/>
      <c r="D16" s="121" t="s">
        <v>48</v>
      </c>
      <c r="E16" s="118"/>
      <c r="F16" s="119">
        <f>+F17+F19+F21+F23+F25+F30+F36+F43+F46+F49+F51+F56+F61</f>
        <v>173133.64085368847</v>
      </c>
      <c r="G16" s="119">
        <f>+G17+G19+G21+G23+G25+G30+G36+G43+G46+G49+G51+G56+G61</f>
        <v>72581.561507050734</v>
      </c>
      <c r="H16" s="119">
        <f>+H17+H19+H21+H23+H25+H30+H36+H43+H46+H49+H51+H56+H61</f>
        <v>25408.634561331</v>
      </c>
      <c r="I16" s="119">
        <f>+I17+I19+I21+I23+I25+I30+I36+I43+I46+I49+I51+I56+I61</f>
        <v>1428.1392803140725</v>
      </c>
      <c r="J16" s="119">
        <f>+G16+I16</f>
        <v>74009.700787364811</v>
      </c>
      <c r="K16" s="119">
        <f t="shared" si="0"/>
        <v>42.7</v>
      </c>
      <c r="L16" s="119"/>
      <c r="M16" s="119"/>
      <c r="N16" s="119"/>
      <c r="O16" s="119"/>
      <c r="P16" s="119"/>
      <c r="Q16" s="13"/>
      <c r="R16" s="13"/>
    </row>
    <row r="17" spans="1:20" ht="12.75" customHeight="1" x14ac:dyDescent="0.25">
      <c r="A17" s="7">
        <v>1</v>
      </c>
      <c r="C17" s="122"/>
      <c r="D17" s="121" t="s">
        <v>47</v>
      </c>
      <c r="E17" s="123"/>
      <c r="F17" s="119">
        <f>+F18</f>
        <v>4964.5109527642062</v>
      </c>
      <c r="G17" s="119">
        <f>+G18</f>
        <v>4200.8860634597359</v>
      </c>
      <c r="H17" s="119">
        <f>+H18</f>
        <v>751.77340000000004</v>
      </c>
      <c r="I17" s="119">
        <f>+I18</f>
        <v>0</v>
      </c>
      <c r="J17" s="119">
        <f>+J18</f>
        <v>4200.8860634597359</v>
      </c>
      <c r="K17" s="119">
        <f t="shared" si="0"/>
        <v>84.6</v>
      </c>
      <c r="L17" s="119"/>
      <c r="M17" s="124"/>
      <c r="N17" s="125"/>
      <c r="O17" s="124"/>
      <c r="P17" s="124"/>
      <c r="Q17" s="2"/>
      <c r="R17" s="8"/>
    </row>
    <row r="18" spans="1:20" ht="12.75" customHeight="1" x14ac:dyDescent="0.25">
      <c r="A18" s="7">
        <v>3</v>
      </c>
      <c r="B18" s="9">
        <v>2006</v>
      </c>
      <c r="C18" s="122">
        <v>188</v>
      </c>
      <c r="D18" s="126" t="s">
        <v>46</v>
      </c>
      <c r="E18" s="123" t="s">
        <v>4</v>
      </c>
      <c r="F18" s="124">
        <v>4964.5109527642062</v>
      </c>
      <c r="G18" s="124">
        <v>4200.8860634597359</v>
      </c>
      <c r="H18" s="124">
        <v>751.77340000000004</v>
      </c>
      <c r="I18" s="124">
        <v>0</v>
      </c>
      <c r="J18" s="124">
        <f>G18+I18</f>
        <v>4200.8860634597359</v>
      </c>
      <c r="K18" s="124">
        <f t="shared" si="0"/>
        <v>84.6</v>
      </c>
      <c r="L18" s="119"/>
      <c r="M18" s="124">
        <v>99.899999999999991</v>
      </c>
      <c r="N18" s="125">
        <v>1</v>
      </c>
      <c r="O18" s="124">
        <v>0</v>
      </c>
      <c r="P18" s="124">
        <f>+M18+O18</f>
        <v>99.899999999999991</v>
      </c>
      <c r="Q18" s="10"/>
      <c r="R18" s="12"/>
      <c r="S18" s="11"/>
      <c r="T18" s="11"/>
    </row>
    <row r="19" spans="1:20" ht="12.75" customHeight="1" x14ac:dyDescent="0.25">
      <c r="A19" s="7">
        <v>4</v>
      </c>
      <c r="C19" s="122"/>
      <c r="D19" s="127" t="s">
        <v>45</v>
      </c>
      <c r="E19" s="123"/>
      <c r="F19" s="119">
        <f>+F20</f>
        <v>2702.1377362000003</v>
      </c>
      <c r="G19" s="119">
        <f>+G20</f>
        <v>1269.8875</v>
      </c>
      <c r="H19" s="119">
        <f>+H20</f>
        <v>0</v>
      </c>
      <c r="I19" s="119">
        <f>+I20</f>
        <v>0</v>
      </c>
      <c r="J19" s="119">
        <f>+J20</f>
        <v>1269.8875</v>
      </c>
      <c r="K19" s="119">
        <f t="shared" si="0"/>
        <v>47</v>
      </c>
      <c r="L19" s="119"/>
      <c r="M19" s="124"/>
      <c r="N19" s="125"/>
      <c r="O19" s="124"/>
      <c r="P19" s="124"/>
      <c r="Q19" s="10"/>
      <c r="R19" s="12"/>
      <c r="S19" s="11"/>
    </row>
    <row r="20" spans="1:20" ht="12.75" customHeight="1" x14ac:dyDescent="0.25">
      <c r="A20" s="7">
        <v>5</v>
      </c>
      <c r="B20" s="9">
        <v>2007</v>
      </c>
      <c r="C20" s="122">
        <v>209</v>
      </c>
      <c r="D20" s="126" t="s">
        <v>891</v>
      </c>
      <c r="E20" s="123" t="s">
        <v>4</v>
      </c>
      <c r="F20" s="124">
        <v>2702.1377362000003</v>
      </c>
      <c r="G20" s="124">
        <v>1269.8875</v>
      </c>
      <c r="H20" s="124">
        <v>0</v>
      </c>
      <c r="I20" s="124">
        <v>0</v>
      </c>
      <c r="J20" s="124">
        <f>+G20+I20</f>
        <v>1269.8875</v>
      </c>
      <c r="K20" s="124">
        <f t="shared" si="0"/>
        <v>47</v>
      </c>
      <c r="L20" s="119"/>
      <c r="M20" s="124">
        <v>67.8</v>
      </c>
      <c r="N20" s="125">
        <v>0</v>
      </c>
      <c r="O20" s="124">
        <v>0</v>
      </c>
      <c r="P20" s="124">
        <f>+M20+O20</f>
        <v>67.8</v>
      </c>
      <c r="Q20" s="10"/>
      <c r="R20" s="12"/>
      <c r="S20" s="11"/>
      <c r="T20" s="11"/>
    </row>
    <row r="21" spans="1:20" ht="12.75" customHeight="1" x14ac:dyDescent="0.25">
      <c r="A21" s="7">
        <v>7</v>
      </c>
      <c r="C21" s="122"/>
      <c r="D21" s="127" t="s">
        <v>44</v>
      </c>
      <c r="E21" s="123"/>
      <c r="F21" s="119">
        <f>+F22</f>
        <v>1897.3207088601052</v>
      </c>
      <c r="G21" s="119">
        <f>+G22</f>
        <v>872.74288324999998</v>
      </c>
      <c r="H21" s="153">
        <f>+H22</f>
        <v>0</v>
      </c>
      <c r="I21" s="119">
        <f>+I22</f>
        <v>0</v>
      </c>
      <c r="J21" s="119">
        <f>+J22</f>
        <v>872.74288324999998</v>
      </c>
      <c r="K21" s="119">
        <f t="shared" si="0"/>
        <v>46</v>
      </c>
      <c r="L21" s="119"/>
      <c r="M21" s="124"/>
      <c r="N21" s="125"/>
      <c r="O21" s="124"/>
      <c r="P21" s="124"/>
      <c r="Q21" s="10"/>
      <c r="R21" s="12"/>
      <c r="S21" s="11"/>
    </row>
    <row r="22" spans="1:20" ht="12.75" customHeight="1" x14ac:dyDescent="0.25">
      <c r="A22" s="7">
        <v>8</v>
      </c>
      <c r="B22" s="9">
        <v>2008</v>
      </c>
      <c r="C22" s="122">
        <v>245</v>
      </c>
      <c r="D22" s="126" t="s">
        <v>892</v>
      </c>
      <c r="E22" s="123" t="s">
        <v>4</v>
      </c>
      <c r="F22" s="124">
        <v>1897.3207088601052</v>
      </c>
      <c r="G22" s="124">
        <v>872.74288324999998</v>
      </c>
      <c r="H22" s="124">
        <v>0</v>
      </c>
      <c r="I22" s="124">
        <v>0</v>
      </c>
      <c r="J22" s="124">
        <f>+G22+I22</f>
        <v>872.74288324999998</v>
      </c>
      <c r="K22" s="124">
        <f t="shared" si="0"/>
        <v>46</v>
      </c>
      <c r="L22" s="119"/>
      <c r="M22" s="124">
        <v>96.5</v>
      </c>
      <c r="N22" s="125">
        <v>0</v>
      </c>
      <c r="O22" s="124">
        <v>0</v>
      </c>
      <c r="P22" s="124">
        <f>+M22+O22</f>
        <v>96.5</v>
      </c>
      <c r="Q22" s="10"/>
      <c r="R22" s="12"/>
      <c r="S22" s="11"/>
      <c r="T22" s="11"/>
    </row>
    <row r="23" spans="1:20" ht="12.75" customHeight="1" x14ac:dyDescent="0.25">
      <c r="A23" s="7">
        <v>9</v>
      </c>
      <c r="C23" s="122"/>
      <c r="D23" s="127" t="s">
        <v>43</v>
      </c>
      <c r="E23" s="123"/>
      <c r="F23" s="119">
        <f>+F24</f>
        <v>1166.0444100678392</v>
      </c>
      <c r="G23" s="119">
        <f>+G24</f>
        <v>910.25536</v>
      </c>
      <c r="H23" s="119">
        <f>+H24</f>
        <v>39.503294622399999</v>
      </c>
      <c r="I23" s="119">
        <f>+I24</f>
        <v>0</v>
      </c>
      <c r="J23" s="119">
        <f>+J24</f>
        <v>910.25536</v>
      </c>
      <c r="K23" s="119">
        <f t="shared" si="0"/>
        <v>78.099999999999994</v>
      </c>
      <c r="L23" s="119"/>
      <c r="M23" s="124"/>
      <c r="N23" s="125"/>
      <c r="O23" s="124"/>
      <c r="P23" s="124"/>
      <c r="Q23" s="10"/>
      <c r="R23" s="12"/>
      <c r="S23" s="11"/>
    </row>
    <row r="24" spans="1:20" ht="12.75" customHeight="1" x14ac:dyDescent="0.25">
      <c r="A24" s="7">
        <v>10</v>
      </c>
      <c r="B24" s="9">
        <v>2009</v>
      </c>
      <c r="C24" s="122">
        <v>249</v>
      </c>
      <c r="D24" s="126" t="s">
        <v>42</v>
      </c>
      <c r="E24" s="123" t="s">
        <v>4</v>
      </c>
      <c r="F24" s="124">
        <v>1166.0444100678392</v>
      </c>
      <c r="G24" s="124">
        <v>910.25536</v>
      </c>
      <c r="H24" s="124">
        <v>39.503294622399999</v>
      </c>
      <c r="I24" s="124">
        <v>0</v>
      </c>
      <c r="J24" s="124">
        <f>G24+I24</f>
        <v>910.25536</v>
      </c>
      <c r="K24" s="124">
        <f t="shared" si="0"/>
        <v>78.099999999999994</v>
      </c>
      <c r="L24" s="119"/>
      <c r="M24" s="124">
        <v>100</v>
      </c>
      <c r="N24" s="125">
        <v>1</v>
      </c>
      <c r="O24" s="124">
        <v>0</v>
      </c>
      <c r="P24" s="124">
        <f>+M24+O24</f>
        <v>100</v>
      </c>
      <c r="Q24" s="10"/>
      <c r="R24" s="12"/>
      <c r="S24" s="11"/>
      <c r="T24" s="11"/>
    </row>
    <row r="25" spans="1:20" ht="12.75" customHeight="1" x14ac:dyDescent="0.25">
      <c r="A25" s="7">
        <v>12</v>
      </c>
      <c r="C25" s="122"/>
      <c r="D25" s="127" t="s">
        <v>41</v>
      </c>
      <c r="E25" s="123"/>
      <c r="F25" s="119">
        <f>SUM(F26:F29)</f>
        <v>23137.323714648101</v>
      </c>
      <c r="G25" s="119">
        <f>SUM(G26:G29)</f>
        <v>17277.627679392568</v>
      </c>
      <c r="H25" s="119">
        <f>SUM(H26:H29)</f>
        <v>304.77300000000002</v>
      </c>
      <c r="I25" s="119">
        <f>SUM(I26:I29)</f>
        <v>0</v>
      </c>
      <c r="J25" s="119">
        <f>SUM(J26:J29)</f>
        <v>17277.627679392568</v>
      </c>
      <c r="K25" s="119">
        <f t="shared" si="0"/>
        <v>74.7</v>
      </c>
      <c r="L25" s="119"/>
      <c r="M25" s="124"/>
      <c r="N25" s="125"/>
      <c r="O25" s="124"/>
      <c r="P25" s="124"/>
      <c r="Q25" s="10"/>
      <c r="R25" s="12"/>
      <c r="S25" s="11"/>
    </row>
    <row r="26" spans="1:20" ht="12.75" customHeight="1" x14ac:dyDescent="0.25">
      <c r="A26" s="7">
        <v>13</v>
      </c>
      <c r="B26" s="9">
        <v>2011</v>
      </c>
      <c r="C26" s="122">
        <v>264</v>
      </c>
      <c r="D26" s="126" t="s">
        <v>40</v>
      </c>
      <c r="E26" s="123" t="s">
        <v>4</v>
      </c>
      <c r="F26" s="124">
        <v>14726.734657946103</v>
      </c>
      <c r="G26" s="124">
        <v>12445.389781058308</v>
      </c>
      <c r="H26" s="124">
        <v>304.77300000000002</v>
      </c>
      <c r="I26" s="124">
        <v>0</v>
      </c>
      <c r="J26" s="124">
        <f>G26+I26</f>
        <v>12445.389781058308</v>
      </c>
      <c r="K26" s="124">
        <f t="shared" si="0"/>
        <v>84.5</v>
      </c>
      <c r="L26" s="119"/>
      <c r="M26" s="124">
        <v>99.88</v>
      </c>
      <c r="N26" s="125">
        <v>0.3</v>
      </c>
      <c r="O26" s="124">
        <v>0</v>
      </c>
      <c r="P26" s="124">
        <f>+M26+O26</f>
        <v>99.88</v>
      </c>
      <c r="Q26" s="10"/>
      <c r="R26" s="12"/>
      <c r="S26" s="11"/>
      <c r="T26" s="11"/>
    </row>
    <row r="27" spans="1:20" ht="12.75" customHeight="1" x14ac:dyDescent="0.25">
      <c r="A27" s="7">
        <v>14</v>
      </c>
      <c r="B27" s="9">
        <v>2011</v>
      </c>
      <c r="C27" s="122">
        <v>266</v>
      </c>
      <c r="D27" s="126" t="s">
        <v>893</v>
      </c>
      <c r="E27" s="123" t="s">
        <v>4</v>
      </c>
      <c r="F27" s="124">
        <v>3612.0883232000006</v>
      </c>
      <c r="G27" s="124">
        <v>1715.858851966633</v>
      </c>
      <c r="H27" s="124">
        <v>0</v>
      </c>
      <c r="I27" s="124">
        <v>0</v>
      </c>
      <c r="J27" s="124">
        <f>G27+I27</f>
        <v>1715.858851966633</v>
      </c>
      <c r="K27" s="124">
        <f t="shared" si="0"/>
        <v>47.5</v>
      </c>
      <c r="L27" s="119"/>
      <c r="M27" s="124">
        <v>92.59</v>
      </c>
      <c r="N27" s="125">
        <v>0</v>
      </c>
      <c r="O27" s="124">
        <v>0</v>
      </c>
      <c r="P27" s="124">
        <f>+M27+O27</f>
        <v>92.59</v>
      </c>
      <c r="Q27" s="10"/>
      <c r="R27" s="12"/>
      <c r="S27" s="11"/>
      <c r="T27" s="11"/>
    </row>
    <row r="28" spans="1:20" ht="12.75" customHeight="1" x14ac:dyDescent="0.25">
      <c r="A28" s="7">
        <v>16</v>
      </c>
      <c r="B28" s="9">
        <v>2011</v>
      </c>
      <c r="C28" s="122">
        <v>268</v>
      </c>
      <c r="D28" s="126" t="s">
        <v>894</v>
      </c>
      <c r="E28" s="123" t="s">
        <v>15</v>
      </c>
      <c r="F28" s="124">
        <v>419.25061516799997</v>
      </c>
      <c r="G28" s="124">
        <v>400.82445060689957</v>
      </c>
      <c r="H28" s="124">
        <v>0</v>
      </c>
      <c r="I28" s="124">
        <v>0</v>
      </c>
      <c r="J28" s="124">
        <f>G28+I28</f>
        <v>400.82445060689957</v>
      </c>
      <c r="K28" s="124">
        <f t="shared" si="0"/>
        <v>95.6</v>
      </c>
      <c r="L28" s="119"/>
      <c r="M28" s="124">
        <v>98.817999999999998</v>
      </c>
      <c r="N28" s="125">
        <v>0</v>
      </c>
      <c r="O28" s="124">
        <v>0</v>
      </c>
      <c r="P28" s="124">
        <f>+M28+O28</f>
        <v>98.817999999999998</v>
      </c>
      <c r="Q28" s="10"/>
      <c r="R28" s="12"/>
      <c r="S28" s="11"/>
      <c r="T28" s="11"/>
    </row>
    <row r="29" spans="1:20" ht="12.75" customHeight="1" x14ac:dyDescent="0.25">
      <c r="A29" s="7">
        <v>15</v>
      </c>
      <c r="B29" s="9">
        <v>2011</v>
      </c>
      <c r="C29" s="122">
        <v>274</v>
      </c>
      <c r="D29" s="126" t="s">
        <v>895</v>
      </c>
      <c r="E29" s="123" t="s">
        <v>4</v>
      </c>
      <c r="F29" s="124">
        <v>4379.250118334</v>
      </c>
      <c r="G29" s="124">
        <v>2715.5545957607264</v>
      </c>
      <c r="H29" s="124">
        <v>0</v>
      </c>
      <c r="I29" s="124">
        <v>0</v>
      </c>
      <c r="J29" s="124">
        <f>G29+I29</f>
        <v>2715.5545957607264</v>
      </c>
      <c r="K29" s="124">
        <f t="shared" si="0"/>
        <v>62</v>
      </c>
      <c r="L29" s="119"/>
      <c r="M29" s="124">
        <v>62.3</v>
      </c>
      <c r="N29" s="125">
        <v>0</v>
      </c>
      <c r="O29" s="124">
        <v>0</v>
      </c>
      <c r="P29" s="124">
        <f>+M29+O29</f>
        <v>62.3</v>
      </c>
      <c r="Q29" s="10"/>
      <c r="R29" s="12"/>
      <c r="S29" s="11"/>
      <c r="T29" s="11"/>
    </row>
    <row r="30" spans="1:20" ht="12.75" customHeight="1" x14ac:dyDescent="0.25">
      <c r="A30" s="7">
        <v>17</v>
      </c>
      <c r="C30" s="154"/>
      <c r="D30" s="127" t="s">
        <v>39</v>
      </c>
      <c r="E30" s="155"/>
      <c r="F30" s="119">
        <f>SUM(F31:F35)</f>
        <v>14384.664350934105</v>
      </c>
      <c r="G30" s="119">
        <f>SUM(G31:G35)</f>
        <v>4159.4844359926765</v>
      </c>
      <c r="H30" s="119">
        <f>SUM(H31:H35)</f>
        <v>1117.7349640730001</v>
      </c>
      <c r="I30" s="119">
        <f>SUM(I31:I35)</f>
        <v>124.3426470283303</v>
      </c>
      <c r="J30" s="119">
        <f>SUM(J31:J35)</f>
        <v>4283.8270830210067</v>
      </c>
      <c r="K30" s="119">
        <f t="shared" si="0"/>
        <v>29.8</v>
      </c>
      <c r="L30" s="119"/>
      <c r="M30" s="124"/>
      <c r="N30" s="125"/>
      <c r="O30" s="119"/>
      <c r="P30" s="124"/>
      <c r="Q30" s="10"/>
      <c r="R30" s="12"/>
      <c r="S30" s="11"/>
    </row>
    <row r="31" spans="1:20" ht="12.75" customHeight="1" x14ac:dyDescent="0.25">
      <c r="A31" s="7">
        <v>19</v>
      </c>
      <c r="B31" s="9">
        <v>2012</v>
      </c>
      <c r="C31" s="122">
        <v>280</v>
      </c>
      <c r="D31" s="126" t="s">
        <v>896</v>
      </c>
      <c r="E31" s="155" t="s">
        <v>4</v>
      </c>
      <c r="F31" s="124">
        <v>2064.8573932000004</v>
      </c>
      <c r="G31" s="124">
        <v>477.498212035628</v>
      </c>
      <c r="H31" s="124">
        <v>0</v>
      </c>
      <c r="I31" s="124">
        <v>0</v>
      </c>
      <c r="J31" s="124">
        <f>G31+I31</f>
        <v>477.498212035628</v>
      </c>
      <c r="K31" s="124">
        <f t="shared" si="0"/>
        <v>23.1</v>
      </c>
      <c r="L31" s="124"/>
      <c r="M31" s="124">
        <v>23.09469129787071</v>
      </c>
      <c r="N31" s="125">
        <v>0</v>
      </c>
      <c r="O31" s="124">
        <v>0</v>
      </c>
      <c r="P31" s="124">
        <f>+M31+O31</f>
        <v>23.09469129787071</v>
      </c>
      <c r="Q31" s="10"/>
      <c r="R31" s="12"/>
      <c r="S31" s="11"/>
      <c r="T31" s="11"/>
    </row>
    <row r="32" spans="1:20" ht="12.75" customHeight="1" x14ac:dyDescent="0.25">
      <c r="A32" s="7">
        <v>21</v>
      </c>
      <c r="B32" s="9">
        <v>2012</v>
      </c>
      <c r="C32" s="122">
        <v>282</v>
      </c>
      <c r="D32" s="126" t="s">
        <v>38</v>
      </c>
      <c r="E32" s="123" t="s">
        <v>4</v>
      </c>
      <c r="F32" s="124">
        <v>1219.0920000000001</v>
      </c>
      <c r="G32" s="124">
        <v>551.24909518379104</v>
      </c>
      <c r="H32" s="124">
        <v>600.75693590780008</v>
      </c>
      <c r="I32" s="124">
        <v>124.3426470283303</v>
      </c>
      <c r="J32" s="124">
        <f>G32+I32</f>
        <v>675.59174221212129</v>
      </c>
      <c r="K32" s="124">
        <f t="shared" si="0"/>
        <v>55.4</v>
      </c>
      <c r="L32" s="124"/>
      <c r="M32" s="124">
        <v>45.218006166952279</v>
      </c>
      <c r="N32" s="125">
        <v>49.28</v>
      </c>
      <c r="O32" s="124">
        <v>10.141628190487722</v>
      </c>
      <c r="P32" s="124">
        <f>+M32+O32</f>
        <v>55.359634357440001</v>
      </c>
      <c r="Q32" s="10"/>
      <c r="R32" s="12"/>
      <c r="S32" s="11"/>
      <c r="T32" s="11"/>
    </row>
    <row r="33" spans="1:20" ht="12.75" customHeight="1" x14ac:dyDescent="0.25">
      <c r="A33" s="7">
        <v>22</v>
      </c>
      <c r="B33" s="9">
        <v>2012</v>
      </c>
      <c r="C33" s="122">
        <v>284</v>
      </c>
      <c r="D33" s="126" t="s">
        <v>897</v>
      </c>
      <c r="E33" s="123" t="s">
        <v>4</v>
      </c>
      <c r="F33" s="124">
        <v>2639.6371243620001</v>
      </c>
      <c r="G33" s="124">
        <v>873.68260000000009</v>
      </c>
      <c r="H33" s="124">
        <v>0</v>
      </c>
      <c r="I33" s="124">
        <v>0</v>
      </c>
      <c r="J33" s="124">
        <f>G33+I33</f>
        <v>873.68260000000009</v>
      </c>
      <c r="K33" s="124">
        <f t="shared" si="0"/>
        <v>33.1</v>
      </c>
      <c r="L33" s="119"/>
      <c r="M33" s="124">
        <v>36.299999999999997</v>
      </c>
      <c r="N33" s="125">
        <v>0</v>
      </c>
      <c r="O33" s="124">
        <v>0</v>
      </c>
      <c r="P33" s="124">
        <f>+M33+O33</f>
        <v>36.299999999999997</v>
      </c>
      <c r="Q33" s="10"/>
      <c r="R33" s="12"/>
      <c r="S33" s="11"/>
      <c r="T33" s="11"/>
    </row>
    <row r="34" spans="1:20" ht="12.75" customHeight="1" x14ac:dyDescent="0.25">
      <c r="A34" s="7">
        <v>23</v>
      </c>
      <c r="B34" s="9">
        <v>2012</v>
      </c>
      <c r="C34" s="122">
        <v>289</v>
      </c>
      <c r="D34" s="126" t="s">
        <v>37</v>
      </c>
      <c r="E34" s="123" t="s">
        <v>15</v>
      </c>
      <c r="F34" s="124">
        <v>8412.4360625721038</v>
      </c>
      <c r="G34" s="124">
        <v>2257.0545287732575</v>
      </c>
      <c r="H34" s="124">
        <v>516.96138755940001</v>
      </c>
      <c r="I34" s="124">
        <v>0</v>
      </c>
      <c r="J34" s="124">
        <f>G34+I34</f>
        <v>2257.0545287732575</v>
      </c>
      <c r="K34" s="124">
        <f t="shared" si="0"/>
        <v>26.8</v>
      </c>
      <c r="L34" s="119"/>
      <c r="M34" s="124">
        <v>25.63</v>
      </c>
      <c r="N34" s="125">
        <v>8.3800000000000008</v>
      </c>
      <c r="O34" s="124">
        <v>0</v>
      </c>
      <c r="P34" s="124">
        <f>+M34+O34</f>
        <v>25.63</v>
      </c>
      <c r="Q34" s="10"/>
      <c r="R34" s="12"/>
      <c r="S34" s="11"/>
      <c r="T34" s="11"/>
    </row>
    <row r="35" spans="1:20" ht="12.75" customHeight="1" x14ac:dyDescent="0.25">
      <c r="A35" s="7">
        <v>24</v>
      </c>
      <c r="B35" s="9">
        <v>2012</v>
      </c>
      <c r="C35" s="122">
        <v>290</v>
      </c>
      <c r="D35" s="126" t="s">
        <v>36</v>
      </c>
      <c r="E35" s="123" t="s">
        <v>7</v>
      </c>
      <c r="F35" s="124">
        <v>48.641770800000003</v>
      </c>
      <c r="G35" s="124">
        <v>0</v>
      </c>
      <c r="H35" s="124">
        <v>1.66406058E-2</v>
      </c>
      <c r="I35" s="124">
        <v>0</v>
      </c>
      <c r="J35" s="124">
        <f>G35+I35</f>
        <v>0</v>
      </c>
      <c r="K35" s="124">
        <f t="shared" si="0"/>
        <v>0</v>
      </c>
      <c r="L35" s="119"/>
      <c r="M35" s="124">
        <v>0</v>
      </c>
      <c r="N35" s="125">
        <v>40.94</v>
      </c>
      <c r="O35" s="124">
        <v>0</v>
      </c>
      <c r="P35" s="124">
        <f>+M35+O35</f>
        <v>0</v>
      </c>
      <c r="Q35" s="10"/>
      <c r="R35" s="12"/>
      <c r="S35" s="11"/>
      <c r="T35" s="11"/>
    </row>
    <row r="36" spans="1:20" ht="12.75" customHeight="1" x14ac:dyDescent="0.25">
      <c r="A36" s="7">
        <v>25</v>
      </c>
      <c r="C36" s="122"/>
      <c r="D36" s="127" t="s">
        <v>35</v>
      </c>
      <c r="E36" s="123"/>
      <c r="F36" s="119">
        <f>SUM(F37:F42)</f>
        <v>45153.580199476317</v>
      </c>
      <c r="G36" s="119">
        <f>SUM(G37:G42)</f>
        <v>29207.850746549455</v>
      </c>
      <c r="H36" s="119">
        <f>SUM(H37:H42)</f>
        <v>38.868716599999999</v>
      </c>
      <c r="I36" s="119">
        <f>SUM(I37:I42)</f>
        <v>0</v>
      </c>
      <c r="J36" s="119">
        <f>SUM(J37:J42)</f>
        <v>29207.850746549455</v>
      </c>
      <c r="K36" s="119">
        <f t="shared" si="0"/>
        <v>64.7</v>
      </c>
      <c r="L36" s="119"/>
      <c r="M36" s="124"/>
      <c r="N36" s="125"/>
      <c r="O36" s="124"/>
      <c r="P36" s="124"/>
      <c r="Q36" s="10"/>
      <c r="R36" s="12"/>
      <c r="S36" s="11"/>
    </row>
    <row r="37" spans="1:20" ht="12.75" customHeight="1" x14ac:dyDescent="0.25">
      <c r="A37" s="7">
        <v>26</v>
      </c>
      <c r="B37" s="9">
        <v>2013</v>
      </c>
      <c r="C37" s="122">
        <v>296</v>
      </c>
      <c r="D37" s="126" t="s">
        <v>34</v>
      </c>
      <c r="E37" s="123" t="s">
        <v>4</v>
      </c>
      <c r="F37" s="124">
        <v>14661.061379822249</v>
      </c>
      <c r="G37" s="124">
        <v>9859.6036178430313</v>
      </c>
      <c r="H37" s="124">
        <v>20.318200000000001</v>
      </c>
      <c r="I37" s="124">
        <v>0</v>
      </c>
      <c r="J37" s="124">
        <f t="shared" ref="J37:J42" si="1">G37+I37</f>
        <v>9859.6036178430313</v>
      </c>
      <c r="K37" s="124">
        <f t="shared" si="0"/>
        <v>67.3</v>
      </c>
      <c r="L37" s="119"/>
      <c r="M37" s="124">
        <v>99.899999999999991</v>
      </c>
      <c r="N37" s="125">
        <v>0.5</v>
      </c>
      <c r="O37" s="124">
        <v>0</v>
      </c>
      <c r="P37" s="124">
        <f t="shared" ref="P37:P42" si="2">+M37+O37</f>
        <v>99.899999999999991</v>
      </c>
      <c r="Q37" s="10"/>
      <c r="R37" s="12"/>
      <c r="S37" s="11"/>
      <c r="T37" s="11"/>
    </row>
    <row r="38" spans="1:20" ht="12.75" customHeight="1" x14ac:dyDescent="0.25">
      <c r="A38" s="7">
        <v>27</v>
      </c>
      <c r="B38" s="9">
        <v>2013</v>
      </c>
      <c r="C38" s="122">
        <v>297</v>
      </c>
      <c r="D38" s="126" t="s">
        <v>33</v>
      </c>
      <c r="E38" s="123" t="s">
        <v>4</v>
      </c>
      <c r="F38" s="124">
        <v>2923.1651102122478</v>
      </c>
      <c r="G38" s="124">
        <v>1923.8796921275784</v>
      </c>
      <c r="H38" s="124">
        <v>8.3914165999999994</v>
      </c>
      <c r="I38" s="124">
        <v>0</v>
      </c>
      <c r="J38" s="124">
        <f t="shared" si="1"/>
        <v>1923.8796921275784</v>
      </c>
      <c r="K38" s="124">
        <f t="shared" si="0"/>
        <v>65.8</v>
      </c>
      <c r="L38" s="119"/>
      <c r="M38" s="124">
        <v>99.929999999999978</v>
      </c>
      <c r="N38" s="125">
        <v>1</v>
      </c>
      <c r="O38" s="124">
        <v>0</v>
      </c>
      <c r="P38" s="124">
        <f t="shared" si="2"/>
        <v>99.929999999999978</v>
      </c>
      <c r="Q38" s="10"/>
      <c r="R38" s="12"/>
      <c r="S38" s="11"/>
      <c r="T38" s="11"/>
    </row>
    <row r="39" spans="1:20" ht="12.75" customHeight="1" x14ac:dyDescent="0.25">
      <c r="A39" s="7">
        <v>28</v>
      </c>
      <c r="B39" s="9">
        <v>2013</v>
      </c>
      <c r="C39" s="122">
        <v>298</v>
      </c>
      <c r="D39" s="126" t="s">
        <v>32</v>
      </c>
      <c r="E39" s="123" t="s">
        <v>4</v>
      </c>
      <c r="F39" s="124">
        <v>14197.433885082</v>
      </c>
      <c r="G39" s="124">
        <v>8636.3519643160907</v>
      </c>
      <c r="H39" s="124">
        <v>10.1591</v>
      </c>
      <c r="I39" s="124">
        <v>0</v>
      </c>
      <c r="J39" s="124">
        <f t="shared" si="1"/>
        <v>8636.3519643160907</v>
      </c>
      <c r="K39" s="124">
        <f t="shared" si="0"/>
        <v>60.8</v>
      </c>
      <c r="L39" s="119"/>
      <c r="M39" s="124">
        <v>99.9495</v>
      </c>
      <c r="N39" s="125">
        <v>0.1</v>
      </c>
      <c r="O39" s="124">
        <v>0</v>
      </c>
      <c r="P39" s="124">
        <f t="shared" si="2"/>
        <v>99.9495</v>
      </c>
      <c r="Q39" s="10"/>
      <c r="R39" s="12"/>
      <c r="S39" s="11"/>
      <c r="T39" s="11"/>
    </row>
    <row r="40" spans="1:20" ht="12.75" customHeight="1" x14ac:dyDescent="0.25">
      <c r="A40" s="7">
        <v>29</v>
      </c>
      <c r="B40" s="9">
        <v>2013</v>
      </c>
      <c r="C40" s="122">
        <v>304</v>
      </c>
      <c r="D40" s="126" t="s">
        <v>898</v>
      </c>
      <c r="E40" s="123" t="s">
        <v>15</v>
      </c>
      <c r="F40" s="124">
        <v>3867.1851930397738</v>
      </c>
      <c r="G40" s="124">
        <v>1145.6743657917043</v>
      </c>
      <c r="H40" s="124">
        <v>0</v>
      </c>
      <c r="I40" s="124">
        <v>0</v>
      </c>
      <c r="J40" s="124">
        <f t="shared" si="1"/>
        <v>1145.6743657917043</v>
      </c>
      <c r="K40" s="124">
        <f t="shared" si="0"/>
        <v>29.6</v>
      </c>
      <c r="L40" s="119"/>
      <c r="M40" s="124">
        <v>44.019999999999996</v>
      </c>
      <c r="N40" s="125">
        <v>0</v>
      </c>
      <c r="O40" s="124">
        <v>0</v>
      </c>
      <c r="P40" s="124">
        <f t="shared" si="2"/>
        <v>44.019999999999996</v>
      </c>
      <c r="Q40" s="10"/>
      <c r="R40" s="12"/>
      <c r="S40" s="11"/>
      <c r="T40" s="11"/>
    </row>
    <row r="41" spans="1:20" ht="12.75" customHeight="1" x14ac:dyDescent="0.25">
      <c r="A41" s="7">
        <v>30</v>
      </c>
      <c r="B41" s="9">
        <v>2013</v>
      </c>
      <c r="C41" s="122">
        <v>310</v>
      </c>
      <c r="D41" s="126" t="s">
        <v>899</v>
      </c>
      <c r="E41" s="123" t="s">
        <v>4</v>
      </c>
      <c r="F41" s="124">
        <v>2377.7170368000002</v>
      </c>
      <c r="G41" s="124">
        <v>641.13941143830209</v>
      </c>
      <c r="H41" s="124">
        <v>0</v>
      </c>
      <c r="I41" s="124">
        <v>0</v>
      </c>
      <c r="J41" s="124">
        <f t="shared" si="1"/>
        <v>641.13941143830209</v>
      </c>
      <c r="K41" s="124">
        <f t="shared" si="0"/>
        <v>27</v>
      </c>
      <c r="L41" s="119"/>
      <c r="M41" s="124">
        <v>26.975791240479758</v>
      </c>
      <c r="N41" s="125">
        <v>0</v>
      </c>
      <c r="O41" s="124">
        <v>0</v>
      </c>
      <c r="P41" s="124">
        <f t="shared" si="2"/>
        <v>26.975791240479758</v>
      </c>
      <c r="Q41" s="10"/>
      <c r="R41" s="12"/>
      <c r="S41" s="11"/>
      <c r="T41" s="11"/>
    </row>
    <row r="42" spans="1:20" ht="12.75" customHeight="1" x14ac:dyDescent="0.25">
      <c r="A42" s="7">
        <v>31</v>
      </c>
      <c r="B42" s="9">
        <v>2013</v>
      </c>
      <c r="C42" s="154">
        <v>311</v>
      </c>
      <c r="D42" s="126" t="s">
        <v>900</v>
      </c>
      <c r="E42" s="155" t="s">
        <v>4</v>
      </c>
      <c r="F42" s="124">
        <v>7127.0175945200426</v>
      </c>
      <c r="G42" s="124">
        <v>7001.2016950327488</v>
      </c>
      <c r="H42" s="124">
        <v>0</v>
      </c>
      <c r="I42" s="124">
        <v>0</v>
      </c>
      <c r="J42" s="124">
        <f t="shared" si="1"/>
        <v>7001.2016950327488</v>
      </c>
      <c r="K42" s="124">
        <f t="shared" si="0"/>
        <v>98.2</v>
      </c>
      <c r="L42" s="119"/>
      <c r="M42" s="124">
        <v>100</v>
      </c>
      <c r="N42" s="125">
        <v>0</v>
      </c>
      <c r="O42" s="124">
        <v>0</v>
      </c>
      <c r="P42" s="124">
        <f t="shared" si="2"/>
        <v>100</v>
      </c>
      <c r="Q42" s="10"/>
      <c r="R42" s="12"/>
      <c r="S42" s="11"/>
      <c r="T42" s="11"/>
    </row>
    <row r="43" spans="1:20" ht="12.75" customHeight="1" x14ac:dyDescent="0.25">
      <c r="A43" s="7">
        <v>32</v>
      </c>
      <c r="C43" s="122"/>
      <c r="D43" s="127" t="s">
        <v>31</v>
      </c>
      <c r="E43" s="123"/>
      <c r="F43" s="119">
        <f>SUM(F44:F45)</f>
        <v>15892.936676400001</v>
      </c>
      <c r="G43" s="119">
        <f>SUM(G44:G45)</f>
        <v>9273.2834583282602</v>
      </c>
      <c r="H43" s="119">
        <f>SUM(H44:H45)</f>
        <v>131.7156166844</v>
      </c>
      <c r="I43" s="119">
        <f>SUM(I44:I45)</f>
        <v>90.279879784362038</v>
      </c>
      <c r="J43" s="119">
        <f>SUM(J44:J45)</f>
        <v>9363.5633381126208</v>
      </c>
      <c r="K43" s="119">
        <f t="shared" si="0"/>
        <v>58.9</v>
      </c>
      <c r="L43" s="119"/>
      <c r="M43" s="124"/>
      <c r="N43" s="125"/>
      <c r="O43" s="124"/>
      <c r="P43" s="124"/>
      <c r="Q43" s="10"/>
      <c r="R43" s="12"/>
      <c r="S43" s="11"/>
    </row>
    <row r="44" spans="1:20" ht="12.75" customHeight="1" x14ac:dyDescent="0.25">
      <c r="A44" s="7">
        <v>33</v>
      </c>
      <c r="B44" s="9">
        <v>2014</v>
      </c>
      <c r="C44" s="122">
        <v>313</v>
      </c>
      <c r="D44" s="126" t="s">
        <v>30</v>
      </c>
      <c r="E44" s="123" t="s">
        <v>4</v>
      </c>
      <c r="F44" s="124">
        <v>14699.5675176</v>
      </c>
      <c r="G44" s="124">
        <v>8589.9713788479494</v>
      </c>
      <c r="H44" s="124">
        <v>20.318200000000001</v>
      </c>
      <c r="I44" s="124">
        <v>23.491465713142837</v>
      </c>
      <c r="J44" s="124">
        <f>G44+I44</f>
        <v>8613.4628445610924</v>
      </c>
      <c r="K44" s="124">
        <f t="shared" si="0"/>
        <v>58.6</v>
      </c>
      <c r="L44" s="119"/>
      <c r="M44" s="124">
        <v>99.929999999999993</v>
      </c>
      <c r="N44" s="125">
        <v>0.5</v>
      </c>
      <c r="O44" s="124">
        <v>0</v>
      </c>
      <c r="P44" s="124">
        <f>+M44+O44</f>
        <v>99.929999999999993</v>
      </c>
      <c r="Q44" s="10"/>
      <c r="R44" s="12"/>
      <c r="S44" s="11"/>
      <c r="T44" s="11"/>
    </row>
    <row r="45" spans="1:20" ht="12.75" customHeight="1" x14ac:dyDescent="0.25">
      <c r="A45" s="7">
        <v>34</v>
      </c>
      <c r="B45" s="9">
        <v>2014</v>
      </c>
      <c r="C45" s="122">
        <v>321</v>
      </c>
      <c r="D45" s="156" t="s">
        <v>29</v>
      </c>
      <c r="E45" s="123" t="s">
        <v>4</v>
      </c>
      <c r="F45" s="124">
        <v>1193.3691588000002</v>
      </c>
      <c r="G45" s="124">
        <v>683.3120794803101</v>
      </c>
      <c r="H45" s="124">
        <v>111.39741668440001</v>
      </c>
      <c r="I45" s="124">
        <v>66.788414071219208</v>
      </c>
      <c r="J45" s="124">
        <f>G45+I45</f>
        <v>750.10049355152933</v>
      </c>
      <c r="K45" s="124">
        <f t="shared" si="0"/>
        <v>62.9</v>
      </c>
      <c r="L45" s="119"/>
      <c r="M45" s="124">
        <v>56.319359028033617</v>
      </c>
      <c r="N45" s="125">
        <v>9.33</v>
      </c>
      <c r="O45" s="124">
        <v>32</v>
      </c>
      <c r="P45" s="124">
        <f>+M45+O45</f>
        <v>88.319359028033617</v>
      </c>
      <c r="Q45" s="10"/>
      <c r="R45" s="12"/>
      <c r="S45" s="11"/>
      <c r="T45" s="11"/>
    </row>
    <row r="46" spans="1:20" ht="12.75" customHeight="1" x14ac:dyDescent="0.25">
      <c r="A46" s="7">
        <v>35</v>
      </c>
      <c r="C46" s="122"/>
      <c r="D46" s="127" t="s">
        <v>28</v>
      </c>
      <c r="E46" s="123"/>
      <c r="F46" s="119">
        <f>SUM(F47:F48)</f>
        <v>6338.0186716000007</v>
      </c>
      <c r="G46" s="119">
        <f>SUM(G47:G48)</f>
        <v>2431.8233688101382</v>
      </c>
      <c r="H46" s="119">
        <f>SUM(H47:H48)</f>
        <v>21.299650332799999</v>
      </c>
      <c r="I46" s="119">
        <f>SUM(I47:I48)</f>
        <v>0</v>
      </c>
      <c r="J46" s="119">
        <f>SUM(J47:J48)</f>
        <v>2431.8233688101382</v>
      </c>
      <c r="K46" s="119">
        <f t="shared" ref="K46:K68" si="3">ROUND((J46/F46)*100,1)</f>
        <v>38.4</v>
      </c>
      <c r="L46" s="119"/>
      <c r="M46" s="124"/>
      <c r="N46" s="125"/>
      <c r="O46" s="124"/>
      <c r="P46" s="124"/>
      <c r="Q46" s="10"/>
      <c r="R46" s="12"/>
      <c r="S46" s="11"/>
    </row>
    <row r="47" spans="1:20" ht="12.75" customHeight="1" x14ac:dyDescent="0.25">
      <c r="A47" s="7">
        <v>38</v>
      </c>
      <c r="B47" s="9">
        <v>2015</v>
      </c>
      <c r="C47" s="122">
        <v>337</v>
      </c>
      <c r="D47" s="126" t="s">
        <v>27</v>
      </c>
      <c r="E47" s="123" t="s">
        <v>4</v>
      </c>
      <c r="F47" s="124">
        <v>2953.2097336000006</v>
      </c>
      <c r="G47" s="124">
        <v>1533.0588814836979</v>
      </c>
      <c r="H47" s="124">
        <v>21.299650332799999</v>
      </c>
      <c r="I47" s="124">
        <v>0</v>
      </c>
      <c r="J47" s="124">
        <f>G47+I47</f>
        <v>1533.0588814836979</v>
      </c>
      <c r="K47" s="124">
        <f t="shared" si="3"/>
        <v>51.9</v>
      </c>
      <c r="L47" s="119"/>
      <c r="M47" s="124">
        <v>99.899999999999991</v>
      </c>
      <c r="N47" s="125">
        <v>1</v>
      </c>
      <c r="O47" s="124">
        <v>0</v>
      </c>
      <c r="P47" s="124">
        <f>+M47+O47</f>
        <v>99.899999999999991</v>
      </c>
      <c r="Q47" s="10"/>
      <c r="R47" s="12"/>
      <c r="S47" s="11"/>
      <c r="T47" s="11"/>
    </row>
    <row r="48" spans="1:20" ht="12.75" customHeight="1" x14ac:dyDescent="0.25">
      <c r="A48" s="7">
        <v>39</v>
      </c>
      <c r="B48" s="9">
        <v>2015</v>
      </c>
      <c r="C48" s="122">
        <v>338</v>
      </c>
      <c r="D48" s="126" t="s">
        <v>901</v>
      </c>
      <c r="E48" s="123" t="s">
        <v>4</v>
      </c>
      <c r="F48" s="124">
        <v>3384.8089380000001</v>
      </c>
      <c r="G48" s="124">
        <v>898.76448732644008</v>
      </c>
      <c r="H48" s="124">
        <v>0</v>
      </c>
      <c r="I48" s="124">
        <v>0</v>
      </c>
      <c r="J48" s="124">
        <f>G48+I48</f>
        <v>898.76448732644008</v>
      </c>
      <c r="K48" s="124">
        <f t="shared" si="3"/>
        <v>26.6</v>
      </c>
      <c r="L48" s="119"/>
      <c r="M48" s="124">
        <v>26.552278076464376</v>
      </c>
      <c r="N48" s="125">
        <v>0</v>
      </c>
      <c r="O48" s="124">
        <v>0</v>
      </c>
      <c r="P48" s="124">
        <f>+M48+O48</f>
        <v>26.552278076464376</v>
      </c>
      <c r="Q48" s="10"/>
      <c r="R48" s="12"/>
      <c r="S48" s="11"/>
      <c r="T48" s="11"/>
    </row>
    <row r="49" spans="1:20" ht="12.75" customHeight="1" x14ac:dyDescent="0.25">
      <c r="A49" s="7">
        <v>40</v>
      </c>
      <c r="C49" s="122"/>
      <c r="D49" s="127" t="s">
        <v>26</v>
      </c>
      <c r="E49" s="123"/>
      <c r="F49" s="119">
        <f>+F50</f>
        <v>1686.4512364</v>
      </c>
      <c r="G49" s="119">
        <f>+G50</f>
        <v>467.41720404848172</v>
      </c>
      <c r="H49" s="119">
        <f>+H50</f>
        <v>0</v>
      </c>
      <c r="I49" s="119">
        <f>+I50</f>
        <v>0</v>
      </c>
      <c r="J49" s="119">
        <f>+J50</f>
        <v>467.41720404848172</v>
      </c>
      <c r="K49" s="119">
        <f t="shared" si="3"/>
        <v>27.7</v>
      </c>
      <c r="L49" s="119"/>
      <c r="M49" s="124"/>
      <c r="N49" s="125"/>
      <c r="O49" s="124"/>
      <c r="P49" s="124"/>
      <c r="Q49" s="10"/>
      <c r="R49" s="12"/>
      <c r="S49" s="11"/>
    </row>
    <row r="50" spans="1:20" ht="12.75" customHeight="1" x14ac:dyDescent="0.25">
      <c r="A50" s="7">
        <v>41</v>
      </c>
      <c r="B50" s="9">
        <v>2016</v>
      </c>
      <c r="C50" s="122">
        <v>349</v>
      </c>
      <c r="D50" s="126" t="s">
        <v>902</v>
      </c>
      <c r="E50" s="123" t="s">
        <v>4</v>
      </c>
      <c r="F50" s="124">
        <v>1686.4512364</v>
      </c>
      <c r="G50" s="124">
        <v>467.41720404848172</v>
      </c>
      <c r="H50" s="124">
        <v>0</v>
      </c>
      <c r="I50" s="124">
        <v>0</v>
      </c>
      <c r="J50" s="124">
        <f>G50+I50</f>
        <v>467.41720404848172</v>
      </c>
      <c r="K50" s="124">
        <f t="shared" si="3"/>
        <v>27.7</v>
      </c>
      <c r="L50" s="119"/>
      <c r="M50" s="124">
        <v>27.672536957597423</v>
      </c>
      <c r="N50" s="125">
        <v>0</v>
      </c>
      <c r="O50" s="124">
        <v>0</v>
      </c>
      <c r="P50" s="124">
        <f>+M50+O50</f>
        <v>27.672536957597423</v>
      </c>
      <c r="Q50" s="10"/>
      <c r="R50" s="12"/>
      <c r="S50" s="11"/>
      <c r="T50" s="11"/>
    </row>
    <row r="51" spans="1:20" ht="12.75" customHeight="1" x14ac:dyDescent="0.25">
      <c r="A51" s="7">
        <v>42</v>
      </c>
      <c r="C51" s="122"/>
      <c r="D51" s="127" t="s">
        <v>25</v>
      </c>
      <c r="E51" s="123"/>
      <c r="F51" s="119">
        <f>SUM(F52:F55)</f>
        <v>12327.151031970023</v>
      </c>
      <c r="G51" s="119">
        <f>SUM(G52:G55)</f>
        <v>302.11329865313803</v>
      </c>
      <c r="H51" s="119">
        <f>SUM(H52:H55)</f>
        <v>6526.9561301714002</v>
      </c>
      <c r="I51" s="119">
        <f>SUM(I52:I55)</f>
        <v>808.22167088326819</v>
      </c>
      <c r="J51" s="119">
        <f>SUM(J52:J55)</f>
        <v>1110.3349695364061</v>
      </c>
      <c r="K51" s="119">
        <f t="shared" si="3"/>
        <v>9</v>
      </c>
      <c r="L51" s="119"/>
      <c r="M51" s="124"/>
      <c r="N51" s="125"/>
      <c r="O51" s="124"/>
      <c r="P51" s="124"/>
      <c r="Q51" s="10"/>
      <c r="R51" s="12"/>
      <c r="S51" s="11"/>
    </row>
    <row r="52" spans="1:20" ht="12.75" customHeight="1" x14ac:dyDescent="0.25">
      <c r="A52" s="7">
        <v>43</v>
      </c>
      <c r="B52" s="9">
        <v>2021</v>
      </c>
      <c r="C52" s="122">
        <v>352</v>
      </c>
      <c r="D52" s="126" t="s">
        <v>24</v>
      </c>
      <c r="E52" s="123" t="s">
        <v>23</v>
      </c>
      <c r="F52" s="124">
        <v>2602.9231930737733</v>
      </c>
      <c r="G52" s="124">
        <v>295.79011633117801</v>
      </c>
      <c r="H52" s="124">
        <v>1482.0511603099999</v>
      </c>
      <c r="I52" s="124">
        <v>576.94191921120012</v>
      </c>
      <c r="J52" s="124">
        <f>G52+I52</f>
        <v>872.73203554237807</v>
      </c>
      <c r="K52" s="124">
        <f t="shared" si="3"/>
        <v>33.5</v>
      </c>
      <c r="L52" s="119"/>
      <c r="M52" s="124">
        <v>15.78</v>
      </c>
      <c r="N52" s="125">
        <v>7.01</v>
      </c>
      <c r="O52" s="124">
        <v>12.433429653995299</v>
      </c>
      <c r="P52" s="124">
        <f>+M52+O52</f>
        <v>28.213429653995298</v>
      </c>
      <c r="Q52" s="10"/>
      <c r="R52" s="12"/>
      <c r="S52" s="11"/>
      <c r="T52" s="11"/>
    </row>
    <row r="53" spans="1:20" ht="12.75" customHeight="1" x14ac:dyDescent="0.25">
      <c r="A53" s="7">
        <v>44</v>
      </c>
      <c r="B53" s="9">
        <v>2021</v>
      </c>
      <c r="C53" s="122">
        <v>353</v>
      </c>
      <c r="D53" s="126" t="s">
        <v>22</v>
      </c>
      <c r="E53" s="123" t="s">
        <v>15</v>
      </c>
      <c r="F53" s="124">
        <v>2004.38636636</v>
      </c>
      <c r="G53" s="124">
        <v>6.3231823219600001</v>
      </c>
      <c r="H53" s="124">
        <v>789.06743578179999</v>
      </c>
      <c r="I53" s="124">
        <v>231.27975167206804</v>
      </c>
      <c r="J53" s="124">
        <f>G53+I53</f>
        <v>237.60293399402804</v>
      </c>
      <c r="K53" s="124">
        <f t="shared" si="3"/>
        <v>11.9</v>
      </c>
      <c r="L53" s="119"/>
      <c r="M53" s="124">
        <v>0.85</v>
      </c>
      <c r="N53" s="125">
        <v>39.369999999999997</v>
      </c>
      <c r="O53" s="124">
        <v>23.52</v>
      </c>
      <c r="P53" s="124">
        <f>+M53+O53</f>
        <v>24.37</v>
      </c>
      <c r="Q53" s="10"/>
      <c r="R53" s="12"/>
      <c r="S53" s="11"/>
      <c r="T53" s="11"/>
    </row>
    <row r="54" spans="1:20" ht="12.75" customHeight="1" x14ac:dyDescent="0.25">
      <c r="A54" s="7">
        <v>45</v>
      </c>
      <c r="B54" s="9">
        <v>2021</v>
      </c>
      <c r="C54" s="122">
        <v>354</v>
      </c>
      <c r="D54" s="126" t="s">
        <v>21</v>
      </c>
      <c r="E54" s="123" t="s">
        <v>7</v>
      </c>
      <c r="F54" s="124">
        <v>4487.0210009982484</v>
      </c>
      <c r="G54" s="124">
        <v>0</v>
      </c>
      <c r="H54" s="124">
        <v>3392.1375095580001</v>
      </c>
      <c r="I54" s="124">
        <v>0</v>
      </c>
      <c r="J54" s="124">
        <f>G54+I54</f>
        <v>0</v>
      </c>
      <c r="K54" s="124">
        <f t="shared" si="3"/>
        <v>0</v>
      </c>
      <c r="L54" s="119"/>
      <c r="M54" s="124">
        <v>0</v>
      </c>
      <c r="N54" s="125">
        <v>75.599999999999994</v>
      </c>
      <c r="O54" s="124">
        <v>0</v>
      </c>
      <c r="P54" s="124">
        <f>+M54+O54</f>
        <v>0</v>
      </c>
      <c r="Q54" s="10"/>
      <c r="R54" s="12"/>
      <c r="S54" s="11"/>
      <c r="T54" s="11"/>
    </row>
    <row r="55" spans="1:20" ht="12.75" customHeight="1" x14ac:dyDescent="0.25">
      <c r="A55" s="7">
        <v>46</v>
      </c>
      <c r="B55" s="9">
        <v>2021</v>
      </c>
      <c r="C55" s="122">
        <v>355</v>
      </c>
      <c r="D55" s="126" t="s">
        <v>20</v>
      </c>
      <c r="E55" s="123" t="s">
        <v>7</v>
      </c>
      <c r="F55" s="124">
        <v>3232.8204715380002</v>
      </c>
      <c r="G55" s="124">
        <v>0</v>
      </c>
      <c r="H55" s="124">
        <v>863.70002452159997</v>
      </c>
      <c r="I55" s="124">
        <v>0</v>
      </c>
      <c r="J55" s="124">
        <f>G55+I55</f>
        <v>0</v>
      </c>
      <c r="K55" s="124">
        <f t="shared" si="3"/>
        <v>0</v>
      </c>
      <c r="L55" s="119"/>
      <c r="M55" s="124">
        <v>0</v>
      </c>
      <c r="N55" s="125">
        <v>29.17</v>
      </c>
      <c r="O55" s="124">
        <v>0</v>
      </c>
      <c r="P55" s="124">
        <f>+M55+O55</f>
        <v>0</v>
      </c>
      <c r="Q55" s="10"/>
      <c r="R55" s="12"/>
      <c r="S55" s="11"/>
      <c r="T55" s="11"/>
    </row>
    <row r="56" spans="1:20" ht="12.75" customHeight="1" x14ac:dyDescent="0.25">
      <c r="A56" s="7">
        <v>47</v>
      </c>
      <c r="C56" s="122"/>
      <c r="D56" s="127" t="s">
        <v>19</v>
      </c>
      <c r="E56" s="123"/>
      <c r="F56" s="119">
        <f>SUM(F57:F60)</f>
        <v>42329.892081601793</v>
      </c>
      <c r="G56" s="119">
        <f>SUM(G57:G60)</f>
        <v>2208.1895085662859</v>
      </c>
      <c r="H56" s="119">
        <f>SUM(H57:H60)</f>
        <v>15802.0240486374</v>
      </c>
      <c r="I56" s="119">
        <f>SUM(I57:I60)</f>
        <v>405.29508261811202</v>
      </c>
      <c r="J56" s="119">
        <f>SUM(J57:J60)</f>
        <v>2613.4845911843981</v>
      </c>
      <c r="K56" s="119">
        <f t="shared" si="3"/>
        <v>6.2</v>
      </c>
      <c r="L56" s="119"/>
      <c r="M56" s="124"/>
      <c r="N56" s="125"/>
      <c r="O56" s="124"/>
      <c r="P56" s="124"/>
      <c r="Q56" s="10"/>
      <c r="R56" s="12"/>
      <c r="S56" s="11"/>
    </row>
    <row r="57" spans="1:20" ht="12.75" customHeight="1" x14ac:dyDescent="0.25">
      <c r="A57" s="7">
        <v>48</v>
      </c>
      <c r="B57" s="9">
        <v>2022</v>
      </c>
      <c r="C57" s="122">
        <v>356</v>
      </c>
      <c r="D57" s="126" t="s">
        <v>18</v>
      </c>
      <c r="E57" s="123" t="s">
        <v>15</v>
      </c>
      <c r="F57" s="124">
        <v>4013.3641580658768</v>
      </c>
      <c r="G57" s="124">
        <v>0</v>
      </c>
      <c r="H57" s="124">
        <v>1727.3903572618001</v>
      </c>
      <c r="I57" s="124">
        <v>0</v>
      </c>
      <c r="J57" s="124">
        <f>G57+I57</f>
        <v>0</v>
      </c>
      <c r="K57" s="124">
        <f t="shared" si="3"/>
        <v>0</v>
      </c>
      <c r="L57" s="119"/>
      <c r="M57" s="124">
        <v>0</v>
      </c>
      <c r="N57" s="125">
        <v>43.04</v>
      </c>
      <c r="O57" s="124">
        <v>0</v>
      </c>
      <c r="P57" s="124">
        <f>+M57+O57</f>
        <v>0</v>
      </c>
      <c r="Q57" s="10"/>
      <c r="R57" s="12"/>
      <c r="S57" s="11"/>
      <c r="T57" s="11"/>
    </row>
    <row r="58" spans="1:20" ht="12.75" customHeight="1" x14ac:dyDescent="0.25">
      <c r="A58" s="7">
        <v>49</v>
      </c>
      <c r="B58" s="9">
        <v>2022</v>
      </c>
      <c r="C58" s="122">
        <v>357</v>
      </c>
      <c r="D58" s="157" t="s">
        <v>17</v>
      </c>
      <c r="E58" s="123" t="s">
        <v>15</v>
      </c>
      <c r="F58" s="124">
        <v>4162.5084220459385</v>
      </c>
      <c r="G58" s="124">
        <v>635.10370340404404</v>
      </c>
      <c r="H58" s="124">
        <v>1733.9408433507999</v>
      </c>
      <c r="I58" s="124">
        <v>78.292266913907952</v>
      </c>
      <c r="J58" s="124">
        <f>G58+I58</f>
        <v>713.39597031795199</v>
      </c>
      <c r="K58" s="124">
        <f t="shared" si="3"/>
        <v>17.100000000000001</v>
      </c>
      <c r="L58" s="124"/>
      <c r="M58" s="124">
        <v>29.866</v>
      </c>
      <c r="N58" s="125">
        <v>41.66</v>
      </c>
      <c r="O58" s="124">
        <v>3.6559999999999988</v>
      </c>
      <c r="P58" s="124">
        <f>+M58+O58</f>
        <v>33.521999999999998</v>
      </c>
      <c r="Q58" s="10"/>
      <c r="R58" s="12"/>
      <c r="S58" s="11"/>
      <c r="T58" s="11"/>
    </row>
    <row r="59" spans="1:20" ht="12.75" customHeight="1" x14ac:dyDescent="0.25">
      <c r="A59" s="7">
        <v>50</v>
      </c>
      <c r="B59" s="9">
        <v>2022</v>
      </c>
      <c r="C59" s="122">
        <v>358</v>
      </c>
      <c r="D59" s="157" t="s">
        <v>16</v>
      </c>
      <c r="E59" s="123" t="s">
        <v>15</v>
      </c>
      <c r="F59" s="124">
        <v>14055.754934145938</v>
      </c>
      <c r="G59" s="124">
        <v>1573.085805162242</v>
      </c>
      <c r="H59" s="124">
        <v>6935.0619078664004</v>
      </c>
      <c r="I59" s="124">
        <v>327.00281570420407</v>
      </c>
      <c r="J59" s="124">
        <f>G59+I59</f>
        <v>1900.088620866446</v>
      </c>
      <c r="K59" s="124">
        <f t="shared" si="3"/>
        <v>13.5</v>
      </c>
      <c r="L59" s="119"/>
      <c r="M59" s="124">
        <v>11.1921954869643</v>
      </c>
      <c r="N59" s="125">
        <v>49.34</v>
      </c>
      <c r="O59" s="124">
        <v>2.3316687439366994</v>
      </c>
      <c r="P59" s="124">
        <f>+M59+O59</f>
        <v>13.523864230900999</v>
      </c>
      <c r="Q59" s="10"/>
      <c r="R59" s="12"/>
      <c r="S59" s="11"/>
      <c r="T59" s="11"/>
    </row>
    <row r="60" spans="1:20" ht="12.75" customHeight="1" x14ac:dyDescent="0.25">
      <c r="A60" s="7">
        <v>51</v>
      </c>
      <c r="B60" s="9">
        <v>2022</v>
      </c>
      <c r="C60" s="122">
        <v>359</v>
      </c>
      <c r="D60" s="157" t="s">
        <v>14</v>
      </c>
      <c r="E60" s="123" t="s">
        <v>13</v>
      </c>
      <c r="F60" s="124">
        <v>20098.264567344042</v>
      </c>
      <c r="G60" s="124">
        <v>0</v>
      </c>
      <c r="H60" s="124">
        <v>5405.6309401584003</v>
      </c>
      <c r="I60" s="124">
        <v>0</v>
      </c>
      <c r="J60" s="124">
        <f>G60+I60</f>
        <v>0</v>
      </c>
      <c r="K60" s="124">
        <f t="shared" si="3"/>
        <v>0</v>
      </c>
      <c r="L60" s="124"/>
      <c r="M60" s="124">
        <v>0</v>
      </c>
      <c r="N60" s="125">
        <v>55.45</v>
      </c>
      <c r="O60" s="124">
        <v>0</v>
      </c>
      <c r="P60" s="124">
        <f>+M60+O60</f>
        <v>0</v>
      </c>
      <c r="Q60" s="10"/>
      <c r="R60" s="12"/>
      <c r="S60" s="11"/>
      <c r="T60" s="11"/>
    </row>
    <row r="61" spans="1:20" ht="12.75" customHeight="1" x14ac:dyDescent="0.25">
      <c r="A61" s="7">
        <v>52</v>
      </c>
      <c r="C61" s="122"/>
      <c r="D61" s="127" t="s">
        <v>12</v>
      </c>
      <c r="E61" s="123"/>
      <c r="F61" s="119">
        <f>SUM(F62:F65)</f>
        <v>1153.6090827659962</v>
      </c>
      <c r="G61" s="119">
        <f>SUM(G62:G65)</f>
        <v>0</v>
      </c>
      <c r="H61" s="119">
        <f>SUM(H62:H65)</f>
        <v>673.98574020960007</v>
      </c>
      <c r="I61" s="119">
        <f>SUM(I62:I65)</f>
        <v>0</v>
      </c>
      <c r="J61" s="119">
        <f>SUM(J62:J65)</f>
        <v>0</v>
      </c>
      <c r="K61" s="119">
        <f t="shared" si="3"/>
        <v>0</v>
      </c>
      <c r="L61" s="119"/>
      <c r="M61" s="124"/>
      <c r="N61" s="125"/>
      <c r="O61" s="124"/>
      <c r="P61" s="124"/>
      <c r="Q61" s="10"/>
      <c r="R61" s="12"/>
      <c r="S61" s="11"/>
    </row>
    <row r="62" spans="1:20" ht="12.75" customHeight="1" x14ac:dyDescent="0.25">
      <c r="A62" s="7">
        <v>53</v>
      </c>
      <c r="C62" s="122">
        <v>360</v>
      </c>
      <c r="D62" s="158" t="s">
        <v>11</v>
      </c>
      <c r="E62" s="123" t="s">
        <v>7</v>
      </c>
      <c r="F62" s="124">
        <v>249.71313682815881</v>
      </c>
      <c r="G62" s="124">
        <v>0</v>
      </c>
      <c r="H62" s="124">
        <v>146.06914493780002</v>
      </c>
      <c r="I62" s="124">
        <v>0</v>
      </c>
      <c r="J62" s="124">
        <f>G62+I62</f>
        <v>0</v>
      </c>
      <c r="K62" s="124">
        <f t="shared" si="3"/>
        <v>0</v>
      </c>
      <c r="L62" s="119"/>
      <c r="M62" s="124">
        <v>0</v>
      </c>
      <c r="N62" s="125">
        <v>58.49</v>
      </c>
      <c r="O62" s="124">
        <v>0</v>
      </c>
      <c r="P62" s="124">
        <f>+M62+O62</f>
        <v>0</v>
      </c>
      <c r="Q62" s="10"/>
      <c r="R62" s="12"/>
      <c r="S62" s="11"/>
    </row>
    <row r="63" spans="1:20" ht="12.75" customHeight="1" x14ac:dyDescent="0.25">
      <c r="A63" s="7">
        <v>54</v>
      </c>
      <c r="C63" s="122">
        <v>361</v>
      </c>
      <c r="D63" s="158" t="s">
        <v>10</v>
      </c>
      <c r="E63" s="123" t="s">
        <v>7</v>
      </c>
      <c r="F63" s="124">
        <v>371.07451686783924</v>
      </c>
      <c r="G63" s="124">
        <v>0</v>
      </c>
      <c r="H63" s="124">
        <v>217.05920869080003</v>
      </c>
      <c r="I63" s="124">
        <v>0</v>
      </c>
      <c r="J63" s="124">
        <f>G63+I63</f>
        <v>0</v>
      </c>
      <c r="K63" s="124">
        <f t="shared" si="3"/>
        <v>0</v>
      </c>
      <c r="L63" s="124"/>
      <c r="M63" s="124">
        <v>0</v>
      </c>
      <c r="N63" s="125">
        <v>58.49</v>
      </c>
      <c r="O63" s="124">
        <v>0</v>
      </c>
      <c r="P63" s="124">
        <f>+M63+O63</f>
        <v>0</v>
      </c>
      <c r="Q63" s="10"/>
      <c r="R63" s="12"/>
      <c r="S63" s="11"/>
    </row>
    <row r="64" spans="1:20" ht="12.75" customHeight="1" x14ac:dyDescent="0.25">
      <c r="A64" s="7">
        <v>55</v>
      </c>
      <c r="C64" s="122">
        <v>362</v>
      </c>
      <c r="D64" s="158" t="s">
        <v>9</v>
      </c>
      <c r="E64" s="123" t="s">
        <v>7</v>
      </c>
      <c r="F64" s="124">
        <v>236.65280105015881</v>
      </c>
      <c r="G64" s="124">
        <v>0</v>
      </c>
      <c r="H64" s="124">
        <v>138.42954237420003</v>
      </c>
      <c r="I64" s="124">
        <v>0</v>
      </c>
      <c r="J64" s="124">
        <f>G64+I64</f>
        <v>0</v>
      </c>
      <c r="K64" s="124">
        <f t="shared" si="3"/>
        <v>0</v>
      </c>
      <c r="L64" s="119"/>
      <c r="M64" s="124">
        <v>0</v>
      </c>
      <c r="N64" s="125">
        <v>58.49</v>
      </c>
      <c r="O64" s="124">
        <v>0</v>
      </c>
      <c r="P64" s="124">
        <f>+M64+O64</f>
        <v>0</v>
      </c>
      <c r="Q64" s="10"/>
      <c r="R64" s="12"/>
      <c r="S64" s="11"/>
    </row>
    <row r="65" spans="1:20" ht="12.75" customHeight="1" x14ac:dyDescent="0.25">
      <c r="A65" s="7">
        <v>56</v>
      </c>
      <c r="C65" s="122">
        <v>363</v>
      </c>
      <c r="D65" s="158" t="s">
        <v>8</v>
      </c>
      <c r="E65" s="123" t="s">
        <v>7</v>
      </c>
      <c r="F65" s="124">
        <v>296.16862801983922</v>
      </c>
      <c r="G65" s="124">
        <v>0</v>
      </c>
      <c r="H65" s="124">
        <v>172.42784420679999</v>
      </c>
      <c r="I65" s="124">
        <v>0</v>
      </c>
      <c r="J65" s="124">
        <f>G65+I65</f>
        <v>0</v>
      </c>
      <c r="K65" s="124">
        <f t="shared" si="3"/>
        <v>0</v>
      </c>
      <c r="L65" s="124"/>
      <c r="M65" s="124">
        <v>0</v>
      </c>
      <c r="N65" s="125">
        <v>58.22</v>
      </c>
      <c r="O65" s="124">
        <v>0</v>
      </c>
      <c r="P65" s="124">
        <f>+M65+O65</f>
        <v>0</v>
      </c>
      <c r="Q65" s="10"/>
      <c r="R65" s="12"/>
      <c r="S65" s="11"/>
    </row>
    <row r="66" spans="1:20" ht="12.75" customHeight="1" x14ac:dyDescent="0.25">
      <c r="A66" s="7">
        <v>58</v>
      </c>
      <c r="B66" s="9"/>
      <c r="C66" s="159"/>
      <c r="D66" s="121" t="s">
        <v>6</v>
      </c>
      <c r="E66" s="123"/>
      <c r="F66" s="119">
        <f t="shared" ref="F66:J67" si="4">+F67</f>
        <v>11436.197006906001</v>
      </c>
      <c r="G66" s="119">
        <f t="shared" si="4"/>
        <v>3181.8301200000001</v>
      </c>
      <c r="H66" s="119">
        <f t="shared" si="4"/>
        <v>0</v>
      </c>
      <c r="I66" s="119">
        <f t="shared" si="4"/>
        <v>0</v>
      </c>
      <c r="J66" s="119">
        <f t="shared" si="4"/>
        <v>3181.8301200000001</v>
      </c>
      <c r="K66" s="119">
        <f t="shared" si="3"/>
        <v>27.8</v>
      </c>
      <c r="L66" s="119"/>
      <c r="M66" s="124"/>
      <c r="N66" s="125"/>
      <c r="O66" s="124"/>
      <c r="P66" s="124"/>
      <c r="Q66" s="10"/>
      <c r="R66" s="12"/>
      <c r="S66" s="11"/>
    </row>
    <row r="67" spans="1:20" s="6" customFormat="1" ht="12.75" customHeight="1" x14ac:dyDescent="0.25">
      <c r="A67" s="7">
        <v>60</v>
      </c>
      <c r="B67" s="9"/>
      <c r="C67" s="159"/>
      <c r="D67" s="121" t="s">
        <v>5</v>
      </c>
      <c r="E67" s="123"/>
      <c r="F67" s="119">
        <f t="shared" si="4"/>
        <v>11436.197006906001</v>
      </c>
      <c r="G67" s="119">
        <f t="shared" si="4"/>
        <v>3181.8301200000001</v>
      </c>
      <c r="H67" s="119">
        <f t="shared" si="4"/>
        <v>0</v>
      </c>
      <c r="I67" s="119">
        <f t="shared" si="4"/>
        <v>0</v>
      </c>
      <c r="J67" s="119">
        <f t="shared" si="4"/>
        <v>3181.8301200000001</v>
      </c>
      <c r="K67" s="119">
        <f t="shared" si="3"/>
        <v>27.8</v>
      </c>
      <c r="L67" s="119"/>
      <c r="M67" s="124"/>
      <c r="N67" s="125"/>
      <c r="O67" s="119"/>
      <c r="P67" s="124"/>
      <c r="Q67" s="10"/>
      <c r="R67" s="12"/>
      <c r="S67" s="11"/>
    </row>
    <row r="68" spans="1:20" ht="12.75" customHeight="1" thickBot="1" x14ac:dyDescent="0.3">
      <c r="A68" s="7">
        <v>61</v>
      </c>
      <c r="B68" s="9">
        <v>2011</v>
      </c>
      <c r="C68" s="160">
        <v>40</v>
      </c>
      <c r="D68" s="161" t="s">
        <v>903</v>
      </c>
      <c r="E68" s="162" t="s">
        <v>4</v>
      </c>
      <c r="F68" s="163">
        <v>11436.197006906001</v>
      </c>
      <c r="G68" s="163">
        <v>3181.8301200000001</v>
      </c>
      <c r="H68" s="163">
        <v>0</v>
      </c>
      <c r="I68" s="163">
        <v>0</v>
      </c>
      <c r="J68" s="163">
        <f>G68+I68</f>
        <v>3181.8301200000001</v>
      </c>
      <c r="K68" s="163">
        <f t="shared" si="3"/>
        <v>27.8</v>
      </c>
      <c r="L68" s="163"/>
      <c r="M68" s="163">
        <v>34.5</v>
      </c>
      <c r="N68" s="164">
        <v>0</v>
      </c>
      <c r="O68" s="163">
        <v>0</v>
      </c>
      <c r="P68" s="163">
        <f>+M68+O68</f>
        <v>34.5</v>
      </c>
      <c r="Q68" s="10"/>
      <c r="R68" s="12"/>
      <c r="S68" s="11"/>
      <c r="T68" s="11"/>
    </row>
    <row r="69" spans="1:20" ht="19.5" customHeight="1" x14ac:dyDescent="0.25">
      <c r="A69" s="7"/>
      <c r="B69" s="9"/>
      <c r="C69" s="165" t="s">
        <v>873</v>
      </c>
      <c r="D69" s="165"/>
      <c r="E69" s="165"/>
      <c r="F69" s="165"/>
      <c r="G69" s="165"/>
      <c r="H69" s="165"/>
      <c r="I69" s="165"/>
      <c r="J69" s="165"/>
      <c r="K69" s="165"/>
      <c r="L69" s="165"/>
      <c r="M69" s="165"/>
      <c r="N69" s="165"/>
      <c r="O69" s="165"/>
      <c r="P69" s="165"/>
      <c r="Q69" s="10"/>
      <c r="R69" s="12"/>
      <c r="S69" s="11"/>
      <c r="T69" s="11"/>
    </row>
    <row r="70" spans="1:20" ht="13.5" customHeight="1" x14ac:dyDescent="0.25">
      <c r="A70" s="7">
        <v>66</v>
      </c>
      <c r="B70" s="9"/>
      <c r="C70" s="166" t="s">
        <v>3</v>
      </c>
      <c r="D70" s="166"/>
      <c r="E70" s="166"/>
      <c r="F70" s="166"/>
      <c r="G70" s="166"/>
      <c r="H70" s="166"/>
      <c r="I70" s="166"/>
      <c r="J70" s="166"/>
      <c r="K70" s="166"/>
      <c r="L70" s="166"/>
      <c r="M70" s="166"/>
      <c r="N70" s="166"/>
      <c r="O70" s="166"/>
      <c r="P70" s="166"/>
      <c r="R70" s="8"/>
    </row>
    <row r="71" spans="1:20" ht="13.5" customHeight="1" thickBot="1" x14ac:dyDescent="0.3">
      <c r="A71" s="7">
        <v>67</v>
      </c>
      <c r="B71" s="6"/>
      <c r="C71" s="167" t="s">
        <v>2</v>
      </c>
      <c r="D71" s="167"/>
      <c r="E71" s="167"/>
      <c r="F71" s="167"/>
      <c r="G71" s="167"/>
      <c r="H71" s="167"/>
      <c r="I71" s="167"/>
      <c r="J71" s="167"/>
      <c r="K71" s="167"/>
      <c r="L71" s="167"/>
      <c r="M71" s="167"/>
      <c r="N71" s="167"/>
      <c r="O71" s="167"/>
      <c r="P71" s="167"/>
      <c r="R71" s="5"/>
    </row>
    <row r="72" spans="1:20" ht="13.5" customHeight="1" thickTop="1" x14ac:dyDescent="0.25">
      <c r="C72" s="168" t="s">
        <v>875</v>
      </c>
      <c r="D72" s="168"/>
      <c r="E72" s="168"/>
      <c r="F72" s="168"/>
      <c r="G72" s="168"/>
      <c r="H72" s="168"/>
      <c r="I72" s="168"/>
      <c r="J72" s="168"/>
      <c r="K72" s="168"/>
      <c r="L72" s="168"/>
      <c r="M72" s="168"/>
      <c r="N72" s="168"/>
      <c r="O72" s="168"/>
      <c r="P72" s="168"/>
      <c r="R72" s="4"/>
    </row>
    <row r="73" spans="1:20" ht="25.5" customHeight="1" x14ac:dyDescent="0.25">
      <c r="C73" s="168" t="s">
        <v>1</v>
      </c>
      <c r="D73" s="168"/>
      <c r="E73" s="168"/>
      <c r="F73" s="168"/>
      <c r="G73" s="168"/>
      <c r="H73" s="168"/>
      <c r="I73" s="168"/>
      <c r="J73" s="168"/>
      <c r="K73" s="168"/>
      <c r="L73" s="168"/>
      <c r="M73" s="168"/>
      <c r="N73" s="168"/>
      <c r="O73" s="168"/>
      <c r="P73" s="168"/>
      <c r="R73" s="4"/>
    </row>
    <row r="74" spans="1:20" ht="13.5" customHeight="1" x14ac:dyDescent="0.25">
      <c r="C74" s="166" t="s">
        <v>0</v>
      </c>
      <c r="D74" s="166"/>
      <c r="E74" s="166"/>
      <c r="F74" s="166"/>
      <c r="G74" s="166"/>
      <c r="H74" s="166"/>
      <c r="I74" s="166"/>
      <c r="J74" s="166"/>
      <c r="K74" s="166"/>
      <c r="L74" s="166"/>
      <c r="M74" s="166"/>
      <c r="N74" s="166"/>
      <c r="O74" s="166"/>
      <c r="P74" s="166"/>
      <c r="R74"/>
    </row>
    <row r="75" spans="1:20" x14ac:dyDescent="0.25">
      <c r="C75" s="169"/>
      <c r="D75" s="170"/>
      <c r="E75" s="170"/>
      <c r="F75" s="170"/>
      <c r="G75" s="170"/>
      <c r="H75" s="170"/>
      <c r="I75" s="170"/>
      <c r="J75" s="170"/>
      <c r="K75" s="170"/>
      <c r="L75" s="170"/>
      <c r="M75" s="170"/>
      <c r="N75" s="170"/>
      <c r="O75" s="170"/>
      <c r="P75" s="170"/>
    </row>
    <row r="78" spans="1:20" x14ac:dyDescent="0.25">
      <c r="G78" s="3"/>
    </row>
  </sheetData>
  <mergeCells count="22">
    <mergeCell ref="G9:K9"/>
    <mergeCell ref="C70:P70"/>
    <mergeCell ref="C71:P71"/>
    <mergeCell ref="C72:P72"/>
    <mergeCell ref="C74:P74"/>
    <mergeCell ref="C73:P73"/>
    <mergeCell ref="C69:P69"/>
    <mergeCell ref="A1:D1"/>
    <mergeCell ref="E1:F1"/>
    <mergeCell ref="A2:K2"/>
    <mergeCell ref="A3:F3"/>
    <mergeCell ref="G3:K3"/>
    <mergeCell ref="M3:O3"/>
    <mergeCell ref="M9:P9"/>
    <mergeCell ref="G10:G11"/>
    <mergeCell ref="H10:K10"/>
    <mergeCell ref="M10:M11"/>
    <mergeCell ref="N10:P10"/>
    <mergeCell ref="C9:C11"/>
    <mergeCell ref="D9:D11"/>
    <mergeCell ref="E9:E11"/>
    <mergeCell ref="F9:F11"/>
  </mergeCells>
  <conditionalFormatting sqref="C61 C64:C65">
    <cfRule type="duplicateValues" dxfId="9" priority="13"/>
  </conditionalFormatting>
  <conditionalFormatting sqref="C62:C63">
    <cfRule type="duplicateValues" dxfId="8" priority="11"/>
  </conditionalFormatting>
  <conditionalFormatting sqref="C75:C1048576 C9:C12 C14:C69">
    <cfRule type="duplicateValues" dxfId="7" priority="7"/>
  </conditionalFormatting>
  <conditionalFormatting sqref="C75:C1048576 C66:C69 C9:C12 C14:C60">
    <cfRule type="duplicateValues" dxfId="6" priority="12"/>
  </conditionalFormatting>
  <conditionalFormatting sqref="P17:P68 K17:K68">
    <cfRule type="cellIs" dxfId="5" priority="10" stopIfTrue="1" operator="greaterThan">
      <formula>100</formula>
    </cfRule>
  </conditionalFormatting>
  <conditionalFormatting sqref="K17:K65 K67:K68">
    <cfRule type="cellIs" dxfId="4" priority="9" operator="greaterThan">
      <formula>100</formula>
    </cfRule>
  </conditionalFormatting>
  <conditionalFormatting sqref="A17:A69">
    <cfRule type="duplicateValues" dxfId="3" priority="30" stopIfTrue="1"/>
  </conditionalFormatting>
  <conditionalFormatting sqref="C70:C74">
    <cfRule type="duplicateValues" dxfId="2" priority="31"/>
  </conditionalFormatting>
  <conditionalFormatting sqref="C4:C8">
    <cfRule type="duplicateValues" dxfId="1" priority="2"/>
  </conditionalFormatting>
  <conditionalFormatting sqref="C13">
    <cfRule type="duplicateValues" dxfId="0" priority="1"/>
  </conditionalFormatting>
  <pageMargins left="0.70866141732283472" right="0.70866141732283472" top="0.74803149606299213" bottom="0.74803149606299213" header="0.31496062992125984" footer="0.31496062992125984"/>
  <pageSetup scale="54" fitToHeight="0" orientation="landscape" r:id="rId1"/>
  <ignoredErrors>
    <ignoredError sqref="J18:J63" formula="1"/>
    <ignoredError sqref="E12:O1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Z285"/>
  <sheetViews>
    <sheetView showGridLines="0" zoomScale="90" zoomScaleNormal="90" zoomScaleSheetLayoutView="70" workbookViewId="0">
      <selection activeCell="Y9" sqref="Y9"/>
    </sheetView>
  </sheetViews>
  <sheetFormatPr baseColWidth="10" defaultRowHeight="15" x14ac:dyDescent="0.25"/>
  <cols>
    <col min="1" max="1" width="7.5703125" customWidth="1"/>
    <col min="2" max="2" width="6.5703125" customWidth="1"/>
    <col min="3" max="3" width="52.85546875" customWidth="1"/>
    <col min="4" max="4" width="11" customWidth="1"/>
    <col min="5" max="5" width="20.140625" customWidth="1"/>
    <col min="6" max="6" width="16" customWidth="1"/>
    <col min="7" max="7" width="15.140625" customWidth="1"/>
    <col min="8" max="8" width="11.140625" bestFit="1" customWidth="1"/>
    <col min="9" max="9" width="2.42578125" customWidth="1"/>
    <col min="10" max="10" width="10.140625" customWidth="1"/>
    <col min="11" max="11" width="20.5703125" customWidth="1"/>
    <col min="12" max="12" width="15.5703125" customWidth="1"/>
    <col min="13" max="13" width="14.85546875" customWidth="1"/>
    <col min="14" max="14" width="12.28515625" bestFit="1" customWidth="1"/>
    <col min="15" max="15" width="13.28515625" customWidth="1"/>
    <col min="16" max="16" width="13.28515625" hidden="1" customWidth="1"/>
    <col min="17" max="17" width="14.5703125" hidden="1" customWidth="1"/>
    <col min="18" max="18" width="14.42578125" hidden="1" customWidth="1"/>
    <col min="19" max="19" width="23.28515625" hidden="1" customWidth="1"/>
    <col min="20" max="20" width="8.5703125" hidden="1" customWidth="1"/>
    <col min="21" max="21" width="16.7109375" hidden="1" customWidth="1"/>
    <col min="22" max="22" width="8.5703125" customWidth="1"/>
  </cols>
  <sheetData>
    <row r="1" spans="1:21" s="6" customFormat="1" ht="60" customHeight="1" x14ac:dyDescent="0.2">
      <c r="A1" s="128" t="s">
        <v>883</v>
      </c>
      <c r="B1" s="128"/>
      <c r="C1" s="128"/>
      <c r="D1" s="128"/>
      <c r="E1" s="172" t="s">
        <v>885</v>
      </c>
      <c r="F1" s="172"/>
      <c r="G1" s="172"/>
      <c r="H1" s="172"/>
      <c r="I1" s="172"/>
      <c r="J1" s="172"/>
      <c r="K1" s="172"/>
      <c r="L1" s="172"/>
      <c r="M1" s="172"/>
      <c r="N1" s="172"/>
      <c r="O1" s="172"/>
    </row>
    <row r="2" spans="1:21" s="6" customFormat="1" ht="36" customHeight="1" thickBot="1" x14ac:dyDescent="0.45">
      <c r="A2" s="173" t="s">
        <v>884</v>
      </c>
      <c r="B2" s="173"/>
      <c r="C2" s="173"/>
      <c r="D2" s="173"/>
      <c r="E2" s="173"/>
      <c r="F2" s="173"/>
      <c r="G2" s="173"/>
      <c r="H2" s="173"/>
      <c r="I2" s="173"/>
      <c r="J2" s="173"/>
      <c r="K2" s="173"/>
      <c r="L2" s="173"/>
      <c r="M2" s="173"/>
      <c r="N2" s="173"/>
      <c r="O2" s="173"/>
    </row>
    <row r="3" spans="1:21" ht="3.75" customHeight="1" x14ac:dyDescent="0.3">
      <c r="A3" s="171"/>
      <c r="B3" s="171"/>
      <c r="C3" s="171"/>
      <c r="D3" s="171"/>
      <c r="E3" s="171"/>
      <c r="F3" s="171"/>
      <c r="G3" s="171"/>
      <c r="H3" s="171"/>
      <c r="I3" s="171"/>
      <c r="J3" s="171"/>
      <c r="K3" s="171"/>
      <c r="L3" s="171"/>
      <c r="M3" s="171"/>
      <c r="N3" s="171"/>
      <c r="O3" s="171"/>
    </row>
    <row r="4" spans="1:21" s="21" customFormat="1" ht="21.95" customHeight="1" x14ac:dyDescent="0.35">
      <c r="A4" s="174" t="s">
        <v>918</v>
      </c>
      <c r="B4" s="174"/>
      <c r="C4" s="174"/>
      <c r="D4" s="174"/>
      <c r="E4" s="174"/>
      <c r="F4" s="174"/>
      <c r="G4" s="174"/>
      <c r="H4" s="174"/>
      <c r="I4" s="174"/>
      <c r="J4" s="174"/>
      <c r="K4" s="174"/>
      <c r="L4" s="174"/>
      <c r="M4" s="174"/>
      <c r="N4" s="175"/>
      <c r="O4" s="175"/>
      <c r="P4" s="20"/>
    </row>
    <row r="5" spans="1:21" s="21" customFormat="1" ht="21.95" customHeight="1" x14ac:dyDescent="0.35">
      <c r="A5" s="174" t="s">
        <v>74</v>
      </c>
      <c r="B5" s="174"/>
      <c r="C5" s="174"/>
      <c r="D5" s="174"/>
      <c r="E5" s="174"/>
      <c r="F5" s="174"/>
      <c r="G5" s="174"/>
      <c r="H5" s="174"/>
      <c r="I5" s="174"/>
      <c r="J5" s="174"/>
      <c r="K5" s="174"/>
      <c r="L5" s="174"/>
      <c r="M5" s="174"/>
      <c r="N5" s="175"/>
      <c r="O5" s="175"/>
      <c r="P5" s="20"/>
      <c r="S5" s="22"/>
    </row>
    <row r="6" spans="1:21" s="21" customFormat="1" ht="21.95" customHeight="1" x14ac:dyDescent="0.35">
      <c r="A6" s="174" t="s">
        <v>72</v>
      </c>
      <c r="B6" s="174"/>
      <c r="C6" s="174"/>
      <c r="D6" s="174"/>
      <c r="E6" s="174"/>
      <c r="F6" s="174"/>
      <c r="G6" s="174"/>
      <c r="H6" s="174"/>
      <c r="I6" s="174"/>
      <c r="J6" s="174"/>
      <c r="K6" s="174"/>
      <c r="L6" s="174"/>
      <c r="M6" s="174"/>
      <c r="N6" s="175"/>
      <c r="O6" s="175"/>
      <c r="S6" s="22"/>
    </row>
    <row r="7" spans="1:21" s="21" customFormat="1" ht="21.95" customHeight="1" x14ac:dyDescent="0.35">
      <c r="A7" s="176" t="s">
        <v>874</v>
      </c>
      <c r="B7" s="174"/>
      <c r="C7" s="174"/>
      <c r="D7" s="174"/>
      <c r="E7" s="174"/>
      <c r="F7" s="174"/>
      <c r="G7" s="174"/>
      <c r="H7" s="174"/>
      <c r="I7" s="174"/>
      <c r="J7" s="174"/>
      <c r="K7" s="174"/>
      <c r="L7" s="174"/>
      <c r="M7" s="174"/>
      <c r="N7" s="175"/>
      <c r="O7" s="175"/>
    </row>
    <row r="8" spans="1:21" s="21" customFormat="1" ht="21.95" customHeight="1" x14ac:dyDescent="0.35">
      <c r="A8" s="174" t="s">
        <v>917</v>
      </c>
      <c r="B8" s="174"/>
      <c r="C8" s="174"/>
      <c r="D8" s="174"/>
      <c r="E8" s="174"/>
      <c r="F8" s="174"/>
      <c r="G8" s="174"/>
      <c r="H8" s="174"/>
      <c r="I8" s="174"/>
      <c r="J8" s="174"/>
      <c r="K8" s="174"/>
      <c r="L8" s="174"/>
      <c r="M8" s="174"/>
      <c r="N8" s="175"/>
      <c r="O8" s="175"/>
    </row>
    <row r="9" spans="1:21" s="23" customFormat="1" ht="15.95" customHeight="1" x14ac:dyDescent="0.25">
      <c r="A9" s="185" t="s">
        <v>916</v>
      </c>
      <c r="B9" s="185"/>
      <c r="C9" s="185"/>
      <c r="D9" s="186" t="s">
        <v>75</v>
      </c>
      <c r="E9" s="186"/>
      <c r="F9" s="186"/>
      <c r="G9" s="186"/>
      <c r="H9" s="186"/>
      <c r="I9" s="210"/>
      <c r="J9" s="186" t="s">
        <v>76</v>
      </c>
      <c r="K9" s="186"/>
      <c r="L9" s="186"/>
      <c r="M9" s="186"/>
      <c r="N9" s="186"/>
      <c r="O9" s="187"/>
      <c r="P9" s="24" t="s">
        <v>77</v>
      </c>
      <c r="Q9" s="24"/>
      <c r="R9" s="24"/>
      <c r="S9" s="24" t="s">
        <v>76</v>
      </c>
      <c r="T9" s="24"/>
      <c r="U9" s="24"/>
    </row>
    <row r="10" spans="1:21" s="23" customFormat="1" ht="15.95" customHeight="1" x14ac:dyDescent="0.25">
      <c r="A10" s="185"/>
      <c r="B10" s="185"/>
      <c r="C10" s="185"/>
      <c r="D10" s="187"/>
      <c r="E10" s="188" t="s">
        <v>78</v>
      </c>
      <c r="F10" s="188"/>
      <c r="G10" s="188"/>
      <c r="H10" s="187"/>
      <c r="I10" s="187"/>
      <c r="J10" s="187"/>
      <c r="K10" s="188" t="s">
        <v>79</v>
      </c>
      <c r="L10" s="188"/>
      <c r="M10" s="188"/>
      <c r="N10" s="187"/>
      <c r="O10" s="187"/>
      <c r="P10" s="142" t="s">
        <v>80</v>
      </c>
      <c r="Q10" s="142"/>
      <c r="R10" s="142"/>
      <c r="S10" s="147" t="s">
        <v>80</v>
      </c>
      <c r="T10" s="142"/>
      <c r="U10" s="142"/>
    </row>
    <row r="11" spans="1:21" s="23" customFormat="1" ht="15.95" customHeight="1" x14ac:dyDescent="0.25">
      <c r="A11" s="185"/>
      <c r="B11" s="185"/>
      <c r="C11" s="185"/>
      <c r="D11" s="189" t="s">
        <v>81</v>
      </c>
      <c r="E11" s="190" t="s">
        <v>82</v>
      </c>
      <c r="F11" s="191"/>
      <c r="G11" s="191"/>
      <c r="H11" s="189" t="s">
        <v>83</v>
      </c>
      <c r="I11" s="192"/>
      <c r="J11" s="185" t="s">
        <v>81</v>
      </c>
      <c r="K11" s="190" t="s">
        <v>82</v>
      </c>
      <c r="L11" s="191"/>
      <c r="M11" s="191"/>
      <c r="N11" s="189" t="s">
        <v>83</v>
      </c>
      <c r="O11" s="185" t="s">
        <v>84</v>
      </c>
      <c r="P11" s="148" t="s">
        <v>85</v>
      </c>
      <c r="Q11" s="146" t="s">
        <v>86</v>
      </c>
      <c r="R11" s="146" t="s">
        <v>87</v>
      </c>
      <c r="S11" s="144" t="s">
        <v>85</v>
      </c>
      <c r="T11" s="146" t="s">
        <v>86</v>
      </c>
      <c r="U11" s="146" t="s">
        <v>87</v>
      </c>
    </row>
    <row r="12" spans="1:21" s="23" customFormat="1" ht="15.95" customHeight="1" x14ac:dyDescent="0.25">
      <c r="A12" s="185"/>
      <c r="B12" s="185"/>
      <c r="C12" s="185"/>
      <c r="D12" s="189"/>
      <c r="E12" s="191" t="s">
        <v>88</v>
      </c>
      <c r="F12" s="193" t="s">
        <v>85</v>
      </c>
      <c r="G12" s="191" t="s">
        <v>89</v>
      </c>
      <c r="H12" s="189"/>
      <c r="I12" s="192"/>
      <c r="J12" s="185"/>
      <c r="K12" s="191" t="s">
        <v>88</v>
      </c>
      <c r="L12" s="193" t="s">
        <v>85</v>
      </c>
      <c r="M12" s="191" t="s">
        <v>89</v>
      </c>
      <c r="N12" s="189"/>
      <c r="O12" s="185"/>
      <c r="P12" s="149"/>
      <c r="Q12" s="143"/>
      <c r="R12" s="143"/>
      <c r="S12" s="145"/>
      <c r="T12" s="143"/>
      <c r="U12" s="143"/>
    </row>
    <row r="13" spans="1:21" s="23" customFormat="1" ht="15.95" customHeight="1" x14ac:dyDescent="0.25">
      <c r="A13" s="185"/>
      <c r="B13" s="185"/>
      <c r="C13" s="185"/>
      <c r="D13" s="189"/>
      <c r="E13" s="191" t="s">
        <v>90</v>
      </c>
      <c r="F13" s="193" t="s">
        <v>91</v>
      </c>
      <c r="G13" s="191" t="s">
        <v>82</v>
      </c>
      <c r="H13" s="189"/>
      <c r="I13" s="192"/>
      <c r="J13" s="185"/>
      <c r="K13" s="191" t="s">
        <v>90</v>
      </c>
      <c r="L13" s="193" t="s">
        <v>91</v>
      </c>
      <c r="M13" s="191" t="s">
        <v>82</v>
      </c>
      <c r="N13" s="189"/>
      <c r="O13" s="185"/>
      <c r="P13" s="149"/>
      <c r="Q13" s="143"/>
      <c r="R13" s="143"/>
      <c r="S13" s="145"/>
      <c r="T13" s="143"/>
      <c r="U13" s="143"/>
    </row>
    <row r="14" spans="1:21" s="23" customFormat="1" ht="15.95" customHeight="1" x14ac:dyDescent="0.25">
      <c r="A14" s="185"/>
      <c r="B14" s="185"/>
      <c r="C14" s="185"/>
      <c r="D14" s="189"/>
      <c r="E14" s="191" t="s">
        <v>92</v>
      </c>
      <c r="F14" s="193" t="s">
        <v>93</v>
      </c>
      <c r="G14" s="191"/>
      <c r="H14" s="189"/>
      <c r="I14" s="192"/>
      <c r="J14" s="185"/>
      <c r="K14" s="191" t="s">
        <v>92</v>
      </c>
      <c r="L14" s="193" t="s">
        <v>93</v>
      </c>
      <c r="M14" s="191"/>
      <c r="N14" s="189"/>
      <c r="O14" s="185"/>
      <c r="P14" s="149"/>
      <c r="Q14" s="143"/>
      <c r="R14" s="143"/>
      <c r="S14" s="145"/>
      <c r="T14" s="143"/>
      <c r="U14" s="143"/>
    </row>
    <row r="15" spans="1:21" s="23" customFormat="1" ht="15.95" customHeight="1" thickBot="1" x14ac:dyDescent="0.3">
      <c r="A15" s="217"/>
      <c r="B15" s="217"/>
      <c r="C15" s="217"/>
      <c r="D15" s="208" t="s">
        <v>94</v>
      </c>
      <c r="E15" s="208" t="s">
        <v>95</v>
      </c>
      <c r="F15" s="209" t="s">
        <v>96</v>
      </c>
      <c r="G15" s="208" t="s">
        <v>97</v>
      </c>
      <c r="H15" s="210" t="s">
        <v>98</v>
      </c>
      <c r="I15" s="210"/>
      <c r="J15" s="211" t="s">
        <v>99</v>
      </c>
      <c r="K15" s="211" t="s">
        <v>100</v>
      </c>
      <c r="L15" s="209" t="s">
        <v>101</v>
      </c>
      <c r="M15" s="211" t="s">
        <v>102</v>
      </c>
      <c r="N15" s="210" t="s">
        <v>103</v>
      </c>
      <c r="O15" s="210" t="s">
        <v>104</v>
      </c>
      <c r="P15" s="25" t="s">
        <v>105</v>
      </c>
      <c r="Q15" s="25" t="s">
        <v>106</v>
      </c>
      <c r="R15" s="25" t="s">
        <v>107</v>
      </c>
      <c r="S15" s="26" t="s">
        <v>108</v>
      </c>
      <c r="T15" s="25" t="s">
        <v>109</v>
      </c>
      <c r="U15" s="25" t="s">
        <v>110</v>
      </c>
    </row>
    <row r="16" spans="1:21" s="216" customFormat="1" ht="6" customHeight="1" thickBot="1" x14ac:dyDescent="0.3">
      <c r="A16" s="212"/>
      <c r="B16" s="212"/>
      <c r="C16" s="212"/>
      <c r="D16" s="213"/>
      <c r="E16" s="213"/>
      <c r="F16" s="213"/>
      <c r="G16" s="213"/>
      <c r="H16" s="214"/>
      <c r="I16" s="214"/>
      <c r="J16" s="213"/>
      <c r="K16" s="215"/>
      <c r="L16" s="213"/>
      <c r="M16" s="215"/>
      <c r="N16" s="214"/>
      <c r="O16" s="214"/>
    </row>
    <row r="17" spans="1:26" s="28" customFormat="1" ht="20.100000000000001" customHeight="1" x14ac:dyDescent="0.25">
      <c r="A17" s="194"/>
      <c r="B17" s="194"/>
      <c r="C17" s="194" t="s">
        <v>87</v>
      </c>
      <c r="D17" s="195">
        <f t="shared" ref="D17:N17" si="0">SUM(D18:D279)</f>
        <v>30637.563604250005</v>
      </c>
      <c r="E17" s="195">
        <f t="shared" si="0"/>
        <v>13240.177586130596</v>
      </c>
      <c r="F17" s="195">
        <f t="shared" si="0"/>
        <v>0</v>
      </c>
      <c r="G17" s="195">
        <f t="shared" si="0"/>
        <v>2051.9331657439143</v>
      </c>
      <c r="H17" s="195">
        <f t="shared" si="0"/>
        <v>15345.452852375491</v>
      </c>
      <c r="I17" s="195"/>
      <c r="J17" s="195">
        <f t="shared" si="0"/>
        <v>28424.693336665816</v>
      </c>
      <c r="K17" s="195">
        <f t="shared" si="0"/>
        <v>8003.2969657282392</v>
      </c>
      <c r="L17" s="195">
        <f t="shared" si="0"/>
        <v>0</v>
      </c>
      <c r="M17" s="195">
        <f t="shared" si="0"/>
        <v>2089.3420161300005</v>
      </c>
      <c r="N17" s="195">
        <f t="shared" si="0"/>
        <v>18332.054354807566</v>
      </c>
      <c r="O17" s="196">
        <f>IF(OR(H17=0,N17=0),"N.A.",IF((((N17-H17)/H17))*100&gt;=500,"500&lt;",IF((((N17-H17)/H17))*100&lt;=-500,"&lt;-500",(((N17-H17)/H17))*100)))</f>
        <v>19.462452696335685</v>
      </c>
      <c r="P17" s="27">
        <f t="shared" ref="P17:U17" si="1">SUM(P18:P279)</f>
        <v>2536.1958991305996</v>
      </c>
      <c r="Q17" s="27">
        <f t="shared" si="1"/>
        <v>10703.981686999998</v>
      </c>
      <c r="R17" s="27">
        <f t="shared" si="1"/>
        <v>13240.177586130596</v>
      </c>
      <c r="S17" s="27">
        <f t="shared" si="1"/>
        <v>2444.7145113400002</v>
      </c>
      <c r="T17" s="27">
        <f t="shared" si="1"/>
        <v>5558.58245438824</v>
      </c>
      <c r="U17" s="27">
        <f t="shared" si="1"/>
        <v>8003.2969657282392</v>
      </c>
    </row>
    <row r="18" spans="1:26" s="31" customFormat="1" ht="20.100000000000001" customHeight="1" x14ac:dyDescent="0.25">
      <c r="A18" s="197">
        <v>1</v>
      </c>
      <c r="B18" s="198" t="s">
        <v>111</v>
      </c>
      <c r="C18" s="198" t="s">
        <v>112</v>
      </c>
      <c r="D18" s="199">
        <v>0</v>
      </c>
      <c r="E18" s="200">
        <v>0</v>
      </c>
      <c r="F18" s="199">
        <v>0</v>
      </c>
      <c r="G18" s="199">
        <v>0</v>
      </c>
      <c r="H18" s="201">
        <f>D18-E18-G18</f>
        <v>0</v>
      </c>
      <c r="I18" s="201"/>
      <c r="J18" s="199">
        <v>0</v>
      </c>
      <c r="K18" s="202">
        <v>0</v>
      </c>
      <c r="L18" s="199">
        <v>0</v>
      </c>
      <c r="M18" s="199">
        <v>0</v>
      </c>
      <c r="N18" s="202">
        <f t="shared" ref="N18:N81" si="2">J18-K18-M18</f>
        <v>0</v>
      </c>
      <c r="O18" s="201" t="str">
        <f>IF(OR(H18=0,N18=0),"N.A.",IF((((N18-H18)/H18))*100&gt;=500,"500&lt;",IF((((N18-H18)/H18))*100&lt;=-500,"&lt;-500",(((N18-H18)/H18))*100)))</f>
        <v>N.A.</v>
      </c>
      <c r="P18" s="29">
        <v>0</v>
      </c>
      <c r="Q18" s="29">
        <v>0</v>
      </c>
      <c r="R18" s="30">
        <f t="shared" ref="R18:R81" si="3">P18+Q18</f>
        <v>0</v>
      </c>
      <c r="S18" s="29">
        <v>0</v>
      </c>
      <c r="T18" s="29">
        <v>0</v>
      </c>
      <c r="U18" s="30">
        <f>S18+T18</f>
        <v>0</v>
      </c>
      <c r="X18" s="32"/>
      <c r="Z18" s="33"/>
    </row>
    <row r="19" spans="1:26" s="31" customFormat="1" ht="20.100000000000001" customHeight="1" x14ac:dyDescent="0.25">
      <c r="A19" s="197">
        <v>2</v>
      </c>
      <c r="B19" s="198" t="s">
        <v>113</v>
      </c>
      <c r="C19" s="198" t="s">
        <v>114</v>
      </c>
      <c r="D19" s="199">
        <v>0</v>
      </c>
      <c r="E19" s="200">
        <v>0</v>
      </c>
      <c r="F19" s="199">
        <v>0</v>
      </c>
      <c r="G19" s="199">
        <v>0</v>
      </c>
      <c r="H19" s="201">
        <f t="shared" ref="H19:H82" si="4">D19-E19-G19</f>
        <v>0</v>
      </c>
      <c r="I19" s="201"/>
      <c r="J19" s="199">
        <v>0</v>
      </c>
      <c r="K19" s="202">
        <v>0</v>
      </c>
      <c r="L19" s="199">
        <v>0</v>
      </c>
      <c r="M19" s="199">
        <v>0</v>
      </c>
      <c r="N19" s="202">
        <f t="shared" si="2"/>
        <v>0</v>
      </c>
      <c r="O19" s="201" t="str">
        <f t="shared" ref="O19:O82" si="5">IF(OR(H19=0,N19=0),"N.A.",IF((((N19-H19)/H19))*100&gt;=500,"500&lt;",IF((((N19-H19)/H19))*100&lt;=-500,"&lt;-500",(((N19-H19)/H19))*100)))</f>
        <v>N.A.</v>
      </c>
      <c r="P19" s="29">
        <v>0</v>
      </c>
      <c r="Q19" s="29">
        <v>0</v>
      </c>
      <c r="R19" s="30">
        <f t="shared" si="3"/>
        <v>0</v>
      </c>
      <c r="S19" s="29">
        <v>0</v>
      </c>
      <c r="T19" s="29">
        <v>0</v>
      </c>
      <c r="U19" s="30">
        <f t="shared" ref="U19:U82" si="6">S19+T19</f>
        <v>0</v>
      </c>
      <c r="Z19" s="33"/>
    </row>
    <row r="20" spans="1:26" s="31" customFormat="1" ht="20.100000000000001" customHeight="1" x14ac:dyDescent="0.25">
      <c r="A20" s="197">
        <v>3</v>
      </c>
      <c r="B20" s="198" t="s">
        <v>115</v>
      </c>
      <c r="C20" s="198" t="s">
        <v>116</v>
      </c>
      <c r="D20" s="199">
        <v>0</v>
      </c>
      <c r="E20" s="200">
        <v>0</v>
      </c>
      <c r="F20" s="199">
        <v>0</v>
      </c>
      <c r="G20" s="199">
        <v>0</v>
      </c>
      <c r="H20" s="201">
        <f t="shared" si="4"/>
        <v>0</v>
      </c>
      <c r="I20" s="201"/>
      <c r="J20" s="199">
        <v>0</v>
      </c>
      <c r="K20" s="202">
        <v>0</v>
      </c>
      <c r="L20" s="199">
        <v>0</v>
      </c>
      <c r="M20" s="199">
        <v>0</v>
      </c>
      <c r="N20" s="202">
        <f t="shared" si="2"/>
        <v>0</v>
      </c>
      <c r="O20" s="201" t="str">
        <f t="shared" si="5"/>
        <v>N.A.</v>
      </c>
      <c r="P20" s="29">
        <v>0</v>
      </c>
      <c r="Q20" s="29">
        <v>0</v>
      </c>
      <c r="R20" s="30">
        <f t="shared" si="3"/>
        <v>0</v>
      </c>
      <c r="S20" s="29">
        <v>0</v>
      </c>
      <c r="T20" s="29">
        <v>0</v>
      </c>
      <c r="U20" s="30">
        <f t="shared" si="6"/>
        <v>0</v>
      </c>
      <c r="Z20" s="33"/>
    </row>
    <row r="21" spans="1:26" s="31" customFormat="1" ht="20.100000000000001" customHeight="1" x14ac:dyDescent="0.25">
      <c r="A21" s="197">
        <v>4</v>
      </c>
      <c r="B21" s="198" t="s">
        <v>113</v>
      </c>
      <c r="C21" s="198" t="s">
        <v>117</v>
      </c>
      <c r="D21" s="199">
        <v>0</v>
      </c>
      <c r="E21" s="200">
        <v>0</v>
      </c>
      <c r="F21" s="199">
        <v>0</v>
      </c>
      <c r="G21" s="199">
        <v>0</v>
      </c>
      <c r="H21" s="201">
        <f t="shared" si="4"/>
        <v>0</v>
      </c>
      <c r="I21" s="201"/>
      <c r="J21" s="199">
        <v>0</v>
      </c>
      <c r="K21" s="202">
        <v>0</v>
      </c>
      <c r="L21" s="199">
        <v>0</v>
      </c>
      <c r="M21" s="199">
        <v>0</v>
      </c>
      <c r="N21" s="202">
        <f t="shared" si="2"/>
        <v>0</v>
      </c>
      <c r="O21" s="201" t="str">
        <f t="shared" si="5"/>
        <v>N.A.</v>
      </c>
      <c r="P21" s="29">
        <v>0</v>
      </c>
      <c r="Q21" s="29">
        <v>0</v>
      </c>
      <c r="R21" s="30">
        <f t="shared" si="3"/>
        <v>0</v>
      </c>
      <c r="S21" s="29">
        <v>0</v>
      </c>
      <c r="T21" s="29">
        <v>0</v>
      </c>
      <c r="U21" s="30">
        <f t="shared" si="6"/>
        <v>0</v>
      </c>
      <c r="Z21" s="33"/>
    </row>
    <row r="22" spans="1:26" s="31" customFormat="1" ht="20.100000000000001" customHeight="1" x14ac:dyDescent="0.25">
      <c r="A22" s="197">
        <v>5</v>
      </c>
      <c r="B22" s="198" t="s">
        <v>118</v>
      </c>
      <c r="C22" s="198" t="s">
        <v>119</v>
      </c>
      <c r="D22" s="199">
        <v>0</v>
      </c>
      <c r="E22" s="200">
        <v>0</v>
      </c>
      <c r="F22" s="199">
        <v>0</v>
      </c>
      <c r="G22" s="199">
        <v>0</v>
      </c>
      <c r="H22" s="201">
        <f t="shared" si="4"/>
        <v>0</v>
      </c>
      <c r="I22" s="201"/>
      <c r="J22" s="199">
        <v>0</v>
      </c>
      <c r="K22" s="202">
        <v>0</v>
      </c>
      <c r="L22" s="199">
        <v>0</v>
      </c>
      <c r="M22" s="199">
        <v>0</v>
      </c>
      <c r="N22" s="202">
        <f t="shared" si="2"/>
        <v>0</v>
      </c>
      <c r="O22" s="201" t="str">
        <f t="shared" si="5"/>
        <v>N.A.</v>
      </c>
      <c r="P22" s="29">
        <v>0</v>
      </c>
      <c r="Q22" s="29">
        <v>0</v>
      </c>
      <c r="R22" s="30">
        <f t="shared" si="3"/>
        <v>0</v>
      </c>
      <c r="S22" s="29">
        <v>0</v>
      </c>
      <c r="T22" s="29">
        <v>0</v>
      </c>
      <c r="U22" s="30">
        <f t="shared" si="6"/>
        <v>0</v>
      </c>
      <c r="Z22" s="33"/>
    </row>
    <row r="23" spans="1:26" s="31" customFormat="1" ht="20.100000000000001" customHeight="1" x14ac:dyDescent="0.25">
      <c r="A23" s="197">
        <v>6</v>
      </c>
      <c r="B23" s="198" t="s">
        <v>113</v>
      </c>
      <c r="C23" s="198" t="s">
        <v>120</v>
      </c>
      <c r="D23" s="199">
        <v>0</v>
      </c>
      <c r="E23" s="200">
        <v>0</v>
      </c>
      <c r="F23" s="199">
        <v>0</v>
      </c>
      <c r="G23" s="199">
        <v>0</v>
      </c>
      <c r="H23" s="201">
        <f t="shared" si="4"/>
        <v>0</v>
      </c>
      <c r="I23" s="201"/>
      <c r="J23" s="199">
        <v>0</v>
      </c>
      <c r="K23" s="202">
        <v>0</v>
      </c>
      <c r="L23" s="199">
        <v>0</v>
      </c>
      <c r="M23" s="199">
        <v>0</v>
      </c>
      <c r="N23" s="202">
        <f t="shared" si="2"/>
        <v>0</v>
      </c>
      <c r="O23" s="201" t="str">
        <f t="shared" si="5"/>
        <v>N.A.</v>
      </c>
      <c r="P23" s="29">
        <v>0</v>
      </c>
      <c r="Q23" s="29">
        <v>0</v>
      </c>
      <c r="R23" s="30">
        <f t="shared" si="3"/>
        <v>0</v>
      </c>
      <c r="S23" s="29">
        <v>0</v>
      </c>
      <c r="T23" s="29">
        <v>0</v>
      </c>
      <c r="U23" s="30">
        <f t="shared" si="6"/>
        <v>0</v>
      </c>
      <c r="Z23" s="33"/>
    </row>
    <row r="24" spans="1:26" s="31" customFormat="1" ht="20.100000000000001" customHeight="1" x14ac:dyDescent="0.25">
      <c r="A24" s="197">
        <v>7</v>
      </c>
      <c r="B24" s="198" t="s">
        <v>121</v>
      </c>
      <c r="C24" s="198" t="s">
        <v>122</v>
      </c>
      <c r="D24" s="199">
        <v>0</v>
      </c>
      <c r="E24" s="200">
        <v>0</v>
      </c>
      <c r="F24" s="199">
        <v>0</v>
      </c>
      <c r="G24" s="199">
        <v>0</v>
      </c>
      <c r="H24" s="201">
        <f t="shared" si="4"/>
        <v>0</v>
      </c>
      <c r="I24" s="201"/>
      <c r="J24" s="199">
        <v>0</v>
      </c>
      <c r="K24" s="202">
        <v>0</v>
      </c>
      <c r="L24" s="199">
        <v>0</v>
      </c>
      <c r="M24" s="199">
        <v>0</v>
      </c>
      <c r="N24" s="202">
        <f t="shared" si="2"/>
        <v>0</v>
      </c>
      <c r="O24" s="201" t="str">
        <f t="shared" si="5"/>
        <v>N.A.</v>
      </c>
      <c r="P24" s="29">
        <v>0</v>
      </c>
      <c r="Q24" s="29">
        <v>0</v>
      </c>
      <c r="R24" s="30">
        <f t="shared" si="3"/>
        <v>0</v>
      </c>
      <c r="S24" s="29">
        <v>0</v>
      </c>
      <c r="T24" s="29">
        <v>0</v>
      </c>
      <c r="U24" s="30">
        <f t="shared" si="6"/>
        <v>0</v>
      </c>
      <c r="Z24" s="33"/>
    </row>
    <row r="25" spans="1:26" s="31" customFormat="1" ht="20.100000000000001" customHeight="1" x14ac:dyDescent="0.25">
      <c r="A25" s="197">
        <v>9</v>
      </c>
      <c r="B25" s="198" t="s">
        <v>123</v>
      </c>
      <c r="C25" s="198" t="s">
        <v>124</v>
      </c>
      <c r="D25" s="199">
        <v>0</v>
      </c>
      <c r="E25" s="200">
        <v>0</v>
      </c>
      <c r="F25" s="199">
        <v>0</v>
      </c>
      <c r="G25" s="199">
        <v>0</v>
      </c>
      <c r="H25" s="201">
        <f t="shared" si="4"/>
        <v>0</v>
      </c>
      <c r="I25" s="201"/>
      <c r="J25" s="199">
        <v>0</v>
      </c>
      <c r="K25" s="202">
        <v>0</v>
      </c>
      <c r="L25" s="199">
        <v>0</v>
      </c>
      <c r="M25" s="199">
        <v>0</v>
      </c>
      <c r="N25" s="202">
        <f t="shared" si="2"/>
        <v>0</v>
      </c>
      <c r="O25" s="201" t="str">
        <f t="shared" si="5"/>
        <v>N.A.</v>
      </c>
      <c r="P25" s="29">
        <v>0</v>
      </c>
      <c r="Q25" s="29">
        <v>0</v>
      </c>
      <c r="R25" s="30">
        <f t="shared" si="3"/>
        <v>0</v>
      </c>
      <c r="S25" s="29">
        <v>0</v>
      </c>
      <c r="T25" s="29">
        <v>0</v>
      </c>
      <c r="U25" s="30">
        <f t="shared" si="6"/>
        <v>0</v>
      </c>
      <c r="Z25" s="33"/>
    </row>
    <row r="26" spans="1:26" s="31" customFormat="1" ht="20.100000000000001" customHeight="1" x14ac:dyDescent="0.25">
      <c r="A26" s="197">
        <v>10</v>
      </c>
      <c r="B26" s="198" t="s">
        <v>123</v>
      </c>
      <c r="C26" s="198" t="s">
        <v>125</v>
      </c>
      <c r="D26" s="199">
        <v>0</v>
      </c>
      <c r="E26" s="200">
        <v>0</v>
      </c>
      <c r="F26" s="199">
        <v>0</v>
      </c>
      <c r="G26" s="199">
        <v>0</v>
      </c>
      <c r="H26" s="201">
        <f t="shared" si="4"/>
        <v>0</v>
      </c>
      <c r="I26" s="201"/>
      <c r="J26" s="199">
        <v>0</v>
      </c>
      <c r="K26" s="202">
        <v>0</v>
      </c>
      <c r="L26" s="199">
        <v>0</v>
      </c>
      <c r="M26" s="199">
        <v>0</v>
      </c>
      <c r="N26" s="202">
        <f t="shared" si="2"/>
        <v>0</v>
      </c>
      <c r="O26" s="201" t="str">
        <f t="shared" si="5"/>
        <v>N.A.</v>
      </c>
      <c r="P26" s="29">
        <v>0</v>
      </c>
      <c r="Q26" s="29">
        <v>0</v>
      </c>
      <c r="R26" s="30">
        <f t="shared" si="3"/>
        <v>0</v>
      </c>
      <c r="S26" s="29">
        <v>0</v>
      </c>
      <c r="T26" s="29">
        <v>0</v>
      </c>
      <c r="U26" s="30">
        <f t="shared" si="6"/>
        <v>0</v>
      </c>
      <c r="Z26" s="33"/>
    </row>
    <row r="27" spans="1:26" s="31" customFormat="1" ht="20.100000000000001" customHeight="1" x14ac:dyDescent="0.25">
      <c r="A27" s="197">
        <v>11</v>
      </c>
      <c r="B27" s="198" t="s">
        <v>123</v>
      </c>
      <c r="C27" s="198" t="s">
        <v>126</v>
      </c>
      <c r="D27" s="199">
        <v>0</v>
      </c>
      <c r="E27" s="200">
        <v>0</v>
      </c>
      <c r="F27" s="199">
        <v>0</v>
      </c>
      <c r="G27" s="199">
        <v>0</v>
      </c>
      <c r="H27" s="201">
        <f t="shared" si="4"/>
        <v>0</v>
      </c>
      <c r="I27" s="201"/>
      <c r="J27" s="199">
        <v>0</v>
      </c>
      <c r="K27" s="202">
        <v>0</v>
      </c>
      <c r="L27" s="199">
        <v>0</v>
      </c>
      <c r="M27" s="199">
        <v>0</v>
      </c>
      <c r="N27" s="202">
        <f t="shared" si="2"/>
        <v>0</v>
      </c>
      <c r="O27" s="201" t="str">
        <f t="shared" si="5"/>
        <v>N.A.</v>
      </c>
      <c r="P27" s="29">
        <v>0</v>
      </c>
      <c r="Q27" s="29">
        <v>0</v>
      </c>
      <c r="R27" s="30">
        <f t="shared" si="3"/>
        <v>0</v>
      </c>
      <c r="S27" s="29">
        <v>0</v>
      </c>
      <c r="T27" s="29">
        <v>0</v>
      </c>
      <c r="U27" s="30">
        <f t="shared" si="6"/>
        <v>0</v>
      </c>
      <c r="Z27" s="33"/>
    </row>
    <row r="28" spans="1:26" s="31" customFormat="1" ht="20.100000000000001" customHeight="1" x14ac:dyDescent="0.25">
      <c r="A28" s="197">
        <v>12</v>
      </c>
      <c r="B28" s="198" t="s">
        <v>127</v>
      </c>
      <c r="C28" s="198" t="s">
        <v>128</v>
      </c>
      <c r="D28" s="199">
        <v>0</v>
      </c>
      <c r="E28" s="200">
        <v>0</v>
      </c>
      <c r="F28" s="199">
        <v>0</v>
      </c>
      <c r="G28" s="199">
        <v>0</v>
      </c>
      <c r="H28" s="201">
        <f t="shared" si="4"/>
        <v>0</v>
      </c>
      <c r="I28" s="201"/>
      <c r="J28" s="199">
        <v>0</v>
      </c>
      <c r="K28" s="202">
        <v>0</v>
      </c>
      <c r="L28" s="199">
        <v>0</v>
      </c>
      <c r="M28" s="199">
        <v>0</v>
      </c>
      <c r="N28" s="202">
        <f t="shared" si="2"/>
        <v>0</v>
      </c>
      <c r="O28" s="201" t="str">
        <f t="shared" si="5"/>
        <v>N.A.</v>
      </c>
      <c r="P28" s="29">
        <v>0</v>
      </c>
      <c r="Q28" s="29">
        <v>0</v>
      </c>
      <c r="R28" s="30">
        <f t="shared" si="3"/>
        <v>0</v>
      </c>
      <c r="S28" s="29">
        <v>0</v>
      </c>
      <c r="T28" s="29">
        <v>0</v>
      </c>
      <c r="U28" s="30">
        <f t="shared" si="6"/>
        <v>0</v>
      </c>
      <c r="Z28" s="33"/>
    </row>
    <row r="29" spans="1:26" s="31" customFormat="1" ht="20.100000000000001" customHeight="1" x14ac:dyDescent="0.25">
      <c r="A29" s="197">
        <v>13</v>
      </c>
      <c r="B29" s="198" t="s">
        <v>127</v>
      </c>
      <c r="C29" s="198" t="s">
        <v>129</v>
      </c>
      <c r="D29" s="199">
        <v>0</v>
      </c>
      <c r="E29" s="200">
        <v>0</v>
      </c>
      <c r="F29" s="199">
        <v>0</v>
      </c>
      <c r="G29" s="199">
        <v>0</v>
      </c>
      <c r="H29" s="201">
        <f t="shared" si="4"/>
        <v>0</v>
      </c>
      <c r="I29" s="201"/>
      <c r="J29" s="199">
        <v>0</v>
      </c>
      <c r="K29" s="202">
        <v>0</v>
      </c>
      <c r="L29" s="199">
        <v>0</v>
      </c>
      <c r="M29" s="199">
        <v>0</v>
      </c>
      <c r="N29" s="202">
        <f t="shared" si="2"/>
        <v>0</v>
      </c>
      <c r="O29" s="201" t="str">
        <f t="shared" si="5"/>
        <v>N.A.</v>
      </c>
      <c r="P29" s="29">
        <v>0</v>
      </c>
      <c r="Q29" s="29">
        <v>0</v>
      </c>
      <c r="R29" s="30">
        <f t="shared" si="3"/>
        <v>0</v>
      </c>
      <c r="S29" s="29">
        <v>0</v>
      </c>
      <c r="T29" s="29">
        <v>0</v>
      </c>
      <c r="U29" s="30">
        <f t="shared" si="6"/>
        <v>0</v>
      </c>
      <c r="Z29" s="33"/>
    </row>
    <row r="30" spans="1:26" s="31" customFormat="1" ht="20.100000000000001" customHeight="1" x14ac:dyDescent="0.25">
      <c r="A30" s="197">
        <v>14</v>
      </c>
      <c r="B30" s="198" t="s">
        <v>127</v>
      </c>
      <c r="C30" s="198" t="s">
        <v>130</v>
      </c>
      <c r="D30" s="199">
        <v>0</v>
      </c>
      <c r="E30" s="200">
        <v>0</v>
      </c>
      <c r="F30" s="199">
        <v>0</v>
      </c>
      <c r="G30" s="199">
        <v>0</v>
      </c>
      <c r="H30" s="201">
        <f t="shared" si="4"/>
        <v>0</v>
      </c>
      <c r="I30" s="201"/>
      <c r="J30" s="199">
        <v>0</v>
      </c>
      <c r="K30" s="202">
        <v>0</v>
      </c>
      <c r="L30" s="199">
        <v>0</v>
      </c>
      <c r="M30" s="199">
        <v>0</v>
      </c>
      <c r="N30" s="202">
        <f t="shared" si="2"/>
        <v>0</v>
      </c>
      <c r="O30" s="201" t="str">
        <f t="shared" si="5"/>
        <v>N.A.</v>
      </c>
      <c r="P30" s="29">
        <v>0</v>
      </c>
      <c r="Q30" s="29">
        <v>0</v>
      </c>
      <c r="R30" s="30">
        <f t="shared" si="3"/>
        <v>0</v>
      </c>
      <c r="S30" s="29">
        <v>0</v>
      </c>
      <c r="T30" s="29">
        <v>0</v>
      </c>
      <c r="U30" s="30">
        <f t="shared" si="6"/>
        <v>0</v>
      </c>
      <c r="Z30" s="33"/>
    </row>
    <row r="31" spans="1:26" s="31" customFormat="1" ht="20.100000000000001" customHeight="1" x14ac:dyDescent="0.25">
      <c r="A31" s="197">
        <v>15</v>
      </c>
      <c r="B31" s="198" t="s">
        <v>127</v>
      </c>
      <c r="C31" s="198" t="s">
        <v>131</v>
      </c>
      <c r="D31" s="199">
        <v>0</v>
      </c>
      <c r="E31" s="200">
        <v>0</v>
      </c>
      <c r="F31" s="199">
        <v>0</v>
      </c>
      <c r="G31" s="199">
        <v>0</v>
      </c>
      <c r="H31" s="201">
        <f t="shared" si="4"/>
        <v>0</v>
      </c>
      <c r="I31" s="201"/>
      <c r="J31" s="199">
        <v>0</v>
      </c>
      <c r="K31" s="202">
        <v>0</v>
      </c>
      <c r="L31" s="199">
        <v>0</v>
      </c>
      <c r="M31" s="199">
        <v>0</v>
      </c>
      <c r="N31" s="202">
        <f t="shared" si="2"/>
        <v>0</v>
      </c>
      <c r="O31" s="201" t="str">
        <f t="shared" si="5"/>
        <v>N.A.</v>
      </c>
      <c r="P31" s="29">
        <v>0</v>
      </c>
      <c r="Q31" s="29">
        <v>0</v>
      </c>
      <c r="R31" s="30">
        <f t="shared" si="3"/>
        <v>0</v>
      </c>
      <c r="S31" s="29">
        <v>0</v>
      </c>
      <c r="T31" s="29">
        <v>0</v>
      </c>
      <c r="U31" s="30">
        <f t="shared" si="6"/>
        <v>0</v>
      </c>
      <c r="Z31" s="33"/>
    </row>
    <row r="32" spans="1:26" s="31" customFormat="1" ht="20.100000000000001" customHeight="1" x14ac:dyDescent="0.25">
      <c r="A32" s="197">
        <v>16</v>
      </c>
      <c r="B32" s="198" t="s">
        <v>127</v>
      </c>
      <c r="C32" s="198" t="s">
        <v>132</v>
      </c>
      <c r="D32" s="199">
        <v>0</v>
      </c>
      <c r="E32" s="200">
        <v>0</v>
      </c>
      <c r="F32" s="199">
        <v>0</v>
      </c>
      <c r="G32" s="199">
        <v>0</v>
      </c>
      <c r="H32" s="201">
        <f t="shared" si="4"/>
        <v>0</v>
      </c>
      <c r="I32" s="201"/>
      <c r="J32" s="199">
        <v>0</v>
      </c>
      <c r="K32" s="202">
        <v>0</v>
      </c>
      <c r="L32" s="199">
        <v>0</v>
      </c>
      <c r="M32" s="199">
        <v>0</v>
      </c>
      <c r="N32" s="202">
        <f t="shared" si="2"/>
        <v>0</v>
      </c>
      <c r="O32" s="201" t="str">
        <f t="shared" si="5"/>
        <v>N.A.</v>
      </c>
      <c r="P32" s="29">
        <v>0</v>
      </c>
      <c r="Q32" s="29">
        <v>0</v>
      </c>
      <c r="R32" s="30">
        <f t="shared" si="3"/>
        <v>0</v>
      </c>
      <c r="S32" s="29">
        <v>0</v>
      </c>
      <c r="T32" s="29">
        <v>0</v>
      </c>
      <c r="U32" s="30">
        <f t="shared" si="6"/>
        <v>0</v>
      </c>
      <c r="Z32" s="33"/>
    </row>
    <row r="33" spans="1:26" s="31" customFormat="1" ht="20.100000000000001" customHeight="1" x14ac:dyDescent="0.25">
      <c r="A33" s="197">
        <v>17</v>
      </c>
      <c r="B33" s="198" t="s">
        <v>123</v>
      </c>
      <c r="C33" s="198" t="s">
        <v>133</v>
      </c>
      <c r="D33" s="199">
        <v>0</v>
      </c>
      <c r="E33" s="200">
        <v>0</v>
      </c>
      <c r="F33" s="199">
        <v>0</v>
      </c>
      <c r="G33" s="199">
        <v>0</v>
      </c>
      <c r="H33" s="201">
        <f t="shared" si="4"/>
        <v>0</v>
      </c>
      <c r="I33" s="201"/>
      <c r="J33" s="199">
        <v>0</v>
      </c>
      <c r="K33" s="202">
        <v>0</v>
      </c>
      <c r="L33" s="199">
        <v>0</v>
      </c>
      <c r="M33" s="199">
        <v>0</v>
      </c>
      <c r="N33" s="202">
        <f t="shared" si="2"/>
        <v>0</v>
      </c>
      <c r="O33" s="201" t="str">
        <f t="shared" si="5"/>
        <v>N.A.</v>
      </c>
      <c r="P33" s="29">
        <v>0</v>
      </c>
      <c r="Q33" s="29">
        <v>0</v>
      </c>
      <c r="R33" s="30">
        <f t="shared" si="3"/>
        <v>0</v>
      </c>
      <c r="S33" s="29">
        <v>0</v>
      </c>
      <c r="T33" s="29">
        <v>0</v>
      </c>
      <c r="U33" s="30">
        <f t="shared" si="6"/>
        <v>0</v>
      </c>
      <c r="Z33" s="33"/>
    </row>
    <row r="34" spans="1:26" s="31" customFormat="1" ht="20.100000000000001" customHeight="1" x14ac:dyDescent="0.25">
      <c r="A34" s="197">
        <v>18</v>
      </c>
      <c r="B34" s="198" t="s">
        <v>123</v>
      </c>
      <c r="C34" s="198" t="s">
        <v>134</v>
      </c>
      <c r="D34" s="199">
        <v>0</v>
      </c>
      <c r="E34" s="200">
        <v>0</v>
      </c>
      <c r="F34" s="199">
        <v>0</v>
      </c>
      <c r="G34" s="199">
        <v>0</v>
      </c>
      <c r="H34" s="201">
        <f t="shared" si="4"/>
        <v>0</v>
      </c>
      <c r="I34" s="201"/>
      <c r="J34" s="199">
        <v>0</v>
      </c>
      <c r="K34" s="202">
        <v>0</v>
      </c>
      <c r="L34" s="199">
        <v>0</v>
      </c>
      <c r="M34" s="199">
        <v>0</v>
      </c>
      <c r="N34" s="202">
        <f t="shared" si="2"/>
        <v>0</v>
      </c>
      <c r="O34" s="201" t="str">
        <f t="shared" si="5"/>
        <v>N.A.</v>
      </c>
      <c r="P34" s="29">
        <v>0</v>
      </c>
      <c r="Q34" s="29">
        <v>0</v>
      </c>
      <c r="R34" s="30">
        <f t="shared" si="3"/>
        <v>0</v>
      </c>
      <c r="S34" s="29">
        <v>0</v>
      </c>
      <c r="T34" s="29">
        <v>0</v>
      </c>
      <c r="U34" s="30">
        <f t="shared" si="6"/>
        <v>0</v>
      </c>
      <c r="Z34" s="33"/>
    </row>
    <row r="35" spans="1:26" s="31" customFormat="1" ht="20.100000000000001" customHeight="1" x14ac:dyDescent="0.25">
      <c r="A35" s="197">
        <v>19</v>
      </c>
      <c r="B35" s="198" t="s">
        <v>123</v>
      </c>
      <c r="C35" s="198" t="s">
        <v>135</v>
      </c>
      <c r="D35" s="199">
        <v>0</v>
      </c>
      <c r="E35" s="200">
        <v>0</v>
      </c>
      <c r="F35" s="199">
        <v>0</v>
      </c>
      <c r="G35" s="199">
        <v>0</v>
      </c>
      <c r="H35" s="201">
        <f t="shared" si="4"/>
        <v>0</v>
      </c>
      <c r="I35" s="201"/>
      <c r="J35" s="199">
        <v>0</v>
      </c>
      <c r="K35" s="202">
        <v>0</v>
      </c>
      <c r="L35" s="199">
        <v>0</v>
      </c>
      <c r="M35" s="199">
        <v>0</v>
      </c>
      <c r="N35" s="202">
        <f t="shared" si="2"/>
        <v>0</v>
      </c>
      <c r="O35" s="201" t="str">
        <f t="shared" si="5"/>
        <v>N.A.</v>
      </c>
      <c r="P35" s="29">
        <v>0</v>
      </c>
      <c r="Q35" s="29">
        <v>0</v>
      </c>
      <c r="R35" s="30">
        <f t="shared" si="3"/>
        <v>0</v>
      </c>
      <c r="S35" s="29">
        <v>0</v>
      </c>
      <c r="T35" s="29">
        <v>0</v>
      </c>
      <c r="U35" s="30">
        <f t="shared" si="6"/>
        <v>0</v>
      </c>
      <c r="Z35" s="33"/>
    </row>
    <row r="36" spans="1:26" s="31" customFormat="1" ht="20.100000000000001" customHeight="1" x14ac:dyDescent="0.25">
      <c r="A36" s="197">
        <v>20</v>
      </c>
      <c r="B36" s="198" t="s">
        <v>123</v>
      </c>
      <c r="C36" s="198" t="s">
        <v>136</v>
      </c>
      <c r="D36" s="199">
        <v>0</v>
      </c>
      <c r="E36" s="200">
        <v>0</v>
      </c>
      <c r="F36" s="199">
        <v>0</v>
      </c>
      <c r="G36" s="199">
        <v>0</v>
      </c>
      <c r="H36" s="201">
        <f t="shared" si="4"/>
        <v>0</v>
      </c>
      <c r="I36" s="201"/>
      <c r="J36" s="199">
        <v>0</v>
      </c>
      <c r="K36" s="202">
        <v>0</v>
      </c>
      <c r="L36" s="199">
        <v>0</v>
      </c>
      <c r="M36" s="199">
        <v>0</v>
      </c>
      <c r="N36" s="202">
        <f t="shared" si="2"/>
        <v>0</v>
      </c>
      <c r="O36" s="201" t="str">
        <f t="shared" si="5"/>
        <v>N.A.</v>
      </c>
      <c r="P36" s="29">
        <v>0</v>
      </c>
      <c r="Q36" s="29">
        <v>0</v>
      </c>
      <c r="R36" s="30">
        <f t="shared" si="3"/>
        <v>0</v>
      </c>
      <c r="S36" s="29">
        <v>0</v>
      </c>
      <c r="T36" s="29">
        <v>0</v>
      </c>
      <c r="U36" s="30">
        <f t="shared" si="6"/>
        <v>0</v>
      </c>
      <c r="Z36" s="33"/>
    </row>
    <row r="37" spans="1:26" s="31" customFormat="1" ht="20.100000000000001" customHeight="1" x14ac:dyDescent="0.25">
      <c r="A37" s="197">
        <v>21</v>
      </c>
      <c r="B37" s="198" t="s">
        <v>127</v>
      </c>
      <c r="C37" s="198" t="s">
        <v>137</v>
      </c>
      <c r="D37" s="199">
        <v>0</v>
      </c>
      <c r="E37" s="200">
        <v>0</v>
      </c>
      <c r="F37" s="199">
        <v>0</v>
      </c>
      <c r="G37" s="199">
        <v>0</v>
      </c>
      <c r="H37" s="201">
        <f t="shared" si="4"/>
        <v>0</v>
      </c>
      <c r="I37" s="201"/>
      <c r="J37" s="199">
        <v>0</v>
      </c>
      <c r="K37" s="202">
        <v>0</v>
      </c>
      <c r="L37" s="199">
        <v>0</v>
      </c>
      <c r="M37" s="199">
        <v>0</v>
      </c>
      <c r="N37" s="202">
        <f t="shared" si="2"/>
        <v>0</v>
      </c>
      <c r="O37" s="201" t="str">
        <f t="shared" si="5"/>
        <v>N.A.</v>
      </c>
      <c r="P37" s="29">
        <v>0</v>
      </c>
      <c r="Q37" s="29">
        <v>0</v>
      </c>
      <c r="R37" s="30">
        <f t="shared" si="3"/>
        <v>0</v>
      </c>
      <c r="S37" s="29">
        <v>0</v>
      </c>
      <c r="T37" s="29">
        <v>0</v>
      </c>
      <c r="U37" s="30">
        <f t="shared" si="6"/>
        <v>0</v>
      </c>
      <c r="Z37" s="33"/>
    </row>
    <row r="38" spans="1:26" s="31" customFormat="1" ht="20.100000000000001" customHeight="1" x14ac:dyDescent="0.25">
      <c r="A38" s="197">
        <v>22</v>
      </c>
      <c r="B38" s="198" t="s">
        <v>127</v>
      </c>
      <c r="C38" s="198" t="s">
        <v>138</v>
      </c>
      <c r="D38" s="199">
        <v>0</v>
      </c>
      <c r="E38" s="200">
        <v>0</v>
      </c>
      <c r="F38" s="199">
        <v>0</v>
      </c>
      <c r="G38" s="199">
        <v>0</v>
      </c>
      <c r="H38" s="201">
        <f t="shared" si="4"/>
        <v>0</v>
      </c>
      <c r="I38" s="201"/>
      <c r="J38" s="199">
        <v>0</v>
      </c>
      <c r="K38" s="202">
        <v>0</v>
      </c>
      <c r="L38" s="199">
        <v>0</v>
      </c>
      <c r="M38" s="199">
        <v>0</v>
      </c>
      <c r="N38" s="202">
        <f t="shared" si="2"/>
        <v>0</v>
      </c>
      <c r="O38" s="201" t="str">
        <f t="shared" si="5"/>
        <v>N.A.</v>
      </c>
      <c r="P38" s="29">
        <v>0</v>
      </c>
      <c r="Q38" s="29">
        <v>0</v>
      </c>
      <c r="R38" s="30">
        <f t="shared" si="3"/>
        <v>0</v>
      </c>
      <c r="S38" s="29">
        <v>0</v>
      </c>
      <c r="T38" s="29">
        <v>0</v>
      </c>
      <c r="U38" s="30">
        <f t="shared" si="6"/>
        <v>0</v>
      </c>
      <c r="Z38" s="33"/>
    </row>
    <row r="39" spans="1:26" s="31" customFormat="1" ht="20.100000000000001" customHeight="1" x14ac:dyDescent="0.25">
      <c r="A39" s="197">
        <v>23</v>
      </c>
      <c r="B39" s="198" t="s">
        <v>127</v>
      </c>
      <c r="C39" s="198" t="s">
        <v>139</v>
      </c>
      <c r="D39" s="199">
        <v>0</v>
      </c>
      <c r="E39" s="200">
        <v>0</v>
      </c>
      <c r="F39" s="199">
        <v>0</v>
      </c>
      <c r="G39" s="199">
        <v>0</v>
      </c>
      <c r="H39" s="201">
        <f t="shared" si="4"/>
        <v>0</v>
      </c>
      <c r="I39" s="201"/>
      <c r="J39" s="199">
        <v>0</v>
      </c>
      <c r="K39" s="202">
        <v>0</v>
      </c>
      <c r="L39" s="199">
        <v>0</v>
      </c>
      <c r="M39" s="199">
        <v>0</v>
      </c>
      <c r="N39" s="202">
        <f t="shared" si="2"/>
        <v>0</v>
      </c>
      <c r="O39" s="201" t="str">
        <f t="shared" si="5"/>
        <v>N.A.</v>
      </c>
      <c r="P39" s="29">
        <v>0</v>
      </c>
      <c r="Q39" s="29">
        <v>0</v>
      </c>
      <c r="R39" s="30">
        <f t="shared" si="3"/>
        <v>0</v>
      </c>
      <c r="S39" s="29">
        <v>0</v>
      </c>
      <c r="T39" s="29">
        <v>0</v>
      </c>
      <c r="U39" s="30">
        <f t="shared" si="6"/>
        <v>0</v>
      </c>
      <c r="Z39" s="33"/>
    </row>
    <row r="40" spans="1:26" s="31" customFormat="1" ht="20.100000000000001" customHeight="1" x14ac:dyDescent="0.25">
      <c r="A40" s="197">
        <v>24</v>
      </c>
      <c r="B40" s="198" t="s">
        <v>127</v>
      </c>
      <c r="C40" s="198" t="s">
        <v>140</v>
      </c>
      <c r="D40" s="199">
        <v>0</v>
      </c>
      <c r="E40" s="200">
        <v>0</v>
      </c>
      <c r="F40" s="199">
        <v>0</v>
      </c>
      <c r="G40" s="199">
        <v>0</v>
      </c>
      <c r="H40" s="201">
        <f t="shared" si="4"/>
        <v>0</v>
      </c>
      <c r="I40" s="201"/>
      <c r="J40" s="199">
        <v>0</v>
      </c>
      <c r="K40" s="202">
        <v>0</v>
      </c>
      <c r="L40" s="199">
        <v>0</v>
      </c>
      <c r="M40" s="199">
        <v>0</v>
      </c>
      <c r="N40" s="202">
        <f t="shared" si="2"/>
        <v>0</v>
      </c>
      <c r="O40" s="201" t="str">
        <f t="shared" si="5"/>
        <v>N.A.</v>
      </c>
      <c r="P40" s="29">
        <v>0</v>
      </c>
      <c r="Q40" s="29">
        <v>0</v>
      </c>
      <c r="R40" s="30">
        <f t="shared" si="3"/>
        <v>0</v>
      </c>
      <c r="S40" s="29">
        <v>0</v>
      </c>
      <c r="T40" s="29">
        <v>0</v>
      </c>
      <c r="U40" s="30">
        <f t="shared" si="6"/>
        <v>0</v>
      </c>
      <c r="Z40" s="33"/>
    </row>
    <row r="41" spans="1:26" s="31" customFormat="1" ht="20.100000000000001" customHeight="1" x14ac:dyDescent="0.25">
      <c r="A41" s="197">
        <v>25</v>
      </c>
      <c r="B41" s="198" t="s">
        <v>111</v>
      </c>
      <c r="C41" s="198" t="s">
        <v>141</v>
      </c>
      <c r="D41" s="199">
        <v>0</v>
      </c>
      <c r="E41" s="200">
        <v>0</v>
      </c>
      <c r="F41" s="199">
        <v>0</v>
      </c>
      <c r="G41" s="199">
        <v>0</v>
      </c>
      <c r="H41" s="201">
        <f t="shared" si="4"/>
        <v>0</v>
      </c>
      <c r="I41" s="201"/>
      <c r="J41" s="199">
        <v>0</v>
      </c>
      <c r="K41" s="202">
        <v>0</v>
      </c>
      <c r="L41" s="199">
        <v>0</v>
      </c>
      <c r="M41" s="199">
        <v>0</v>
      </c>
      <c r="N41" s="202">
        <f t="shared" si="2"/>
        <v>0</v>
      </c>
      <c r="O41" s="201" t="str">
        <f t="shared" si="5"/>
        <v>N.A.</v>
      </c>
      <c r="P41" s="29">
        <v>0</v>
      </c>
      <c r="Q41" s="29">
        <v>0</v>
      </c>
      <c r="R41" s="30">
        <f t="shared" si="3"/>
        <v>0</v>
      </c>
      <c r="S41" s="29">
        <v>0</v>
      </c>
      <c r="T41" s="29">
        <v>0</v>
      </c>
      <c r="U41" s="30">
        <f t="shared" si="6"/>
        <v>0</v>
      </c>
      <c r="Z41" s="33"/>
    </row>
    <row r="42" spans="1:26" s="31" customFormat="1" ht="20.100000000000001" customHeight="1" x14ac:dyDescent="0.25">
      <c r="A42" s="197">
        <v>26</v>
      </c>
      <c r="B42" s="198" t="s">
        <v>142</v>
      </c>
      <c r="C42" s="198" t="s">
        <v>143</v>
      </c>
      <c r="D42" s="199">
        <v>0</v>
      </c>
      <c r="E42" s="200">
        <v>0</v>
      </c>
      <c r="F42" s="199">
        <v>0</v>
      </c>
      <c r="G42" s="199">
        <v>0</v>
      </c>
      <c r="H42" s="201">
        <f t="shared" si="4"/>
        <v>0</v>
      </c>
      <c r="I42" s="201"/>
      <c r="J42" s="199">
        <v>0</v>
      </c>
      <c r="K42" s="202">
        <v>0</v>
      </c>
      <c r="L42" s="199">
        <v>0</v>
      </c>
      <c r="M42" s="199">
        <v>0</v>
      </c>
      <c r="N42" s="202">
        <f t="shared" si="2"/>
        <v>0</v>
      </c>
      <c r="O42" s="201" t="str">
        <f t="shared" si="5"/>
        <v>N.A.</v>
      </c>
      <c r="P42" s="29">
        <v>0</v>
      </c>
      <c r="Q42" s="29">
        <v>0</v>
      </c>
      <c r="R42" s="30">
        <f t="shared" si="3"/>
        <v>0</v>
      </c>
      <c r="S42" s="29">
        <v>0</v>
      </c>
      <c r="T42" s="29">
        <v>0</v>
      </c>
      <c r="U42" s="30">
        <f t="shared" si="6"/>
        <v>0</v>
      </c>
      <c r="Z42" s="33"/>
    </row>
    <row r="43" spans="1:26" s="31" customFormat="1" ht="20.100000000000001" customHeight="1" x14ac:dyDescent="0.25">
      <c r="A43" s="197">
        <v>27</v>
      </c>
      <c r="B43" s="198" t="s">
        <v>123</v>
      </c>
      <c r="C43" s="198" t="s">
        <v>144</v>
      </c>
      <c r="D43" s="199">
        <v>0</v>
      </c>
      <c r="E43" s="200">
        <v>0</v>
      </c>
      <c r="F43" s="199">
        <v>0</v>
      </c>
      <c r="G43" s="199">
        <v>0</v>
      </c>
      <c r="H43" s="201">
        <f t="shared" si="4"/>
        <v>0</v>
      </c>
      <c r="I43" s="201"/>
      <c r="J43" s="199">
        <v>0</v>
      </c>
      <c r="K43" s="202">
        <v>0</v>
      </c>
      <c r="L43" s="199">
        <v>0</v>
      </c>
      <c r="M43" s="199">
        <v>0</v>
      </c>
      <c r="N43" s="202">
        <f t="shared" si="2"/>
        <v>0</v>
      </c>
      <c r="O43" s="201" t="str">
        <f t="shared" si="5"/>
        <v>N.A.</v>
      </c>
      <c r="P43" s="29">
        <v>0</v>
      </c>
      <c r="Q43" s="29">
        <v>0</v>
      </c>
      <c r="R43" s="30">
        <f t="shared" si="3"/>
        <v>0</v>
      </c>
      <c r="S43" s="29">
        <v>0</v>
      </c>
      <c r="T43" s="29">
        <v>0</v>
      </c>
      <c r="U43" s="30">
        <f t="shared" si="6"/>
        <v>0</v>
      </c>
      <c r="Z43" s="33"/>
    </row>
    <row r="44" spans="1:26" s="31" customFormat="1" ht="20.100000000000001" customHeight="1" x14ac:dyDescent="0.25">
      <c r="A44" s="197">
        <v>28</v>
      </c>
      <c r="B44" s="198" t="s">
        <v>123</v>
      </c>
      <c r="C44" s="198" t="s">
        <v>145</v>
      </c>
      <c r="D44" s="199">
        <v>0</v>
      </c>
      <c r="E44" s="200">
        <v>0</v>
      </c>
      <c r="F44" s="199">
        <v>0</v>
      </c>
      <c r="G44" s="199">
        <v>0</v>
      </c>
      <c r="H44" s="201">
        <f t="shared" si="4"/>
        <v>0</v>
      </c>
      <c r="I44" s="201"/>
      <c r="J44" s="199">
        <v>0</v>
      </c>
      <c r="K44" s="202">
        <v>0</v>
      </c>
      <c r="L44" s="199">
        <v>0</v>
      </c>
      <c r="M44" s="199">
        <v>0</v>
      </c>
      <c r="N44" s="202">
        <f t="shared" si="2"/>
        <v>0</v>
      </c>
      <c r="O44" s="201" t="str">
        <f t="shared" si="5"/>
        <v>N.A.</v>
      </c>
      <c r="P44" s="29">
        <v>0</v>
      </c>
      <c r="Q44" s="29">
        <v>0</v>
      </c>
      <c r="R44" s="30">
        <f t="shared" si="3"/>
        <v>0</v>
      </c>
      <c r="S44" s="29">
        <v>0</v>
      </c>
      <c r="T44" s="29">
        <v>0</v>
      </c>
      <c r="U44" s="30">
        <f t="shared" si="6"/>
        <v>0</v>
      </c>
      <c r="Z44" s="33"/>
    </row>
    <row r="45" spans="1:26" s="31" customFormat="1" ht="20.100000000000001" customHeight="1" x14ac:dyDescent="0.25">
      <c r="A45" s="197">
        <v>29</v>
      </c>
      <c r="B45" s="198" t="s">
        <v>123</v>
      </c>
      <c r="C45" s="198" t="s">
        <v>146</v>
      </c>
      <c r="D45" s="199">
        <v>0</v>
      </c>
      <c r="E45" s="200">
        <v>0</v>
      </c>
      <c r="F45" s="199">
        <v>0</v>
      </c>
      <c r="G45" s="199">
        <v>0</v>
      </c>
      <c r="H45" s="201">
        <f t="shared" si="4"/>
        <v>0</v>
      </c>
      <c r="I45" s="201"/>
      <c r="J45" s="199">
        <v>0</v>
      </c>
      <c r="K45" s="202">
        <v>0</v>
      </c>
      <c r="L45" s="199">
        <v>0</v>
      </c>
      <c r="M45" s="199">
        <v>0</v>
      </c>
      <c r="N45" s="202">
        <f t="shared" si="2"/>
        <v>0</v>
      </c>
      <c r="O45" s="201" t="str">
        <f t="shared" si="5"/>
        <v>N.A.</v>
      </c>
      <c r="P45" s="29">
        <v>0</v>
      </c>
      <c r="Q45" s="29">
        <v>0</v>
      </c>
      <c r="R45" s="30">
        <f t="shared" si="3"/>
        <v>0</v>
      </c>
      <c r="S45" s="29">
        <v>0</v>
      </c>
      <c r="T45" s="29">
        <v>0</v>
      </c>
      <c r="U45" s="30">
        <f t="shared" si="6"/>
        <v>0</v>
      </c>
      <c r="Z45" s="33"/>
    </row>
    <row r="46" spans="1:26" s="31" customFormat="1" ht="20.100000000000001" customHeight="1" x14ac:dyDescent="0.25">
      <c r="A46" s="197">
        <v>30</v>
      </c>
      <c r="B46" s="198" t="s">
        <v>123</v>
      </c>
      <c r="C46" s="198" t="s">
        <v>147</v>
      </c>
      <c r="D46" s="199">
        <v>0</v>
      </c>
      <c r="E46" s="200">
        <v>0</v>
      </c>
      <c r="F46" s="199">
        <v>0</v>
      </c>
      <c r="G46" s="199">
        <v>0</v>
      </c>
      <c r="H46" s="201">
        <f t="shared" si="4"/>
        <v>0</v>
      </c>
      <c r="I46" s="201"/>
      <c r="J46" s="199">
        <v>0</v>
      </c>
      <c r="K46" s="202">
        <v>0</v>
      </c>
      <c r="L46" s="199">
        <v>0</v>
      </c>
      <c r="M46" s="199">
        <v>0</v>
      </c>
      <c r="N46" s="202">
        <f t="shared" si="2"/>
        <v>0</v>
      </c>
      <c r="O46" s="201" t="str">
        <f t="shared" si="5"/>
        <v>N.A.</v>
      </c>
      <c r="P46" s="29">
        <v>0</v>
      </c>
      <c r="Q46" s="29">
        <v>0</v>
      </c>
      <c r="R46" s="30">
        <f t="shared" si="3"/>
        <v>0</v>
      </c>
      <c r="S46" s="29">
        <v>0</v>
      </c>
      <c r="T46" s="29">
        <v>0</v>
      </c>
      <c r="U46" s="30">
        <f t="shared" si="6"/>
        <v>0</v>
      </c>
      <c r="Z46" s="33"/>
    </row>
    <row r="47" spans="1:26" s="31" customFormat="1" ht="20.100000000000001" customHeight="1" x14ac:dyDescent="0.25">
      <c r="A47" s="197">
        <v>31</v>
      </c>
      <c r="B47" s="198" t="s">
        <v>123</v>
      </c>
      <c r="C47" s="198" t="s">
        <v>148</v>
      </c>
      <c r="D47" s="199">
        <v>0</v>
      </c>
      <c r="E47" s="200">
        <v>0</v>
      </c>
      <c r="F47" s="199">
        <v>0</v>
      </c>
      <c r="G47" s="199">
        <v>0</v>
      </c>
      <c r="H47" s="201">
        <f t="shared" si="4"/>
        <v>0</v>
      </c>
      <c r="I47" s="201"/>
      <c r="J47" s="199">
        <v>0</v>
      </c>
      <c r="K47" s="202">
        <v>0</v>
      </c>
      <c r="L47" s="199">
        <v>0</v>
      </c>
      <c r="M47" s="199">
        <v>0</v>
      </c>
      <c r="N47" s="202">
        <f t="shared" si="2"/>
        <v>0</v>
      </c>
      <c r="O47" s="201" t="str">
        <f t="shared" si="5"/>
        <v>N.A.</v>
      </c>
      <c r="P47" s="29">
        <v>0</v>
      </c>
      <c r="Q47" s="29">
        <v>0</v>
      </c>
      <c r="R47" s="30">
        <f t="shared" si="3"/>
        <v>0</v>
      </c>
      <c r="S47" s="29">
        <v>0</v>
      </c>
      <c r="T47" s="29">
        <v>0</v>
      </c>
      <c r="U47" s="30">
        <f t="shared" si="6"/>
        <v>0</v>
      </c>
      <c r="Z47" s="33"/>
    </row>
    <row r="48" spans="1:26" s="31" customFormat="1" ht="20.100000000000001" customHeight="1" x14ac:dyDescent="0.25">
      <c r="A48" s="197">
        <v>32</v>
      </c>
      <c r="B48" s="198" t="s">
        <v>127</v>
      </c>
      <c r="C48" s="198" t="s">
        <v>149</v>
      </c>
      <c r="D48" s="199">
        <v>0</v>
      </c>
      <c r="E48" s="200">
        <v>0</v>
      </c>
      <c r="F48" s="199">
        <v>0</v>
      </c>
      <c r="G48" s="199">
        <v>0</v>
      </c>
      <c r="H48" s="201">
        <f t="shared" si="4"/>
        <v>0</v>
      </c>
      <c r="I48" s="201"/>
      <c r="J48" s="199">
        <v>0</v>
      </c>
      <c r="K48" s="202">
        <v>0</v>
      </c>
      <c r="L48" s="199">
        <v>0</v>
      </c>
      <c r="M48" s="199">
        <v>0</v>
      </c>
      <c r="N48" s="202">
        <f t="shared" si="2"/>
        <v>0</v>
      </c>
      <c r="O48" s="201" t="str">
        <f t="shared" si="5"/>
        <v>N.A.</v>
      </c>
      <c r="P48" s="29">
        <v>0</v>
      </c>
      <c r="Q48" s="29">
        <v>0</v>
      </c>
      <c r="R48" s="30">
        <f t="shared" si="3"/>
        <v>0</v>
      </c>
      <c r="S48" s="29">
        <v>0</v>
      </c>
      <c r="T48" s="29">
        <v>0</v>
      </c>
      <c r="U48" s="30">
        <f t="shared" si="6"/>
        <v>0</v>
      </c>
      <c r="Z48" s="33"/>
    </row>
    <row r="49" spans="1:26" s="31" customFormat="1" ht="20.100000000000001" customHeight="1" x14ac:dyDescent="0.25">
      <c r="A49" s="197">
        <v>33</v>
      </c>
      <c r="B49" s="198" t="s">
        <v>127</v>
      </c>
      <c r="C49" s="198" t="s">
        <v>150</v>
      </c>
      <c r="D49" s="199">
        <v>0</v>
      </c>
      <c r="E49" s="200">
        <v>0</v>
      </c>
      <c r="F49" s="199">
        <v>0</v>
      </c>
      <c r="G49" s="199">
        <v>0</v>
      </c>
      <c r="H49" s="201">
        <f t="shared" si="4"/>
        <v>0</v>
      </c>
      <c r="I49" s="201"/>
      <c r="J49" s="199">
        <v>0</v>
      </c>
      <c r="K49" s="202">
        <v>0</v>
      </c>
      <c r="L49" s="199">
        <v>0</v>
      </c>
      <c r="M49" s="199">
        <v>0</v>
      </c>
      <c r="N49" s="202">
        <f t="shared" si="2"/>
        <v>0</v>
      </c>
      <c r="O49" s="201" t="str">
        <f t="shared" si="5"/>
        <v>N.A.</v>
      </c>
      <c r="P49" s="29">
        <v>0</v>
      </c>
      <c r="Q49" s="29">
        <v>0</v>
      </c>
      <c r="R49" s="30">
        <f t="shared" si="3"/>
        <v>0</v>
      </c>
      <c r="S49" s="29">
        <v>0</v>
      </c>
      <c r="T49" s="29">
        <v>0</v>
      </c>
      <c r="U49" s="30">
        <f t="shared" si="6"/>
        <v>0</v>
      </c>
      <c r="Z49" s="33"/>
    </row>
    <row r="50" spans="1:26" s="31" customFormat="1" ht="20.100000000000001" customHeight="1" x14ac:dyDescent="0.25">
      <c r="A50" s="197">
        <v>34</v>
      </c>
      <c r="B50" s="198" t="s">
        <v>127</v>
      </c>
      <c r="C50" s="198" t="s">
        <v>151</v>
      </c>
      <c r="D50" s="199">
        <v>0</v>
      </c>
      <c r="E50" s="200">
        <v>0</v>
      </c>
      <c r="F50" s="199">
        <v>0</v>
      </c>
      <c r="G50" s="199">
        <v>0</v>
      </c>
      <c r="H50" s="201">
        <f t="shared" si="4"/>
        <v>0</v>
      </c>
      <c r="I50" s="201"/>
      <c r="J50" s="199">
        <v>0</v>
      </c>
      <c r="K50" s="202">
        <v>0</v>
      </c>
      <c r="L50" s="199">
        <v>0</v>
      </c>
      <c r="M50" s="199">
        <v>0</v>
      </c>
      <c r="N50" s="202">
        <f t="shared" si="2"/>
        <v>0</v>
      </c>
      <c r="O50" s="201" t="str">
        <f t="shared" si="5"/>
        <v>N.A.</v>
      </c>
      <c r="P50" s="29">
        <v>0</v>
      </c>
      <c r="Q50" s="29">
        <v>0</v>
      </c>
      <c r="R50" s="30">
        <f t="shared" si="3"/>
        <v>0</v>
      </c>
      <c r="S50" s="29">
        <v>0</v>
      </c>
      <c r="T50" s="29">
        <v>0</v>
      </c>
      <c r="U50" s="30">
        <f t="shared" si="6"/>
        <v>0</v>
      </c>
      <c r="Z50" s="33"/>
    </row>
    <row r="51" spans="1:26" s="31" customFormat="1" ht="20.100000000000001" customHeight="1" x14ac:dyDescent="0.25">
      <c r="A51" s="197">
        <v>35</v>
      </c>
      <c r="B51" s="198" t="s">
        <v>127</v>
      </c>
      <c r="C51" s="198" t="s">
        <v>152</v>
      </c>
      <c r="D51" s="199">
        <v>0</v>
      </c>
      <c r="E51" s="200">
        <v>0</v>
      </c>
      <c r="F51" s="199">
        <v>0</v>
      </c>
      <c r="G51" s="199">
        <v>0</v>
      </c>
      <c r="H51" s="201">
        <f t="shared" si="4"/>
        <v>0</v>
      </c>
      <c r="I51" s="201"/>
      <c r="J51" s="199">
        <v>0</v>
      </c>
      <c r="K51" s="202">
        <v>0</v>
      </c>
      <c r="L51" s="199">
        <v>0</v>
      </c>
      <c r="M51" s="199">
        <v>0</v>
      </c>
      <c r="N51" s="202">
        <f t="shared" si="2"/>
        <v>0</v>
      </c>
      <c r="O51" s="201" t="str">
        <f t="shared" si="5"/>
        <v>N.A.</v>
      </c>
      <c r="P51" s="29">
        <v>0</v>
      </c>
      <c r="Q51" s="29">
        <v>0</v>
      </c>
      <c r="R51" s="30">
        <f t="shared" si="3"/>
        <v>0</v>
      </c>
      <c r="S51" s="29">
        <v>0</v>
      </c>
      <c r="T51" s="29">
        <v>0</v>
      </c>
      <c r="U51" s="30">
        <f t="shared" si="6"/>
        <v>0</v>
      </c>
      <c r="Z51" s="33"/>
    </row>
    <row r="52" spans="1:26" s="31" customFormat="1" ht="20.100000000000001" customHeight="1" x14ac:dyDescent="0.25">
      <c r="A52" s="197">
        <v>36</v>
      </c>
      <c r="B52" s="198" t="s">
        <v>127</v>
      </c>
      <c r="C52" s="198" t="s">
        <v>153</v>
      </c>
      <c r="D52" s="199">
        <v>0</v>
      </c>
      <c r="E52" s="200">
        <v>0</v>
      </c>
      <c r="F52" s="199">
        <v>0</v>
      </c>
      <c r="G52" s="199">
        <v>0</v>
      </c>
      <c r="H52" s="201">
        <f t="shared" si="4"/>
        <v>0</v>
      </c>
      <c r="I52" s="201"/>
      <c r="J52" s="199">
        <v>0</v>
      </c>
      <c r="K52" s="202">
        <v>0</v>
      </c>
      <c r="L52" s="199">
        <v>0</v>
      </c>
      <c r="M52" s="199">
        <v>0</v>
      </c>
      <c r="N52" s="202">
        <f t="shared" si="2"/>
        <v>0</v>
      </c>
      <c r="O52" s="201" t="str">
        <f t="shared" si="5"/>
        <v>N.A.</v>
      </c>
      <c r="P52" s="29">
        <v>0</v>
      </c>
      <c r="Q52" s="29">
        <v>0</v>
      </c>
      <c r="R52" s="30">
        <f t="shared" si="3"/>
        <v>0</v>
      </c>
      <c r="S52" s="29">
        <v>0</v>
      </c>
      <c r="T52" s="29">
        <v>0</v>
      </c>
      <c r="U52" s="30">
        <f t="shared" si="6"/>
        <v>0</v>
      </c>
      <c r="Z52" s="33"/>
    </row>
    <row r="53" spans="1:26" s="31" customFormat="1" ht="20.100000000000001" customHeight="1" x14ac:dyDescent="0.25">
      <c r="A53" s="197">
        <v>37</v>
      </c>
      <c r="B53" s="198" t="s">
        <v>127</v>
      </c>
      <c r="C53" s="198" t="s">
        <v>154</v>
      </c>
      <c r="D53" s="199">
        <v>0</v>
      </c>
      <c r="E53" s="200">
        <v>0</v>
      </c>
      <c r="F53" s="199">
        <v>0</v>
      </c>
      <c r="G53" s="199">
        <v>0</v>
      </c>
      <c r="H53" s="201">
        <f t="shared" si="4"/>
        <v>0</v>
      </c>
      <c r="I53" s="201"/>
      <c r="J53" s="199">
        <v>0</v>
      </c>
      <c r="K53" s="202">
        <v>0</v>
      </c>
      <c r="L53" s="199">
        <v>0</v>
      </c>
      <c r="M53" s="199">
        <v>0</v>
      </c>
      <c r="N53" s="202">
        <f t="shared" si="2"/>
        <v>0</v>
      </c>
      <c r="O53" s="201" t="str">
        <f t="shared" si="5"/>
        <v>N.A.</v>
      </c>
      <c r="P53" s="29">
        <v>0</v>
      </c>
      <c r="Q53" s="29">
        <v>0</v>
      </c>
      <c r="R53" s="30">
        <f t="shared" si="3"/>
        <v>0</v>
      </c>
      <c r="S53" s="29">
        <v>0</v>
      </c>
      <c r="T53" s="29">
        <v>0</v>
      </c>
      <c r="U53" s="30">
        <f t="shared" si="6"/>
        <v>0</v>
      </c>
      <c r="Z53" s="33"/>
    </row>
    <row r="54" spans="1:26" s="31" customFormat="1" ht="20.100000000000001" customHeight="1" x14ac:dyDescent="0.25">
      <c r="A54" s="197">
        <v>38</v>
      </c>
      <c r="B54" s="198" t="s">
        <v>113</v>
      </c>
      <c r="C54" s="198" t="s">
        <v>155</v>
      </c>
      <c r="D54" s="199">
        <v>0</v>
      </c>
      <c r="E54" s="200">
        <v>0</v>
      </c>
      <c r="F54" s="199">
        <v>0</v>
      </c>
      <c r="G54" s="199">
        <v>0</v>
      </c>
      <c r="H54" s="201">
        <f t="shared" si="4"/>
        <v>0</v>
      </c>
      <c r="I54" s="201"/>
      <c r="J54" s="199">
        <v>0</v>
      </c>
      <c r="K54" s="202">
        <v>0</v>
      </c>
      <c r="L54" s="199">
        <v>0</v>
      </c>
      <c r="M54" s="199">
        <v>0</v>
      </c>
      <c r="N54" s="202">
        <f t="shared" si="2"/>
        <v>0</v>
      </c>
      <c r="O54" s="201" t="str">
        <f t="shared" si="5"/>
        <v>N.A.</v>
      </c>
      <c r="P54" s="29">
        <v>0</v>
      </c>
      <c r="Q54" s="29">
        <v>0</v>
      </c>
      <c r="R54" s="30">
        <f t="shared" si="3"/>
        <v>0</v>
      </c>
      <c r="S54" s="29">
        <v>0</v>
      </c>
      <c r="T54" s="29">
        <v>0</v>
      </c>
      <c r="U54" s="30">
        <f t="shared" si="6"/>
        <v>0</v>
      </c>
      <c r="Z54" s="33"/>
    </row>
    <row r="55" spans="1:26" s="31" customFormat="1" ht="20.100000000000001" customHeight="1" x14ac:dyDescent="0.25">
      <c r="A55" s="197">
        <v>39</v>
      </c>
      <c r="B55" s="198" t="s">
        <v>123</v>
      </c>
      <c r="C55" s="198" t="s">
        <v>156</v>
      </c>
      <c r="D55" s="199">
        <v>0</v>
      </c>
      <c r="E55" s="200">
        <v>0</v>
      </c>
      <c r="F55" s="199">
        <v>0</v>
      </c>
      <c r="G55" s="199">
        <v>0</v>
      </c>
      <c r="H55" s="201">
        <f t="shared" si="4"/>
        <v>0</v>
      </c>
      <c r="I55" s="201"/>
      <c r="J55" s="199">
        <v>0</v>
      </c>
      <c r="K55" s="202">
        <v>0</v>
      </c>
      <c r="L55" s="199">
        <v>0</v>
      </c>
      <c r="M55" s="199">
        <v>0</v>
      </c>
      <c r="N55" s="202">
        <f t="shared" si="2"/>
        <v>0</v>
      </c>
      <c r="O55" s="201" t="str">
        <f t="shared" si="5"/>
        <v>N.A.</v>
      </c>
      <c r="P55" s="29">
        <v>0</v>
      </c>
      <c r="Q55" s="29">
        <v>0</v>
      </c>
      <c r="R55" s="30">
        <f t="shared" si="3"/>
        <v>0</v>
      </c>
      <c r="S55" s="29">
        <v>0</v>
      </c>
      <c r="T55" s="29">
        <v>0</v>
      </c>
      <c r="U55" s="30">
        <f t="shared" si="6"/>
        <v>0</v>
      </c>
      <c r="Z55" s="33"/>
    </row>
    <row r="56" spans="1:26" s="31" customFormat="1" ht="20.100000000000001" customHeight="1" x14ac:dyDescent="0.25">
      <c r="A56" s="197">
        <v>40</v>
      </c>
      <c r="B56" s="198" t="s">
        <v>123</v>
      </c>
      <c r="C56" s="198" t="s">
        <v>157</v>
      </c>
      <c r="D56" s="199">
        <v>0</v>
      </c>
      <c r="E56" s="200">
        <v>0</v>
      </c>
      <c r="F56" s="199">
        <v>0</v>
      </c>
      <c r="G56" s="199">
        <v>0</v>
      </c>
      <c r="H56" s="201">
        <f t="shared" si="4"/>
        <v>0</v>
      </c>
      <c r="I56" s="201"/>
      <c r="J56" s="199">
        <v>0</v>
      </c>
      <c r="K56" s="202">
        <v>0</v>
      </c>
      <c r="L56" s="199">
        <v>0</v>
      </c>
      <c r="M56" s="199">
        <v>0</v>
      </c>
      <c r="N56" s="202">
        <f t="shared" si="2"/>
        <v>0</v>
      </c>
      <c r="O56" s="201" t="str">
        <f t="shared" si="5"/>
        <v>N.A.</v>
      </c>
      <c r="P56" s="29">
        <v>0</v>
      </c>
      <c r="Q56" s="29">
        <v>0</v>
      </c>
      <c r="R56" s="30">
        <f t="shared" si="3"/>
        <v>0</v>
      </c>
      <c r="S56" s="29">
        <v>0</v>
      </c>
      <c r="T56" s="29">
        <v>0</v>
      </c>
      <c r="U56" s="30">
        <f t="shared" si="6"/>
        <v>0</v>
      </c>
      <c r="Z56" s="33"/>
    </row>
    <row r="57" spans="1:26" s="31" customFormat="1" ht="20.100000000000001" customHeight="1" x14ac:dyDescent="0.25">
      <c r="A57" s="197">
        <v>41</v>
      </c>
      <c r="B57" s="198" t="s">
        <v>123</v>
      </c>
      <c r="C57" s="198" t="s">
        <v>158</v>
      </c>
      <c r="D57" s="199">
        <v>0</v>
      </c>
      <c r="E57" s="200">
        <v>0</v>
      </c>
      <c r="F57" s="199">
        <v>0</v>
      </c>
      <c r="G57" s="199">
        <v>0</v>
      </c>
      <c r="H57" s="201">
        <f t="shared" si="4"/>
        <v>0</v>
      </c>
      <c r="I57" s="201"/>
      <c r="J57" s="199">
        <v>0</v>
      </c>
      <c r="K57" s="202">
        <v>0</v>
      </c>
      <c r="L57" s="199">
        <v>0</v>
      </c>
      <c r="M57" s="199">
        <v>0</v>
      </c>
      <c r="N57" s="202">
        <f t="shared" si="2"/>
        <v>0</v>
      </c>
      <c r="O57" s="201" t="str">
        <f t="shared" si="5"/>
        <v>N.A.</v>
      </c>
      <c r="P57" s="29">
        <v>0</v>
      </c>
      <c r="Q57" s="29">
        <v>0</v>
      </c>
      <c r="R57" s="30">
        <f t="shared" si="3"/>
        <v>0</v>
      </c>
      <c r="S57" s="29">
        <v>0</v>
      </c>
      <c r="T57" s="29">
        <v>0</v>
      </c>
      <c r="U57" s="30">
        <f t="shared" si="6"/>
        <v>0</v>
      </c>
      <c r="Z57" s="33"/>
    </row>
    <row r="58" spans="1:26" s="31" customFormat="1" ht="20.100000000000001" customHeight="1" x14ac:dyDescent="0.25">
      <c r="A58" s="197">
        <v>42</v>
      </c>
      <c r="B58" s="198" t="s">
        <v>123</v>
      </c>
      <c r="C58" s="198" t="s">
        <v>159</v>
      </c>
      <c r="D58" s="199">
        <v>0</v>
      </c>
      <c r="E58" s="200">
        <v>0</v>
      </c>
      <c r="F58" s="199">
        <v>0</v>
      </c>
      <c r="G58" s="199">
        <v>0</v>
      </c>
      <c r="H58" s="201">
        <f t="shared" si="4"/>
        <v>0</v>
      </c>
      <c r="I58" s="201"/>
      <c r="J58" s="199">
        <v>0</v>
      </c>
      <c r="K58" s="202">
        <v>0</v>
      </c>
      <c r="L58" s="199">
        <v>0</v>
      </c>
      <c r="M58" s="199">
        <v>0</v>
      </c>
      <c r="N58" s="202">
        <f t="shared" si="2"/>
        <v>0</v>
      </c>
      <c r="O58" s="201" t="str">
        <f t="shared" si="5"/>
        <v>N.A.</v>
      </c>
      <c r="P58" s="29">
        <v>0</v>
      </c>
      <c r="Q58" s="29">
        <v>0</v>
      </c>
      <c r="R58" s="30">
        <f t="shared" si="3"/>
        <v>0</v>
      </c>
      <c r="S58" s="29">
        <v>0</v>
      </c>
      <c r="T58" s="29">
        <v>0</v>
      </c>
      <c r="U58" s="30">
        <f t="shared" si="6"/>
        <v>0</v>
      </c>
      <c r="Z58" s="33"/>
    </row>
    <row r="59" spans="1:26" s="31" customFormat="1" ht="20.100000000000001" customHeight="1" x14ac:dyDescent="0.25">
      <c r="A59" s="197">
        <v>43</v>
      </c>
      <c r="B59" s="198" t="s">
        <v>123</v>
      </c>
      <c r="C59" s="198" t="s">
        <v>160</v>
      </c>
      <c r="D59" s="199">
        <v>0</v>
      </c>
      <c r="E59" s="200">
        <v>0</v>
      </c>
      <c r="F59" s="199">
        <v>0</v>
      </c>
      <c r="G59" s="199">
        <v>0</v>
      </c>
      <c r="H59" s="201">
        <f t="shared" si="4"/>
        <v>0</v>
      </c>
      <c r="I59" s="201"/>
      <c r="J59" s="199">
        <v>0</v>
      </c>
      <c r="K59" s="202">
        <v>0</v>
      </c>
      <c r="L59" s="199">
        <v>0</v>
      </c>
      <c r="M59" s="199">
        <v>0</v>
      </c>
      <c r="N59" s="202">
        <f t="shared" si="2"/>
        <v>0</v>
      </c>
      <c r="O59" s="201" t="str">
        <f t="shared" si="5"/>
        <v>N.A.</v>
      </c>
      <c r="P59" s="29">
        <v>0</v>
      </c>
      <c r="Q59" s="29">
        <v>0</v>
      </c>
      <c r="R59" s="30">
        <f t="shared" si="3"/>
        <v>0</v>
      </c>
      <c r="S59" s="29">
        <v>0</v>
      </c>
      <c r="T59" s="29">
        <v>0</v>
      </c>
      <c r="U59" s="30">
        <f t="shared" si="6"/>
        <v>0</v>
      </c>
      <c r="Z59" s="33"/>
    </row>
    <row r="60" spans="1:26" s="31" customFormat="1" ht="20.100000000000001" customHeight="1" x14ac:dyDescent="0.25">
      <c r="A60" s="197">
        <v>44</v>
      </c>
      <c r="B60" s="198" t="s">
        <v>127</v>
      </c>
      <c r="C60" s="198" t="s">
        <v>161</v>
      </c>
      <c r="D60" s="199">
        <v>0</v>
      </c>
      <c r="E60" s="200">
        <v>0</v>
      </c>
      <c r="F60" s="199">
        <v>0</v>
      </c>
      <c r="G60" s="199">
        <v>0</v>
      </c>
      <c r="H60" s="201">
        <f t="shared" si="4"/>
        <v>0</v>
      </c>
      <c r="I60" s="201"/>
      <c r="J60" s="199">
        <v>0</v>
      </c>
      <c r="K60" s="202">
        <v>0</v>
      </c>
      <c r="L60" s="199">
        <v>0</v>
      </c>
      <c r="M60" s="199">
        <v>0</v>
      </c>
      <c r="N60" s="202">
        <f t="shared" si="2"/>
        <v>0</v>
      </c>
      <c r="O60" s="201" t="str">
        <f t="shared" si="5"/>
        <v>N.A.</v>
      </c>
      <c r="P60" s="29">
        <v>0</v>
      </c>
      <c r="Q60" s="29">
        <v>0</v>
      </c>
      <c r="R60" s="30">
        <f t="shared" si="3"/>
        <v>0</v>
      </c>
      <c r="S60" s="29">
        <v>0</v>
      </c>
      <c r="T60" s="29">
        <v>0</v>
      </c>
      <c r="U60" s="30">
        <f t="shared" si="6"/>
        <v>0</v>
      </c>
      <c r="Z60" s="33"/>
    </row>
    <row r="61" spans="1:26" s="31" customFormat="1" ht="20.100000000000001" customHeight="1" x14ac:dyDescent="0.25">
      <c r="A61" s="197">
        <v>45</v>
      </c>
      <c r="B61" s="198" t="s">
        <v>127</v>
      </c>
      <c r="C61" s="198" t="s">
        <v>162</v>
      </c>
      <c r="D61" s="199">
        <v>0</v>
      </c>
      <c r="E61" s="200">
        <v>0</v>
      </c>
      <c r="F61" s="199">
        <v>0</v>
      </c>
      <c r="G61" s="199">
        <v>0</v>
      </c>
      <c r="H61" s="201">
        <f t="shared" si="4"/>
        <v>0</v>
      </c>
      <c r="I61" s="201"/>
      <c r="J61" s="199">
        <v>0</v>
      </c>
      <c r="K61" s="202">
        <v>0</v>
      </c>
      <c r="L61" s="199">
        <v>0</v>
      </c>
      <c r="M61" s="199">
        <v>0</v>
      </c>
      <c r="N61" s="202">
        <f t="shared" si="2"/>
        <v>0</v>
      </c>
      <c r="O61" s="201" t="str">
        <f t="shared" si="5"/>
        <v>N.A.</v>
      </c>
      <c r="P61" s="29">
        <v>0</v>
      </c>
      <c r="Q61" s="29">
        <v>0</v>
      </c>
      <c r="R61" s="30">
        <f t="shared" si="3"/>
        <v>0</v>
      </c>
      <c r="S61" s="29">
        <v>0</v>
      </c>
      <c r="T61" s="29">
        <v>0</v>
      </c>
      <c r="U61" s="30">
        <f t="shared" si="6"/>
        <v>0</v>
      </c>
      <c r="Z61" s="33"/>
    </row>
    <row r="62" spans="1:26" s="31" customFormat="1" ht="20.100000000000001" customHeight="1" x14ac:dyDescent="0.25">
      <c r="A62" s="197">
        <v>46</v>
      </c>
      <c r="B62" s="198" t="s">
        <v>127</v>
      </c>
      <c r="C62" s="198" t="s">
        <v>163</v>
      </c>
      <c r="D62" s="199">
        <v>0</v>
      </c>
      <c r="E62" s="200">
        <v>0</v>
      </c>
      <c r="F62" s="199">
        <v>0</v>
      </c>
      <c r="G62" s="199">
        <v>0</v>
      </c>
      <c r="H62" s="201">
        <f t="shared" si="4"/>
        <v>0</v>
      </c>
      <c r="I62" s="201"/>
      <c r="J62" s="199">
        <v>0</v>
      </c>
      <c r="K62" s="202">
        <v>0</v>
      </c>
      <c r="L62" s="199">
        <v>0</v>
      </c>
      <c r="M62" s="199">
        <v>0</v>
      </c>
      <c r="N62" s="202">
        <f t="shared" si="2"/>
        <v>0</v>
      </c>
      <c r="O62" s="201" t="str">
        <f t="shared" si="5"/>
        <v>N.A.</v>
      </c>
      <c r="P62" s="29">
        <v>0</v>
      </c>
      <c r="Q62" s="29">
        <v>0</v>
      </c>
      <c r="R62" s="30">
        <f t="shared" si="3"/>
        <v>0</v>
      </c>
      <c r="S62" s="29">
        <v>0</v>
      </c>
      <c r="T62" s="29">
        <v>0</v>
      </c>
      <c r="U62" s="30">
        <f t="shared" si="6"/>
        <v>0</v>
      </c>
      <c r="Z62" s="33"/>
    </row>
    <row r="63" spans="1:26" s="31" customFormat="1" ht="20.100000000000001" customHeight="1" x14ac:dyDescent="0.25">
      <c r="A63" s="197">
        <v>47</v>
      </c>
      <c r="B63" s="198" t="s">
        <v>127</v>
      </c>
      <c r="C63" s="198" t="s">
        <v>164</v>
      </c>
      <c r="D63" s="199">
        <v>0</v>
      </c>
      <c r="E63" s="200">
        <v>0</v>
      </c>
      <c r="F63" s="199">
        <v>0</v>
      </c>
      <c r="G63" s="199">
        <v>0</v>
      </c>
      <c r="H63" s="201">
        <f t="shared" si="4"/>
        <v>0</v>
      </c>
      <c r="I63" s="201"/>
      <c r="J63" s="199">
        <v>0</v>
      </c>
      <c r="K63" s="202">
        <v>0</v>
      </c>
      <c r="L63" s="199">
        <v>0</v>
      </c>
      <c r="M63" s="199">
        <v>0</v>
      </c>
      <c r="N63" s="202">
        <f t="shared" si="2"/>
        <v>0</v>
      </c>
      <c r="O63" s="201" t="str">
        <f t="shared" si="5"/>
        <v>N.A.</v>
      </c>
      <c r="P63" s="29">
        <v>0</v>
      </c>
      <c r="Q63" s="29">
        <v>0</v>
      </c>
      <c r="R63" s="30">
        <f t="shared" si="3"/>
        <v>0</v>
      </c>
      <c r="S63" s="29">
        <v>0</v>
      </c>
      <c r="T63" s="29">
        <v>0</v>
      </c>
      <c r="U63" s="30">
        <f t="shared" si="6"/>
        <v>0</v>
      </c>
      <c r="Z63" s="33"/>
    </row>
    <row r="64" spans="1:26" s="31" customFormat="1" ht="20.100000000000001" customHeight="1" x14ac:dyDescent="0.25">
      <c r="A64" s="197">
        <v>48</v>
      </c>
      <c r="B64" s="198" t="s">
        <v>115</v>
      </c>
      <c r="C64" s="198" t="s">
        <v>165</v>
      </c>
      <c r="D64" s="199">
        <v>0</v>
      </c>
      <c r="E64" s="200">
        <v>0</v>
      </c>
      <c r="F64" s="199">
        <v>0</v>
      </c>
      <c r="G64" s="199">
        <v>0</v>
      </c>
      <c r="H64" s="201">
        <f t="shared" si="4"/>
        <v>0</v>
      </c>
      <c r="I64" s="201"/>
      <c r="J64" s="199">
        <v>0</v>
      </c>
      <c r="K64" s="202">
        <v>0</v>
      </c>
      <c r="L64" s="199">
        <v>0</v>
      </c>
      <c r="M64" s="199">
        <v>0</v>
      </c>
      <c r="N64" s="202">
        <f t="shared" si="2"/>
        <v>0</v>
      </c>
      <c r="O64" s="201" t="str">
        <f t="shared" si="5"/>
        <v>N.A.</v>
      </c>
      <c r="P64" s="29">
        <v>0</v>
      </c>
      <c r="Q64" s="29">
        <v>0</v>
      </c>
      <c r="R64" s="30">
        <f t="shared" si="3"/>
        <v>0</v>
      </c>
      <c r="S64" s="29">
        <v>0</v>
      </c>
      <c r="T64" s="29">
        <v>0</v>
      </c>
      <c r="U64" s="30">
        <f t="shared" si="6"/>
        <v>0</v>
      </c>
      <c r="Z64" s="33"/>
    </row>
    <row r="65" spans="1:26" s="31" customFormat="1" ht="20.100000000000001" customHeight="1" x14ac:dyDescent="0.25">
      <c r="A65" s="197">
        <v>49</v>
      </c>
      <c r="B65" s="198" t="s">
        <v>123</v>
      </c>
      <c r="C65" s="198" t="s">
        <v>166</v>
      </c>
      <c r="D65" s="199">
        <v>0</v>
      </c>
      <c r="E65" s="200">
        <v>0</v>
      </c>
      <c r="F65" s="199">
        <v>0</v>
      </c>
      <c r="G65" s="199">
        <v>0</v>
      </c>
      <c r="H65" s="201">
        <f t="shared" si="4"/>
        <v>0</v>
      </c>
      <c r="I65" s="201"/>
      <c r="J65" s="199">
        <v>0</v>
      </c>
      <c r="K65" s="202">
        <v>0</v>
      </c>
      <c r="L65" s="199">
        <v>0</v>
      </c>
      <c r="M65" s="199">
        <v>0</v>
      </c>
      <c r="N65" s="202">
        <f t="shared" si="2"/>
        <v>0</v>
      </c>
      <c r="O65" s="201" t="str">
        <f t="shared" si="5"/>
        <v>N.A.</v>
      </c>
      <c r="P65" s="29">
        <v>0</v>
      </c>
      <c r="Q65" s="29">
        <v>0</v>
      </c>
      <c r="R65" s="30">
        <f t="shared" si="3"/>
        <v>0</v>
      </c>
      <c r="S65" s="29">
        <v>0</v>
      </c>
      <c r="T65" s="29">
        <v>0</v>
      </c>
      <c r="U65" s="30">
        <f t="shared" si="6"/>
        <v>0</v>
      </c>
      <c r="Z65" s="33"/>
    </row>
    <row r="66" spans="1:26" s="31" customFormat="1" ht="20.100000000000001" customHeight="1" x14ac:dyDescent="0.25">
      <c r="A66" s="197">
        <v>50</v>
      </c>
      <c r="B66" s="198" t="s">
        <v>123</v>
      </c>
      <c r="C66" s="198" t="s">
        <v>167</v>
      </c>
      <c r="D66" s="199">
        <v>0</v>
      </c>
      <c r="E66" s="200">
        <v>0</v>
      </c>
      <c r="F66" s="199">
        <v>0</v>
      </c>
      <c r="G66" s="199">
        <v>0</v>
      </c>
      <c r="H66" s="201">
        <f t="shared" si="4"/>
        <v>0</v>
      </c>
      <c r="I66" s="201"/>
      <c r="J66" s="199">
        <v>0</v>
      </c>
      <c r="K66" s="202">
        <v>0</v>
      </c>
      <c r="L66" s="199">
        <v>0</v>
      </c>
      <c r="M66" s="199">
        <v>0</v>
      </c>
      <c r="N66" s="202">
        <f t="shared" si="2"/>
        <v>0</v>
      </c>
      <c r="O66" s="201" t="str">
        <f t="shared" si="5"/>
        <v>N.A.</v>
      </c>
      <c r="P66" s="29">
        <v>0</v>
      </c>
      <c r="Q66" s="29">
        <v>0</v>
      </c>
      <c r="R66" s="30">
        <f t="shared" si="3"/>
        <v>0</v>
      </c>
      <c r="S66" s="29">
        <v>0</v>
      </c>
      <c r="T66" s="29">
        <v>0</v>
      </c>
      <c r="U66" s="30">
        <f t="shared" si="6"/>
        <v>0</v>
      </c>
      <c r="Z66" s="33"/>
    </row>
    <row r="67" spans="1:26" s="31" customFormat="1" ht="20.100000000000001" customHeight="1" x14ac:dyDescent="0.25">
      <c r="A67" s="197">
        <v>51</v>
      </c>
      <c r="B67" s="198" t="s">
        <v>123</v>
      </c>
      <c r="C67" s="198" t="s">
        <v>168</v>
      </c>
      <c r="D67" s="199">
        <v>0</v>
      </c>
      <c r="E67" s="200">
        <v>0</v>
      </c>
      <c r="F67" s="199">
        <v>0</v>
      </c>
      <c r="G67" s="199">
        <v>0</v>
      </c>
      <c r="H67" s="201">
        <f t="shared" si="4"/>
        <v>0</v>
      </c>
      <c r="I67" s="201"/>
      <c r="J67" s="199">
        <v>0</v>
      </c>
      <c r="K67" s="202">
        <v>0</v>
      </c>
      <c r="L67" s="199">
        <v>0</v>
      </c>
      <c r="M67" s="199">
        <v>0</v>
      </c>
      <c r="N67" s="202">
        <f t="shared" si="2"/>
        <v>0</v>
      </c>
      <c r="O67" s="201" t="str">
        <f t="shared" si="5"/>
        <v>N.A.</v>
      </c>
      <c r="P67" s="29">
        <v>0</v>
      </c>
      <c r="Q67" s="29">
        <v>0</v>
      </c>
      <c r="R67" s="30">
        <f t="shared" si="3"/>
        <v>0</v>
      </c>
      <c r="S67" s="29">
        <v>0</v>
      </c>
      <c r="T67" s="29">
        <v>0</v>
      </c>
      <c r="U67" s="30">
        <f t="shared" si="6"/>
        <v>0</v>
      </c>
      <c r="Z67" s="33"/>
    </row>
    <row r="68" spans="1:26" s="31" customFormat="1" ht="20.100000000000001" customHeight="1" x14ac:dyDescent="0.25">
      <c r="A68" s="197">
        <v>52</v>
      </c>
      <c r="B68" s="198" t="s">
        <v>123</v>
      </c>
      <c r="C68" s="198" t="s">
        <v>169</v>
      </c>
      <c r="D68" s="199">
        <v>0</v>
      </c>
      <c r="E68" s="200">
        <v>0</v>
      </c>
      <c r="F68" s="199">
        <v>0</v>
      </c>
      <c r="G68" s="199">
        <v>0</v>
      </c>
      <c r="H68" s="201">
        <f t="shared" si="4"/>
        <v>0</v>
      </c>
      <c r="I68" s="201"/>
      <c r="J68" s="199">
        <v>0</v>
      </c>
      <c r="K68" s="202">
        <v>0</v>
      </c>
      <c r="L68" s="199">
        <v>0</v>
      </c>
      <c r="M68" s="199">
        <v>0</v>
      </c>
      <c r="N68" s="202">
        <f t="shared" si="2"/>
        <v>0</v>
      </c>
      <c r="O68" s="201" t="str">
        <f t="shared" si="5"/>
        <v>N.A.</v>
      </c>
      <c r="P68" s="29">
        <v>0</v>
      </c>
      <c r="Q68" s="29">
        <v>0</v>
      </c>
      <c r="R68" s="30">
        <f t="shared" si="3"/>
        <v>0</v>
      </c>
      <c r="S68" s="29">
        <v>0</v>
      </c>
      <c r="T68" s="29">
        <v>0</v>
      </c>
      <c r="U68" s="30">
        <f t="shared" si="6"/>
        <v>0</v>
      </c>
      <c r="Z68" s="33"/>
    </row>
    <row r="69" spans="1:26" s="31" customFormat="1" ht="20.100000000000001" customHeight="1" x14ac:dyDescent="0.25">
      <c r="A69" s="197">
        <v>53</v>
      </c>
      <c r="B69" s="198" t="s">
        <v>123</v>
      </c>
      <c r="C69" s="198" t="s">
        <v>170</v>
      </c>
      <c r="D69" s="199">
        <v>0</v>
      </c>
      <c r="E69" s="200">
        <v>0</v>
      </c>
      <c r="F69" s="199">
        <v>0</v>
      </c>
      <c r="G69" s="199">
        <v>0</v>
      </c>
      <c r="H69" s="201">
        <f t="shared" si="4"/>
        <v>0</v>
      </c>
      <c r="I69" s="201"/>
      <c r="J69" s="199">
        <v>0</v>
      </c>
      <c r="K69" s="202">
        <v>0</v>
      </c>
      <c r="L69" s="199">
        <v>0</v>
      </c>
      <c r="M69" s="199">
        <v>0</v>
      </c>
      <c r="N69" s="202">
        <f t="shared" si="2"/>
        <v>0</v>
      </c>
      <c r="O69" s="201" t="str">
        <f t="shared" si="5"/>
        <v>N.A.</v>
      </c>
      <c r="P69" s="29">
        <v>0</v>
      </c>
      <c r="Q69" s="29">
        <v>0</v>
      </c>
      <c r="R69" s="30">
        <f t="shared" si="3"/>
        <v>0</v>
      </c>
      <c r="S69" s="29">
        <v>0</v>
      </c>
      <c r="T69" s="29">
        <v>0</v>
      </c>
      <c r="U69" s="30">
        <f t="shared" si="6"/>
        <v>0</v>
      </c>
      <c r="Z69" s="33"/>
    </row>
    <row r="70" spans="1:26" s="31" customFormat="1" ht="20.100000000000001" customHeight="1" x14ac:dyDescent="0.25">
      <c r="A70" s="197">
        <v>54</v>
      </c>
      <c r="B70" s="198" t="s">
        <v>123</v>
      </c>
      <c r="C70" s="198" t="s">
        <v>171</v>
      </c>
      <c r="D70" s="199">
        <v>0</v>
      </c>
      <c r="E70" s="200">
        <v>0</v>
      </c>
      <c r="F70" s="199">
        <v>0</v>
      </c>
      <c r="G70" s="199">
        <v>0</v>
      </c>
      <c r="H70" s="201">
        <f t="shared" si="4"/>
        <v>0</v>
      </c>
      <c r="I70" s="201"/>
      <c r="J70" s="199">
        <v>0</v>
      </c>
      <c r="K70" s="202">
        <v>0</v>
      </c>
      <c r="L70" s="199">
        <v>0</v>
      </c>
      <c r="M70" s="199">
        <v>0</v>
      </c>
      <c r="N70" s="202">
        <f t="shared" si="2"/>
        <v>0</v>
      </c>
      <c r="O70" s="201" t="str">
        <f t="shared" si="5"/>
        <v>N.A.</v>
      </c>
      <c r="P70" s="29">
        <v>0</v>
      </c>
      <c r="Q70" s="29">
        <v>0</v>
      </c>
      <c r="R70" s="30">
        <f t="shared" si="3"/>
        <v>0</v>
      </c>
      <c r="S70" s="29">
        <v>0</v>
      </c>
      <c r="T70" s="29">
        <v>0</v>
      </c>
      <c r="U70" s="30">
        <f t="shared" si="6"/>
        <v>0</v>
      </c>
      <c r="Z70" s="33"/>
    </row>
    <row r="71" spans="1:26" s="31" customFormat="1" ht="20.100000000000001" customHeight="1" x14ac:dyDescent="0.25">
      <c r="A71" s="197">
        <v>55</v>
      </c>
      <c r="B71" s="198" t="s">
        <v>123</v>
      </c>
      <c r="C71" s="198" t="s">
        <v>172</v>
      </c>
      <c r="D71" s="199">
        <v>0</v>
      </c>
      <c r="E71" s="200">
        <v>0</v>
      </c>
      <c r="F71" s="199">
        <v>0</v>
      </c>
      <c r="G71" s="199">
        <v>0</v>
      </c>
      <c r="H71" s="201">
        <f t="shared" si="4"/>
        <v>0</v>
      </c>
      <c r="I71" s="201"/>
      <c r="J71" s="199">
        <v>0</v>
      </c>
      <c r="K71" s="202">
        <v>0</v>
      </c>
      <c r="L71" s="199">
        <v>0</v>
      </c>
      <c r="M71" s="199">
        <v>0</v>
      </c>
      <c r="N71" s="202">
        <f t="shared" si="2"/>
        <v>0</v>
      </c>
      <c r="O71" s="201" t="str">
        <f t="shared" si="5"/>
        <v>N.A.</v>
      </c>
      <c r="P71" s="29">
        <v>0</v>
      </c>
      <c r="Q71" s="29">
        <v>0</v>
      </c>
      <c r="R71" s="30">
        <f t="shared" si="3"/>
        <v>0</v>
      </c>
      <c r="S71" s="29">
        <v>0</v>
      </c>
      <c r="T71" s="29">
        <v>0</v>
      </c>
      <c r="U71" s="30">
        <f t="shared" si="6"/>
        <v>0</v>
      </c>
      <c r="Z71" s="33"/>
    </row>
    <row r="72" spans="1:26" s="31" customFormat="1" ht="20.100000000000001" customHeight="1" x14ac:dyDescent="0.25">
      <c r="A72" s="197">
        <v>57</v>
      </c>
      <c r="B72" s="198" t="s">
        <v>123</v>
      </c>
      <c r="C72" s="198" t="s">
        <v>173</v>
      </c>
      <c r="D72" s="199">
        <v>0</v>
      </c>
      <c r="E72" s="200">
        <v>0</v>
      </c>
      <c r="F72" s="199">
        <v>0</v>
      </c>
      <c r="G72" s="199">
        <v>0</v>
      </c>
      <c r="H72" s="201">
        <f t="shared" si="4"/>
        <v>0</v>
      </c>
      <c r="I72" s="201"/>
      <c r="J72" s="199">
        <v>0</v>
      </c>
      <c r="K72" s="202">
        <v>0</v>
      </c>
      <c r="L72" s="199">
        <v>0</v>
      </c>
      <c r="M72" s="199">
        <v>0</v>
      </c>
      <c r="N72" s="202">
        <f t="shared" si="2"/>
        <v>0</v>
      </c>
      <c r="O72" s="201" t="str">
        <f t="shared" si="5"/>
        <v>N.A.</v>
      </c>
      <c r="P72" s="29">
        <v>0</v>
      </c>
      <c r="Q72" s="29">
        <v>0</v>
      </c>
      <c r="R72" s="30">
        <f t="shared" si="3"/>
        <v>0</v>
      </c>
      <c r="S72" s="29">
        <v>0</v>
      </c>
      <c r="T72" s="29">
        <v>0</v>
      </c>
      <c r="U72" s="30">
        <f t="shared" si="6"/>
        <v>0</v>
      </c>
      <c r="Z72" s="33"/>
    </row>
    <row r="73" spans="1:26" s="31" customFormat="1" ht="20.100000000000001" customHeight="1" x14ac:dyDescent="0.25">
      <c r="A73" s="197">
        <v>58</v>
      </c>
      <c r="B73" s="198" t="s">
        <v>127</v>
      </c>
      <c r="C73" s="198" t="s">
        <v>174</v>
      </c>
      <c r="D73" s="199">
        <v>0</v>
      </c>
      <c r="E73" s="200">
        <v>0</v>
      </c>
      <c r="F73" s="199">
        <v>0</v>
      </c>
      <c r="G73" s="199">
        <v>0</v>
      </c>
      <c r="H73" s="201">
        <f t="shared" si="4"/>
        <v>0</v>
      </c>
      <c r="I73" s="201"/>
      <c r="J73" s="199">
        <v>0</v>
      </c>
      <c r="K73" s="202">
        <v>0</v>
      </c>
      <c r="L73" s="199">
        <v>0</v>
      </c>
      <c r="M73" s="199">
        <v>0</v>
      </c>
      <c r="N73" s="202">
        <f t="shared" si="2"/>
        <v>0</v>
      </c>
      <c r="O73" s="201" t="str">
        <f t="shared" si="5"/>
        <v>N.A.</v>
      </c>
      <c r="P73" s="29">
        <v>0</v>
      </c>
      <c r="Q73" s="29">
        <v>0</v>
      </c>
      <c r="R73" s="30">
        <f t="shared" si="3"/>
        <v>0</v>
      </c>
      <c r="S73" s="29">
        <v>0</v>
      </c>
      <c r="T73" s="29">
        <v>0</v>
      </c>
      <c r="U73" s="30">
        <f t="shared" si="6"/>
        <v>0</v>
      </c>
      <c r="Z73" s="33"/>
    </row>
    <row r="74" spans="1:26" s="31" customFormat="1" ht="20.100000000000001" customHeight="1" x14ac:dyDescent="0.25">
      <c r="A74" s="197">
        <v>59</v>
      </c>
      <c r="B74" s="198" t="s">
        <v>127</v>
      </c>
      <c r="C74" s="198" t="s">
        <v>175</v>
      </c>
      <c r="D74" s="199">
        <v>0</v>
      </c>
      <c r="E74" s="200">
        <v>0</v>
      </c>
      <c r="F74" s="199">
        <v>0</v>
      </c>
      <c r="G74" s="199">
        <v>0</v>
      </c>
      <c r="H74" s="201">
        <f t="shared" si="4"/>
        <v>0</v>
      </c>
      <c r="I74" s="201"/>
      <c r="J74" s="199">
        <v>0</v>
      </c>
      <c r="K74" s="202">
        <v>0</v>
      </c>
      <c r="L74" s="199">
        <v>0</v>
      </c>
      <c r="M74" s="199">
        <v>0</v>
      </c>
      <c r="N74" s="202">
        <f t="shared" si="2"/>
        <v>0</v>
      </c>
      <c r="O74" s="201" t="str">
        <f t="shared" si="5"/>
        <v>N.A.</v>
      </c>
      <c r="P74" s="29">
        <v>0</v>
      </c>
      <c r="Q74" s="29">
        <v>0</v>
      </c>
      <c r="R74" s="30">
        <f t="shared" si="3"/>
        <v>0</v>
      </c>
      <c r="S74" s="29">
        <v>0</v>
      </c>
      <c r="T74" s="29">
        <v>0</v>
      </c>
      <c r="U74" s="30">
        <f t="shared" si="6"/>
        <v>0</v>
      </c>
      <c r="Z74" s="33"/>
    </row>
    <row r="75" spans="1:26" s="31" customFormat="1" ht="20.100000000000001" customHeight="1" x14ac:dyDescent="0.25">
      <c r="A75" s="197">
        <v>60</v>
      </c>
      <c r="B75" s="198" t="s">
        <v>176</v>
      </c>
      <c r="C75" s="198" t="s">
        <v>177</v>
      </c>
      <c r="D75" s="199">
        <v>0</v>
      </c>
      <c r="E75" s="200">
        <v>0</v>
      </c>
      <c r="F75" s="199">
        <v>0</v>
      </c>
      <c r="G75" s="199">
        <v>0</v>
      </c>
      <c r="H75" s="201">
        <f t="shared" si="4"/>
        <v>0</v>
      </c>
      <c r="I75" s="201"/>
      <c r="J75" s="199">
        <v>0</v>
      </c>
      <c r="K75" s="202">
        <v>0</v>
      </c>
      <c r="L75" s="199">
        <v>0</v>
      </c>
      <c r="M75" s="199">
        <v>0</v>
      </c>
      <c r="N75" s="202">
        <f t="shared" si="2"/>
        <v>0</v>
      </c>
      <c r="O75" s="201" t="str">
        <f t="shared" si="5"/>
        <v>N.A.</v>
      </c>
      <c r="P75" s="29">
        <v>0</v>
      </c>
      <c r="Q75" s="29">
        <v>0</v>
      </c>
      <c r="R75" s="30">
        <f t="shared" si="3"/>
        <v>0</v>
      </c>
      <c r="S75" s="29">
        <v>0</v>
      </c>
      <c r="T75" s="29">
        <v>0</v>
      </c>
      <c r="U75" s="30">
        <f t="shared" si="6"/>
        <v>0</v>
      </c>
      <c r="Z75" s="33"/>
    </row>
    <row r="76" spans="1:26" s="31" customFormat="1" ht="20.100000000000001" customHeight="1" x14ac:dyDescent="0.25">
      <c r="A76" s="197">
        <v>61</v>
      </c>
      <c r="B76" s="198" t="s">
        <v>113</v>
      </c>
      <c r="C76" s="198" t="s">
        <v>178</v>
      </c>
      <c r="D76" s="199">
        <v>0</v>
      </c>
      <c r="E76" s="200">
        <v>0</v>
      </c>
      <c r="F76" s="199">
        <v>0</v>
      </c>
      <c r="G76" s="199">
        <v>0</v>
      </c>
      <c r="H76" s="201">
        <f t="shared" si="4"/>
        <v>0</v>
      </c>
      <c r="I76" s="201"/>
      <c r="J76" s="199">
        <v>0</v>
      </c>
      <c r="K76" s="202">
        <v>0</v>
      </c>
      <c r="L76" s="199">
        <v>0</v>
      </c>
      <c r="M76" s="199">
        <v>0</v>
      </c>
      <c r="N76" s="202">
        <f t="shared" si="2"/>
        <v>0</v>
      </c>
      <c r="O76" s="201" t="str">
        <f t="shared" si="5"/>
        <v>N.A.</v>
      </c>
      <c r="P76" s="29">
        <v>0</v>
      </c>
      <c r="Q76" s="29">
        <v>0</v>
      </c>
      <c r="R76" s="30">
        <f t="shared" si="3"/>
        <v>0</v>
      </c>
      <c r="S76" s="29">
        <v>0</v>
      </c>
      <c r="T76" s="29">
        <v>0</v>
      </c>
      <c r="U76" s="30">
        <f t="shared" si="6"/>
        <v>0</v>
      </c>
      <c r="Z76" s="33"/>
    </row>
    <row r="77" spans="1:26" s="31" customFormat="1" ht="20.100000000000001" customHeight="1" x14ac:dyDescent="0.25">
      <c r="A77" s="197">
        <v>62</v>
      </c>
      <c r="B77" s="198" t="s">
        <v>179</v>
      </c>
      <c r="C77" s="198" t="s">
        <v>180</v>
      </c>
      <c r="D77" s="199">
        <v>1525.8808655</v>
      </c>
      <c r="E77" s="200">
        <v>673.72416574999988</v>
      </c>
      <c r="F77" s="199">
        <v>0</v>
      </c>
      <c r="G77" s="199">
        <v>0.43181349999999996</v>
      </c>
      <c r="H77" s="201">
        <f t="shared" si="4"/>
        <v>851.72488625000017</v>
      </c>
      <c r="I77" s="201"/>
      <c r="J77" s="199">
        <v>1261.8106488992598</v>
      </c>
      <c r="K77" s="202">
        <v>376.55321844162739</v>
      </c>
      <c r="L77" s="199">
        <v>0</v>
      </c>
      <c r="M77" s="199">
        <v>0.39076046999999992</v>
      </c>
      <c r="N77" s="202">
        <f t="shared" si="2"/>
        <v>884.86666998763235</v>
      </c>
      <c r="O77" s="201">
        <f t="shared" si="5"/>
        <v>3.8911371820482805</v>
      </c>
      <c r="P77" s="29">
        <v>0</v>
      </c>
      <c r="Q77" s="29">
        <v>673.72416574999988</v>
      </c>
      <c r="R77" s="30">
        <f t="shared" si="3"/>
        <v>673.72416574999988</v>
      </c>
      <c r="S77" s="29">
        <v>0</v>
      </c>
      <c r="T77" s="29">
        <v>376.55321844162739</v>
      </c>
      <c r="U77" s="30">
        <f t="shared" si="6"/>
        <v>376.55321844162739</v>
      </c>
      <c r="Z77" s="33"/>
    </row>
    <row r="78" spans="1:26" s="31" customFormat="1" ht="20.100000000000001" customHeight="1" x14ac:dyDescent="0.25">
      <c r="A78" s="197">
        <v>63</v>
      </c>
      <c r="B78" s="198" t="s">
        <v>181</v>
      </c>
      <c r="C78" s="198" t="s">
        <v>182</v>
      </c>
      <c r="D78" s="199">
        <v>651.63781074999997</v>
      </c>
      <c r="E78" s="200">
        <v>22.388668500000001</v>
      </c>
      <c r="F78" s="199">
        <v>0</v>
      </c>
      <c r="G78" s="199">
        <v>0</v>
      </c>
      <c r="H78" s="201">
        <f t="shared" si="4"/>
        <v>629.24914224999998</v>
      </c>
      <c r="I78" s="201"/>
      <c r="J78" s="199">
        <v>651.43168085000002</v>
      </c>
      <c r="K78" s="202">
        <v>18.758068999999999</v>
      </c>
      <c r="L78" s="199">
        <v>0</v>
      </c>
      <c r="M78" s="199">
        <v>0</v>
      </c>
      <c r="N78" s="202">
        <f t="shared" si="2"/>
        <v>632.67361185000004</v>
      </c>
      <c r="O78" s="201">
        <f t="shared" si="5"/>
        <v>0.54421521938913153</v>
      </c>
      <c r="P78" s="29">
        <v>0</v>
      </c>
      <c r="Q78" s="29">
        <v>22.388668500000001</v>
      </c>
      <c r="R78" s="30">
        <f t="shared" si="3"/>
        <v>22.388668500000001</v>
      </c>
      <c r="S78" s="29">
        <v>0</v>
      </c>
      <c r="T78" s="29">
        <v>18.758068999999999</v>
      </c>
      <c r="U78" s="30">
        <f t="shared" si="6"/>
        <v>18.758068999999999</v>
      </c>
      <c r="Z78" s="33"/>
    </row>
    <row r="79" spans="1:26" s="31" customFormat="1" ht="20.100000000000001" customHeight="1" x14ac:dyDescent="0.25">
      <c r="A79" s="197">
        <v>64</v>
      </c>
      <c r="B79" s="198" t="s">
        <v>123</v>
      </c>
      <c r="C79" s="198" t="s">
        <v>183</v>
      </c>
      <c r="D79" s="199">
        <v>0</v>
      </c>
      <c r="E79" s="200">
        <v>0</v>
      </c>
      <c r="F79" s="199">
        <v>0</v>
      </c>
      <c r="G79" s="199">
        <v>0</v>
      </c>
      <c r="H79" s="201">
        <f t="shared" si="4"/>
        <v>0</v>
      </c>
      <c r="I79" s="201"/>
      <c r="J79" s="199">
        <v>0</v>
      </c>
      <c r="K79" s="202">
        <v>0</v>
      </c>
      <c r="L79" s="199">
        <v>0</v>
      </c>
      <c r="M79" s="199">
        <v>0</v>
      </c>
      <c r="N79" s="202">
        <f t="shared" si="2"/>
        <v>0</v>
      </c>
      <c r="O79" s="201" t="str">
        <f t="shared" si="5"/>
        <v>N.A.</v>
      </c>
      <c r="P79" s="29">
        <v>0</v>
      </c>
      <c r="Q79" s="29">
        <v>0</v>
      </c>
      <c r="R79" s="30">
        <f t="shared" si="3"/>
        <v>0</v>
      </c>
      <c r="S79" s="29">
        <v>0</v>
      </c>
      <c r="T79" s="29">
        <v>0</v>
      </c>
      <c r="U79" s="30">
        <f t="shared" si="6"/>
        <v>0</v>
      </c>
      <c r="Z79" s="33"/>
    </row>
    <row r="80" spans="1:26" s="31" customFormat="1" ht="20.100000000000001" customHeight="1" x14ac:dyDescent="0.25">
      <c r="A80" s="197">
        <v>65</v>
      </c>
      <c r="B80" s="198" t="s">
        <v>123</v>
      </c>
      <c r="C80" s="198" t="s">
        <v>184</v>
      </c>
      <c r="D80" s="199">
        <v>0</v>
      </c>
      <c r="E80" s="200">
        <v>0</v>
      </c>
      <c r="F80" s="199">
        <v>0</v>
      </c>
      <c r="G80" s="199">
        <v>0</v>
      </c>
      <c r="H80" s="201">
        <f t="shared" si="4"/>
        <v>0</v>
      </c>
      <c r="I80" s="201"/>
      <c r="J80" s="199">
        <v>0</v>
      </c>
      <c r="K80" s="202">
        <v>0</v>
      </c>
      <c r="L80" s="199">
        <v>0</v>
      </c>
      <c r="M80" s="199">
        <v>0</v>
      </c>
      <c r="N80" s="202">
        <f t="shared" si="2"/>
        <v>0</v>
      </c>
      <c r="O80" s="201" t="str">
        <f t="shared" si="5"/>
        <v>N.A.</v>
      </c>
      <c r="P80" s="29">
        <v>0</v>
      </c>
      <c r="Q80" s="29">
        <v>0</v>
      </c>
      <c r="R80" s="30">
        <f t="shared" si="3"/>
        <v>0</v>
      </c>
      <c r="S80" s="29">
        <v>0</v>
      </c>
      <c r="T80" s="29">
        <v>0</v>
      </c>
      <c r="U80" s="30">
        <f t="shared" si="6"/>
        <v>0</v>
      </c>
      <c r="Z80" s="33"/>
    </row>
    <row r="81" spans="1:26" s="31" customFormat="1" ht="20.100000000000001" customHeight="1" x14ac:dyDescent="0.25">
      <c r="A81" s="197">
        <v>66</v>
      </c>
      <c r="B81" s="198" t="s">
        <v>123</v>
      </c>
      <c r="C81" s="198" t="s">
        <v>185</v>
      </c>
      <c r="D81" s="199">
        <v>0</v>
      </c>
      <c r="E81" s="200">
        <v>0</v>
      </c>
      <c r="F81" s="199">
        <v>0</v>
      </c>
      <c r="G81" s="199">
        <v>0</v>
      </c>
      <c r="H81" s="201">
        <f t="shared" si="4"/>
        <v>0</v>
      </c>
      <c r="I81" s="201"/>
      <c r="J81" s="199">
        <v>0</v>
      </c>
      <c r="K81" s="202">
        <v>0</v>
      </c>
      <c r="L81" s="199">
        <v>0</v>
      </c>
      <c r="M81" s="199">
        <v>0</v>
      </c>
      <c r="N81" s="202">
        <f t="shared" si="2"/>
        <v>0</v>
      </c>
      <c r="O81" s="201" t="str">
        <f t="shared" si="5"/>
        <v>N.A.</v>
      </c>
      <c r="P81" s="29">
        <v>0</v>
      </c>
      <c r="Q81" s="29">
        <v>0</v>
      </c>
      <c r="R81" s="30">
        <f t="shared" si="3"/>
        <v>0</v>
      </c>
      <c r="S81" s="29">
        <v>0</v>
      </c>
      <c r="T81" s="29">
        <v>0</v>
      </c>
      <c r="U81" s="30">
        <f t="shared" si="6"/>
        <v>0</v>
      </c>
      <c r="Z81" s="33"/>
    </row>
    <row r="82" spans="1:26" s="31" customFormat="1" ht="20.100000000000001" customHeight="1" x14ac:dyDescent="0.25">
      <c r="A82" s="197">
        <v>67</v>
      </c>
      <c r="B82" s="198" t="s">
        <v>123</v>
      </c>
      <c r="C82" s="198" t="s">
        <v>186</v>
      </c>
      <c r="D82" s="199">
        <v>0</v>
      </c>
      <c r="E82" s="200">
        <v>0</v>
      </c>
      <c r="F82" s="199">
        <v>0</v>
      </c>
      <c r="G82" s="199">
        <v>0</v>
      </c>
      <c r="H82" s="201">
        <f t="shared" si="4"/>
        <v>0</v>
      </c>
      <c r="I82" s="201"/>
      <c r="J82" s="199">
        <v>0</v>
      </c>
      <c r="K82" s="202">
        <v>0</v>
      </c>
      <c r="L82" s="199">
        <v>0</v>
      </c>
      <c r="M82" s="199">
        <v>0</v>
      </c>
      <c r="N82" s="202">
        <f t="shared" ref="N82:N145" si="7">J82-K82-M82</f>
        <v>0</v>
      </c>
      <c r="O82" s="201" t="str">
        <f t="shared" si="5"/>
        <v>N.A.</v>
      </c>
      <c r="P82" s="29">
        <v>0</v>
      </c>
      <c r="Q82" s="29">
        <v>0</v>
      </c>
      <c r="R82" s="30">
        <f t="shared" ref="R82:R145" si="8">P82+Q82</f>
        <v>0</v>
      </c>
      <c r="S82" s="29">
        <v>0</v>
      </c>
      <c r="T82" s="29">
        <v>0</v>
      </c>
      <c r="U82" s="30">
        <f t="shared" si="6"/>
        <v>0</v>
      </c>
      <c r="Z82" s="33"/>
    </row>
    <row r="83" spans="1:26" s="31" customFormat="1" ht="20.100000000000001" customHeight="1" x14ac:dyDescent="0.25">
      <c r="A83" s="197">
        <v>68</v>
      </c>
      <c r="B83" s="198" t="s">
        <v>123</v>
      </c>
      <c r="C83" s="198" t="s">
        <v>187</v>
      </c>
      <c r="D83" s="199">
        <v>29.510946750000002</v>
      </c>
      <c r="E83" s="200">
        <v>21.435712300000002</v>
      </c>
      <c r="F83" s="199">
        <v>0</v>
      </c>
      <c r="G83" s="199">
        <v>1.30237464</v>
      </c>
      <c r="H83" s="201">
        <f t="shared" ref="H83:H146" si="9">D83-E83-G83</f>
        <v>6.7728598099999999</v>
      </c>
      <c r="I83" s="201"/>
      <c r="J83" s="199">
        <v>69.264577770848163</v>
      </c>
      <c r="K83" s="202">
        <v>66.313249874949193</v>
      </c>
      <c r="L83" s="199">
        <v>0</v>
      </c>
      <c r="M83" s="199">
        <v>1.5931989199999999</v>
      </c>
      <c r="N83" s="202">
        <f t="shared" si="7"/>
        <v>1.3581289758989703</v>
      </c>
      <c r="O83" s="201">
        <f t="shared" ref="O83:O146" si="10">IF(OR(H83=0,N83=0),"N.A.",IF((((N83-H83)/H83))*100&gt;=500,"500&lt;",IF((((N83-H83)/H83))*100&lt;=-500,"&lt;-500",(((N83-H83)/H83))*100)))</f>
        <v>-79.947481359444083</v>
      </c>
      <c r="P83" s="29">
        <v>6.1110623000000004</v>
      </c>
      <c r="Q83" s="29">
        <v>15.324650000000002</v>
      </c>
      <c r="R83" s="30">
        <f t="shared" si="8"/>
        <v>21.435712300000002</v>
      </c>
      <c r="S83" s="29">
        <v>6.1110623000000004</v>
      </c>
      <c r="T83" s="29">
        <v>60.202187574949193</v>
      </c>
      <c r="U83" s="30">
        <f t="shared" ref="U83:U146" si="11">S83+T83</f>
        <v>66.313249874949193</v>
      </c>
      <c r="Z83" s="33"/>
    </row>
    <row r="84" spans="1:26" s="31" customFormat="1" ht="20.100000000000001" customHeight="1" x14ac:dyDescent="0.25">
      <c r="A84" s="197">
        <v>69</v>
      </c>
      <c r="B84" s="198" t="s">
        <v>123</v>
      </c>
      <c r="C84" s="198" t="s">
        <v>188</v>
      </c>
      <c r="D84" s="199">
        <v>0</v>
      </c>
      <c r="E84" s="200">
        <v>0</v>
      </c>
      <c r="F84" s="199">
        <v>0</v>
      </c>
      <c r="G84" s="199">
        <v>0</v>
      </c>
      <c r="H84" s="201">
        <f t="shared" si="9"/>
        <v>0</v>
      </c>
      <c r="I84" s="201"/>
      <c r="J84" s="199">
        <v>0</v>
      </c>
      <c r="K84" s="202">
        <v>0</v>
      </c>
      <c r="L84" s="199">
        <v>0</v>
      </c>
      <c r="M84" s="199">
        <v>0</v>
      </c>
      <c r="N84" s="202">
        <f t="shared" si="7"/>
        <v>0</v>
      </c>
      <c r="O84" s="201" t="str">
        <f t="shared" si="10"/>
        <v>N.A.</v>
      </c>
      <c r="P84" s="29">
        <v>0</v>
      </c>
      <c r="Q84" s="29">
        <v>0</v>
      </c>
      <c r="R84" s="30">
        <f t="shared" si="8"/>
        <v>0</v>
      </c>
      <c r="S84" s="29">
        <v>0</v>
      </c>
      <c r="T84" s="29">
        <v>0</v>
      </c>
      <c r="U84" s="30">
        <f t="shared" si="11"/>
        <v>0</v>
      </c>
      <c r="Z84" s="33"/>
    </row>
    <row r="85" spans="1:26" s="31" customFormat="1" ht="20.100000000000001" customHeight="1" x14ac:dyDescent="0.25">
      <c r="A85" s="197">
        <v>70</v>
      </c>
      <c r="B85" s="198" t="s">
        <v>123</v>
      </c>
      <c r="C85" s="198" t="s">
        <v>189</v>
      </c>
      <c r="D85" s="199">
        <v>0</v>
      </c>
      <c r="E85" s="200">
        <v>0</v>
      </c>
      <c r="F85" s="199">
        <v>0</v>
      </c>
      <c r="G85" s="199">
        <v>0</v>
      </c>
      <c r="H85" s="201">
        <f t="shared" si="9"/>
        <v>0</v>
      </c>
      <c r="I85" s="201"/>
      <c r="J85" s="199">
        <v>0</v>
      </c>
      <c r="K85" s="202">
        <v>0</v>
      </c>
      <c r="L85" s="199">
        <v>0</v>
      </c>
      <c r="M85" s="199">
        <v>0</v>
      </c>
      <c r="N85" s="202">
        <f t="shared" si="7"/>
        <v>0</v>
      </c>
      <c r="O85" s="201" t="str">
        <f t="shared" si="10"/>
        <v>N.A.</v>
      </c>
      <c r="P85" s="29">
        <v>0</v>
      </c>
      <c r="Q85" s="29">
        <v>0</v>
      </c>
      <c r="R85" s="30">
        <f t="shared" si="8"/>
        <v>0</v>
      </c>
      <c r="S85" s="29">
        <v>0</v>
      </c>
      <c r="T85" s="29">
        <v>0</v>
      </c>
      <c r="U85" s="30">
        <f t="shared" si="11"/>
        <v>0</v>
      </c>
      <c r="Z85" s="33"/>
    </row>
    <row r="86" spans="1:26" s="31" customFormat="1" ht="20.100000000000001" customHeight="1" x14ac:dyDescent="0.25">
      <c r="A86" s="197">
        <v>71</v>
      </c>
      <c r="B86" s="198" t="s">
        <v>190</v>
      </c>
      <c r="C86" s="198" t="s">
        <v>191</v>
      </c>
      <c r="D86" s="199">
        <v>0</v>
      </c>
      <c r="E86" s="200">
        <v>0</v>
      </c>
      <c r="F86" s="199">
        <v>0</v>
      </c>
      <c r="G86" s="199">
        <v>0</v>
      </c>
      <c r="H86" s="201">
        <f t="shared" si="9"/>
        <v>0</v>
      </c>
      <c r="I86" s="201"/>
      <c r="J86" s="199">
        <v>0</v>
      </c>
      <c r="K86" s="202">
        <v>0</v>
      </c>
      <c r="L86" s="199">
        <v>0</v>
      </c>
      <c r="M86" s="199">
        <v>0</v>
      </c>
      <c r="N86" s="202">
        <f t="shared" si="7"/>
        <v>0</v>
      </c>
      <c r="O86" s="201" t="str">
        <f t="shared" si="10"/>
        <v>N.A.</v>
      </c>
      <c r="P86" s="29">
        <v>0</v>
      </c>
      <c r="Q86" s="29">
        <v>0</v>
      </c>
      <c r="R86" s="30">
        <f t="shared" si="8"/>
        <v>0</v>
      </c>
      <c r="S86" s="29">
        <v>0</v>
      </c>
      <c r="T86" s="29">
        <v>0</v>
      </c>
      <c r="U86" s="30">
        <f t="shared" si="11"/>
        <v>0</v>
      </c>
      <c r="Z86" s="33"/>
    </row>
    <row r="87" spans="1:26" s="31" customFormat="1" ht="20.100000000000001" customHeight="1" x14ac:dyDescent="0.25">
      <c r="A87" s="197">
        <v>72</v>
      </c>
      <c r="B87" s="198" t="s">
        <v>192</v>
      </c>
      <c r="C87" s="198" t="s">
        <v>193</v>
      </c>
      <c r="D87" s="199">
        <v>0</v>
      </c>
      <c r="E87" s="200">
        <v>0</v>
      </c>
      <c r="F87" s="199">
        <v>0</v>
      </c>
      <c r="G87" s="199">
        <v>0</v>
      </c>
      <c r="H87" s="201">
        <f t="shared" si="9"/>
        <v>0</v>
      </c>
      <c r="I87" s="201"/>
      <c r="J87" s="199">
        <v>0</v>
      </c>
      <c r="K87" s="202">
        <v>0</v>
      </c>
      <c r="L87" s="199">
        <v>0</v>
      </c>
      <c r="M87" s="199">
        <v>0</v>
      </c>
      <c r="N87" s="202">
        <f t="shared" si="7"/>
        <v>0</v>
      </c>
      <c r="O87" s="201" t="str">
        <f t="shared" si="10"/>
        <v>N.A.</v>
      </c>
      <c r="P87" s="29">
        <v>0</v>
      </c>
      <c r="Q87" s="29">
        <v>0</v>
      </c>
      <c r="R87" s="30">
        <f t="shared" si="8"/>
        <v>0</v>
      </c>
      <c r="S87" s="29">
        <v>0</v>
      </c>
      <c r="T87" s="29">
        <v>0</v>
      </c>
      <c r="U87" s="30">
        <f t="shared" si="11"/>
        <v>0</v>
      </c>
      <c r="Z87" s="33"/>
    </row>
    <row r="88" spans="1:26" s="31" customFormat="1" ht="20.100000000000001" customHeight="1" x14ac:dyDescent="0.25">
      <c r="A88" s="197">
        <v>73</v>
      </c>
      <c r="B88" s="198" t="s">
        <v>192</v>
      </c>
      <c r="C88" s="198" t="s">
        <v>194</v>
      </c>
      <c r="D88" s="199">
        <v>0</v>
      </c>
      <c r="E88" s="200">
        <v>0</v>
      </c>
      <c r="F88" s="199">
        <v>0</v>
      </c>
      <c r="G88" s="199">
        <v>0</v>
      </c>
      <c r="H88" s="201">
        <f t="shared" si="9"/>
        <v>0</v>
      </c>
      <c r="I88" s="201"/>
      <c r="J88" s="199">
        <v>0</v>
      </c>
      <c r="K88" s="202">
        <v>0</v>
      </c>
      <c r="L88" s="199">
        <v>0</v>
      </c>
      <c r="M88" s="199">
        <v>0</v>
      </c>
      <c r="N88" s="202">
        <f t="shared" si="7"/>
        <v>0</v>
      </c>
      <c r="O88" s="201" t="str">
        <f t="shared" si="10"/>
        <v>N.A.</v>
      </c>
      <c r="P88" s="29">
        <v>0</v>
      </c>
      <c r="Q88" s="29">
        <v>0</v>
      </c>
      <c r="R88" s="30">
        <f t="shared" si="8"/>
        <v>0</v>
      </c>
      <c r="S88" s="29">
        <v>0</v>
      </c>
      <c r="T88" s="29">
        <v>0</v>
      </c>
      <c r="U88" s="30">
        <f t="shared" si="11"/>
        <v>0</v>
      </c>
      <c r="Z88" s="33"/>
    </row>
    <row r="89" spans="1:26" s="31" customFormat="1" ht="20.100000000000001" customHeight="1" x14ac:dyDescent="0.25">
      <c r="A89" s="197">
        <v>74</v>
      </c>
      <c r="B89" s="198" t="s">
        <v>192</v>
      </c>
      <c r="C89" s="198" t="s">
        <v>195</v>
      </c>
      <c r="D89" s="199">
        <v>0</v>
      </c>
      <c r="E89" s="200">
        <v>0</v>
      </c>
      <c r="F89" s="199">
        <v>0</v>
      </c>
      <c r="G89" s="199">
        <v>0</v>
      </c>
      <c r="H89" s="201">
        <f t="shared" si="9"/>
        <v>0</v>
      </c>
      <c r="I89" s="201"/>
      <c r="J89" s="199">
        <v>0</v>
      </c>
      <c r="K89" s="202">
        <v>0</v>
      </c>
      <c r="L89" s="199">
        <v>0</v>
      </c>
      <c r="M89" s="199">
        <v>0</v>
      </c>
      <c r="N89" s="202">
        <f t="shared" si="7"/>
        <v>0</v>
      </c>
      <c r="O89" s="201" t="str">
        <f t="shared" si="10"/>
        <v>N.A.</v>
      </c>
      <c r="P89" s="29">
        <v>0</v>
      </c>
      <c r="Q89" s="29">
        <v>0</v>
      </c>
      <c r="R89" s="30">
        <f t="shared" si="8"/>
        <v>0</v>
      </c>
      <c r="S89" s="29">
        <v>0</v>
      </c>
      <c r="T89" s="29">
        <v>0</v>
      </c>
      <c r="U89" s="30">
        <f t="shared" si="11"/>
        <v>0</v>
      </c>
      <c r="Z89" s="33"/>
    </row>
    <row r="90" spans="1:26" s="31" customFormat="1" ht="20.100000000000001" customHeight="1" x14ac:dyDescent="0.25">
      <c r="A90" s="197">
        <v>75</v>
      </c>
      <c r="B90" s="198" t="s">
        <v>192</v>
      </c>
      <c r="C90" s="198" t="s">
        <v>196</v>
      </c>
      <c r="D90" s="199">
        <v>0</v>
      </c>
      <c r="E90" s="200">
        <v>0</v>
      </c>
      <c r="F90" s="199">
        <v>0</v>
      </c>
      <c r="G90" s="199">
        <v>0</v>
      </c>
      <c r="H90" s="201">
        <f t="shared" si="9"/>
        <v>0</v>
      </c>
      <c r="I90" s="201"/>
      <c r="J90" s="199">
        <v>0</v>
      </c>
      <c r="K90" s="202">
        <v>0</v>
      </c>
      <c r="L90" s="199">
        <v>0</v>
      </c>
      <c r="M90" s="199">
        <v>0</v>
      </c>
      <c r="N90" s="202">
        <f t="shared" si="7"/>
        <v>0</v>
      </c>
      <c r="O90" s="201" t="str">
        <f t="shared" si="10"/>
        <v>N.A.</v>
      </c>
      <c r="P90" s="29">
        <v>0</v>
      </c>
      <c r="Q90" s="29">
        <v>0</v>
      </c>
      <c r="R90" s="30">
        <f t="shared" si="8"/>
        <v>0</v>
      </c>
      <c r="S90" s="29">
        <v>0</v>
      </c>
      <c r="T90" s="29">
        <v>0</v>
      </c>
      <c r="U90" s="30">
        <f t="shared" si="11"/>
        <v>0</v>
      </c>
      <c r="Z90" s="33"/>
    </row>
    <row r="91" spans="1:26" s="31" customFormat="1" ht="20.100000000000001" customHeight="1" x14ac:dyDescent="0.25">
      <c r="A91" s="197">
        <v>76</v>
      </c>
      <c r="B91" s="198" t="s">
        <v>192</v>
      </c>
      <c r="C91" s="198" t="s">
        <v>197</v>
      </c>
      <c r="D91" s="199">
        <v>0</v>
      </c>
      <c r="E91" s="200">
        <v>0</v>
      </c>
      <c r="F91" s="199">
        <v>0</v>
      </c>
      <c r="G91" s="199">
        <v>0</v>
      </c>
      <c r="H91" s="201">
        <f t="shared" si="9"/>
        <v>0</v>
      </c>
      <c r="I91" s="201"/>
      <c r="J91" s="199">
        <v>0</v>
      </c>
      <c r="K91" s="202">
        <v>0</v>
      </c>
      <c r="L91" s="199">
        <v>0</v>
      </c>
      <c r="M91" s="199">
        <v>0</v>
      </c>
      <c r="N91" s="202">
        <f t="shared" si="7"/>
        <v>0</v>
      </c>
      <c r="O91" s="201" t="str">
        <f t="shared" si="10"/>
        <v>N.A.</v>
      </c>
      <c r="P91" s="29">
        <v>0</v>
      </c>
      <c r="Q91" s="29">
        <v>0</v>
      </c>
      <c r="R91" s="30">
        <f t="shared" si="8"/>
        <v>0</v>
      </c>
      <c r="S91" s="29">
        <v>0</v>
      </c>
      <c r="T91" s="29">
        <v>0</v>
      </c>
      <c r="U91" s="30">
        <f t="shared" si="11"/>
        <v>0</v>
      </c>
      <c r="Z91" s="33"/>
    </row>
    <row r="92" spans="1:26" s="31" customFormat="1" ht="20.100000000000001" customHeight="1" x14ac:dyDescent="0.25">
      <c r="A92" s="197">
        <v>77</v>
      </c>
      <c r="B92" s="198" t="s">
        <v>192</v>
      </c>
      <c r="C92" s="198" t="s">
        <v>198</v>
      </c>
      <c r="D92" s="199">
        <v>0</v>
      </c>
      <c r="E92" s="200">
        <v>0</v>
      </c>
      <c r="F92" s="199">
        <v>0</v>
      </c>
      <c r="G92" s="199">
        <v>0</v>
      </c>
      <c r="H92" s="201">
        <f t="shared" si="9"/>
        <v>0</v>
      </c>
      <c r="I92" s="201"/>
      <c r="J92" s="199">
        <v>0</v>
      </c>
      <c r="K92" s="202">
        <v>0</v>
      </c>
      <c r="L92" s="199">
        <v>0</v>
      </c>
      <c r="M92" s="199">
        <v>0</v>
      </c>
      <c r="N92" s="202">
        <f t="shared" si="7"/>
        <v>0</v>
      </c>
      <c r="O92" s="201" t="str">
        <f t="shared" si="10"/>
        <v>N.A.</v>
      </c>
      <c r="P92" s="29">
        <v>0</v>
      </c>
      <c r="Q92" s="29">
        <v>0</v>
      </c>
      <c r="R92" s="30">
        <f t="shared" si="8"/>
        <v>0</v>
      </c>
      <c r="S92" s="29">
        <v>0</v>
      </c>
      <c r="T92" s="29">
        <v>0</v>
      </c>
      <c r="U92" s="30">
        <f t="shared" si="11"/>
        <v>0</v>
      </c>
      <c r="Z92" s="33"/>
    </row>
    <row r="93" spans="1:26" s="31" customFormat="1" ht="20.100000000000001" customHeight="1" x14ac:dyDescent="0.25">
      <c r="A93" s="197">
        <v>78</v>
      </c>
      <c r="B93" s="198" t="s">
        <v>192</v>
      </c>
      <c r="C93" s="198" t="s">
        <v>199</v>
      </c>
      <c r="D93" s="199">
        <v>0</v>
      </c>
      <c r="E93" s="200">
        <v>0</v>
      </c>
      <c r="F93" s="199">
        <v>0</v>
      </c>
      <c r="G93" s="199">
        <v>0</v>
      </c>
      <c r="H93" s="201">
        <f t="shared" si="9"/>
        <v>0</v>
      </c>
      <c r="I93" s="201"/>
      <c r="J93" s="199">
        <v>0</v>
      </c>
      <c r="K93" s="202">
        <v>0</v>
      </c>
      <c r="L93" s="199">
        <v>0</v>
      </c>
      <c r="M93" s="199">
        <v>0</v>
      </c>
      <c r="N93" s="202">
        <f t="shared" si="7"/>
        <v>0</v>
      </c>
      <c r="O93" s="201" t="str">
        <f t="shared" si="10"/>
        <v>N.A.</v>
      </c>
      <c r="P93" s="29">
        <v>0</v>
      </c>
      <c r="Q93" s="29">
        <v>0</v>
      </c>
      <c r="R93" s="30">
        <f t="shared" si="8"/>
        <v>0</v>
      </c>
      <c r="S93" s="29">
        <v>0</v>
      </c>
      <c r="T93" s="29">
        <v>0</v>
      </c>
      <c r="U93" s="30">
        <f t="shared" si="11"/>
        <v>0</v>
      </c>
      <c r="Z93" s="33"/>
    </row>
    <row r="94" spans="1:26" s="31" customFormat="1" ht="20.100000000000001" customHeight="1" x14ac:dyDescent="0.25">
      <c r="A94" s="197">
        <v>79</v>
      </c>
      <c r="B94" s="198" t="s">
        <v>200</v>
      </c>
      <c r="C94" s="198" t="s">
        <v>201</v>
      </c>
      <c r="D94" s="199">
        <v>0</v>
      </c>
      <c r="E94" s="200">
        <v>0</v>
      </c>
      <c r="F94" s="199">
        <v>0</v>
      </c>
      <c r="G94" s="199">
        <v>0</v>
      </c>
      <c r="H94" s="201">
        <f t="shared" si="9"/>
        <v>0</v>
      </c>
      <c r="I94" s="201"/>
      <c r="J94" s="199">
        <v>0</v>
      </c>
      <c r="K94" s="202">
        <v>0</v>
      </c>
      <c r="L94" s="199">
        <v>0</v>
      </c>
      <c r="M94" s="199">
        <v>0</v>
      </c>
      <c r="N94" s="202">
        <f t="shared" si="7"/>
        <v>0</v>
      </c>
      <c r="O94" s="201" t="str">
        <f t="shared" si="10"/>
        <v>N.A.</v>
      </c>
      <c r="P94" s="29">
        <v>0</v>
      </c>
      <c r="Q94" s="29">
        <v>0</v>
      </c>
      <c r="R94" s="30">
        <f t="shared" si="8"/>
        <v>0</v>
      </c>
      <c r="S94" s="29">
        <v>0</v>
      </c>
      <c r="T94" s="29">
        <v>0</v>
      </c>
      <c r="U94" s="30">
        <f t="shared" si="11"/>
        <v>0</v>
      </c>
      <c r="Z94" s="33"/>
    </row>
    <row r="95" spans="1:26" s="31" customFormat="1" ht="20.100000000000001" customHeight="1" x14ac:dyDescent="0.25">
      <c r="A95" s="197">
        <v>80</v>
      </c>
      <c r="B95" s="198" t="s">
        <v>192</v>
      </c>
      <c r="C95" s="198" t="s">
        <v>202</v>
      </c>
      <c r="D95" s="199">
        <v>0</v>
      </c>
      <c r="E95" s="200">
        <v>0</v>
      </c>
      <c r="F95" s="199">
        <v>0</v>
      </c>
      <c r="G95" s="199">
        <v>0</v>
      </c>
      <c r="H95" s="201">
        <f t="shared" si="9"/>
        <v>0</v>
      </c>
      <c r="I95" s="201"/>
      <c r="J95" s="199">
        <v>0</v>
      </c>
      <c r="K95" s="202">
        <v>0</v>
      </c>
      <c r="L95" s="199">
        <v>0</v>
      </c>
      <c r="M95" s="199">
        <v>0</v>
      </c>
      <c r="N95" s="202">
        <f t="shared" si="7"/>
        <v>0</v>
      </c>
      <c r="O95" s="201" t="str">
        <f t="shared" si="10"/>
        <v>N.A.</v>
      </c>
      <c r="P95" s="29">
        <v>0</v>
      </c>
      <c r="Q95" s="29">
        <v>0</v>
      </c>
      <c r="R95" s="30">
        <f t="shared" si="8"/>
        <v>0</v>
      </c>
      <c r="S95" s="29">
        <v>0</v>
      </c>
      <c r="T95" s="29">
        <v>0</v>
      </c>
      <c r="U95" s="30">
        <f t="shared" si="11"/>
        <v>0</v>
      </c>
      <c r="Z95" s="33"/>
    </row>
    <row r="96" spans="1:26" s="31" customFormat="1" ht="20.100000000000001" customHeight="1" x14ac:dyDescent="0.25">
      <c r="A96" s="197">
        <v>82</v>
      </c>
      <c r="B96" s="198" t="s">
        <v>200</v>
      </c>
      <c r="C96" s="198" t="s">
        <v>203</v>
      </c>
      <c r="D96" s="199">
        <v>0</v>
      </c>
      <c r="E96" s="200">
        <v>0</v>
      </c>
      <c r="F96" s="199">
        <v>0</v>
      </c>
      <c r="G96" s="199">
        <v>0</v>
      </c>
      <c r="H96" s="201">
        <f t="shared" si="9"/>
        <v>0</v>
      </c>
      <c r="I96" s="201"/>
      <c r="J96" s="199">
        <v>0</v>
      </c>
      <c r="K96" s="202">
        <v>0</v>
      </c>
      <c r="L96" s="199">
        <v>0</v>
      </c>
      <c r="M96" s="199">
        <v>0</v>
      </c>
      <c r="N96" s="202">
        <f t="shared" si="7"/>
        <v>0</v>
      </c>
      <c r="O96" s="201" t="str">
        <f t="shared" si="10"/>
        <v>N.A.</v>
      </c>
      <c r="P96" s="29">
        <v>0</v>
      </c>
      <c r="Q96" s="29">
        <v>0</v>
      </c>
      <c r="R96" s="30">
        <f t="shared" si="8"/>
        <v>0</v>
      </c>
      <c r="S96" s="29">
        <v>0</v>
      </c>
      <c r="T96" s="29">
        <v>0</v>
      </c>
      <c r="U96" s="30">
        <f t="shared" si="11"/>
        <v>0</v>
      </c>
      <c r="Z96" s="33"/>
    </row>
    <row r="97" spans="1:26" s="31" customFormat="1" ht="20.100000000000001" customHeight="1" x14ac:dyDescent="0.25">
      <c r="A97" s="197">
        <v>83</v>
      </c>
      <c r="B97" s="198" t="s">
        <v>192</v>
      </c>
      <c r="C97" s="198" t="s">
        <v>204</v>
      </c>
      <c r="D97" s="199">
        <v>0</v>
      </c>
      <c r="E97" s="200">
        <v>0</v>
      </c>
      <c r="F97" s="199">
        <v>0</v>
      </c>
      <c r="G97" s="199">
        <v>0</v>
      </c>
      <c r="H97" s="201">
        <f t="shared" si="9"/>
        <v>0</v>
      </c>
      <c r="I97" s="201"/>
      <c r="J97" s="199">
        <v>0</v>
      </c>
      <c r="K97" s="202">
        <v>0</v>
      </c>
      <c r="L97" s="199">
        <v>0</v>
      </c>
      <c r="M97" s="199">
        <v>0</v>
      </c>
      <c r="N97" s="202">
        <f t="shared" si="7"/>
        <v>0</v>
      </c>
      <c r="O97" s="201" t="str">
        <f t="shared" si="10"/>
        <v>N.A.</v>
      </c>
      <c r="P97" s="29">
        <v>0</v>
      </c>
      <c r="Q97" s="29">
        <v>0</v>
      </c>
      <c r="R97" s="30">
        <f t="shared" si="8"/>
        <v>0</v>
      </c>
      <c r="S97" s="29">
        <v>0</v>
      </c>
      <c r="T97" s="29">
        <v>0</v>
      </c>
      <c r="U97" s="30">
        <f t="shared" si="11"/>
        <v>0</v>
      </c>
      <c r="Z97" s="33"/>
    </row>
    <row r="98" spans="1:26" s="31" customFormat="1" ht="20.100000000000001" customHeight="1" x14ac:dyDescent="0.25">
      <c r="A98" s="197">
        <v>84</v>
      </c>
      <c r="B98" s="198" t="s">
        <v>200</v>
      </c>
      <c r="C98" s="198" t="s">
        <v>205</v>
      </c>
      <c r="D98" s="199">
        <v>0</v>
      </c>
      <c r="E98" s="200">
        <v>0</v>
      </c>
      <c r="F98" s="199">
        <v>0</v>
      </c>
      <c r="G98" s="199">
        <v>0</v>
      </c>
      <c r="H98" s="201">
        <f t="shared" si="9"/>
        <v>0</v>
      </c>
      <c r="I98" s="201"/>
      <c r="J98" s="199">
        <v>0</v>
      </c>
      <c r="K98" s="202">
        <v>0</v>
      </c>
      <c r="L98" s="199">
        <v>0</v>
      </c>
      <c r="M98" s="199">
        <v>0</v>
      </c>
      <c r="N98" s="202">
        <f t="shared" si="7"/>
        <v>0</v>
      </c>
      <c r="O98" s="201" t="str">
        <f t="shared" si="10"/>
        <v>N.A.</v>
      </c>
      <c r="P98" s="29">
        <v>0</v>
      </c>
      <c r="Q98" s="29">
        <v>0</v>
      </c>
      <c r="R98" s="30">
        <f t="shared" si="8"/>
        <v>0</v>
      </c>
      <c r="S98" s="29">
        <v>0</v>
      </c>
      <c r="T98" s="29">
        <v>0</v>
      </c>
      <c r="U98" s="30">
        <f t="shared" si="11"/>
        <v>0</v>
      </c>
      <c r="Z98" s="33"/>
    </row>
    <row r="99" spans="1:26" s="31" customFormat="1" ht="20.100000000000001" customHeight="1" x14ac:dyDescent="0.25">
      <c r="A99" s="197">
        <v>87</v>
      </c>
      <c r="B99" s="198" t="s">
        <v>192</v>
      </c>
      <c r="C99" s="198" t="s">
        <v>206</v>
      </c>
      <c r="D99" s="199">
        <v>0</v>
      </c>
      <c r="E99" s="200">
        <v>0</v>
      </c>
      <c r="F99" s="199">
        <v>0</v>
      </c>
      <c r="G99" s="199">
        <v>0</v>
      </c>
      <c r="H99" s="201">
        <f t="shared" si="9"/>
        <v>0</v>
      </c>
      <c r="I99" s="201"/>
      <c r="J99" s="199">
        <v>0</v>
      </c>
      <c r="K99" s="202">
        <v>0</v>
      </c>
      <c r="L99" s="199">
        <v>0</v>
      </c>
      <c r="M99" s="199">
        <v>0</v>
      </c>
      <c r="N99" s="202">
        <f t="shared" si="7"/>
        <v>0</v>
      </c>
      <c r="O99" s="201" t="str">
        <f t="shared" si="10"/>
        <v>N.A.</v>
      </c>
      <c r="P99" s="29">
        <v>0</v>
      </c>
      <c r="Q99" s="29">
        <v>0</v>
      </c>
      <c r="R99" s="30">
        <f t="shared" si="8"/>
        <v>0</v>
      </c>
      <c r="S99" s="29">
        <v>0</v>
      </c>
      <c r="T99" s="29">
        <v>0</v>
      </c>
      <c r="U99" s="30">
        <f t="shared" si="11"/>
        <v>0</v>
      </c>
      <c r="Z99" s="33"/>
    </row>
    <row r="100" spans="1:26" s="31" customFormat="1" ht="20.100000000000001" customHeight="1" x14ac:dyDescent="0.25">
      <c r="A100" s="197">
        <v>90</v>
      </c>
      <c r="B100" s="198" t="s">
        <v>192</v>
      </c>
      <c r="C100" s="198" t="s">
        <v>207</v>
      </c>
      <c r="D100" s="199">
        <v>0</v>
      </c>
      <c r="E100" s="200">
        <v>0</v>
      </c>
      <c r="F100" s="199">
        <v>0</v>
      </c>
      <c r="G100" s="199">
        <v>0</v>
      </c>
      <c r="H100" s="201">
        <f t="shared" si="9"/>
        <v>0</v>
      </c>
      <c r="I100" s="201"/>
      <c r="J100" s="199">
        <v>0</v>
      </c>
      <c r="K100" s="202">
        <v>0</v>
      </c>
      <c r="L100" s="199">
        <v>0</v>
      </c>
      <c r="M100" s="199">
        <v>0</v>
      </c>
      <c r="N100" s="202">
        <f t="shared" si="7"/>
        <v>0</v>
      </c>
      <c r="O100" s="201" t="str">
        <f t="shared" si="10"/>
        <v>N.A.</v>
      </c>
      <c r="P100" s="29">
        <v>0</v>
      </c>
      <c r="Q100" s="29">
        <v>0</v>
      </c>
      <c r="R100" s="30">
        <f t="shared" si="8"/>
        <v>0</v>
      </c>
      <c r="S100" s="29">
        <v>0</v>
      </c>
      <c r="T100" s="29">
        <v>0</v>
      </c>
      <c r="U100" s="30">
        <f t="shared" si="11"/>
        <v>0</v>
      </c>
      <c r="Z100" s="33"/>
    </row>
    <row r="101" spans="1:26" s="31" customFormat="1" ht="20.100000000000001" customHeight="1" x14ac:dyDescent="0.25">
      <c r="A101" s="197">
        <v>91</v>
      </c>
      <c r="B101" s="198" t="s">
        <v>192</v>
      </c>
      <c r="C101" s="198" t="s">
        <v>208</v>
      </c>
      <c r="D101" s="199">
        <v>0</v>
      </c>
      <c r="E101" s="200">
        <v>0</v>
      </c>
      <c r="F101" s="199">
        <v>0</v>
      </c>
      <c r="G101" s="199">
        <v>0</v>
      </c>
      <c r="H101" s="201">
        <f t="shared" si="9"/>
        <v>0</v>
      </c>
      <c r="I101" s="201"/>
      <c r="J101" s="199">
        <v>0</v>
      </c>
      <c r="K101" s="202">
        <v>0</v>
      </c>
      <c r="L101" s="199">
        <v>0</v>
      </c>
      <c r="M101" s="199">
        <v>0</v>
      </c>
      <c r="N101" s="202">
        <f t="shared" si="7"/>
        <v>0</v>
      </c>
      <c r="O101" s="201" t="str">
        <f t="shared" si="10"/>
        <v>N.A.</v>
      </c>
      <c r="P101" s="29">
        <v>0</v>
      </c>
      <c r="Q101" s="29">
        <v>0</v>
      </c>
      <c r="R101" s="30">
        <f t="shared" si="8"/>
        <v>0</v>
      </c>
      <c r="S101" s="29">
        <v>0</v>
      </c>
      <c r="T101" s="29">
        <v>0</v>
      </c>
      <c r="U101" s="30">
        <f t="shared" si="11"/>
        <v>0</v>
      </c>
      <c r="Z101" s="33"/>
    </row>
    <row r="102" spans="1:26" s="31" customFormat="1" ht="20.100000000000001" customHeight="1" x14ac:dyDescent="0.25">
      <c r="A102" s="197">
        <v>92</v>
      </c>
      <c r="B102" s="198" t="s">
        <v>192</v>
      </c>
      <c r="C102" s="198" t="s">
        <v>209</v>
      </c>
      <c r="D102" s="199">
        <v>0</v>
      </c>
      <c r="E102" s="200">
        <v>0</v>
      </c>
      <c r="F102" s="199">
        <v>0</v>
      </c>
      <c r="G102" s="199">
        <v>0</v>
      </c>
      <c r="H102" s="201">
        <f t="shared" si="9"/>
        <v>0</v>
      </c>
      <c r="I102" s="201"/>
      <c r="J102" s="199">
        <v>0</v>
      </c>
      <c r="K102" s="202">
        <v>0</v>
      </c>
      <c r="L102" s="199">
        <v>0</v>
      </c>
      <c r="M102" s="199">
        <v>0</v>
      </c>
      <c r="N102" s="202">
        <f t="shared" si="7"/>
        <v>0</v>
      </c>
      <c r="O102" s="201" t="str">
        <f t="shared" si="10"/>
        <v>N.A.</v>
      </c>
      <c r="P102" s="29">
        <v>0</v>
      </c>
      <c r="Q102" s="29">
        <v>0</v>
      </c>
      <c r="R102" s="30">
        <f t="shared" si="8"/>
        <v>0</v>
      </c>
      <c r="S102" s="29">
        <v>0</v>
      </c>
      <c r="T102" s="29">
        <v>0</v>
      </c>
      <c r="U102" s="30">
        <f t="shared" si="11"/>
        <v>0</v>
      </c>
      <c r="Z102" s="33"/>
    </row>
    <row r="103" spans="1:26" s="31" customFormat="1" ht="20.100000000000001" customHeight="1" x14ac:dyDescent="0.25">
      <c r="A103" s="197">
        <v>93</v>
      </c>
      <c r="B103" s="198" t="s">
        <v>192</v>
      </c>
      <c r="C103" s="198" t="s">
        <v>210</v>
      </c>
      <c r="D103" s="199">
        <v>0</v>
      </c>
      <c r="E103" s="200">
        <v>0</v>
      </c>
      <c r="F103" s="199">
        <v>0</v>
      </c>
      <c r="G103" s="199">
        <v>0</v>
      </c>
      <c r="H103" s="201">
        <f t="shared" si="9"/>
        <v>0</v>
      </c>
      <c r="I103" s="201"/>
      <c r="J103" s="199">
        <v>0</v>
      </c>
      <c r="K103" s="202">
        <v>0</v>
      </c>
      <c r="L103" s="199">
        <v>0</v>
      </c>
      <c r="M103" s="199">
        <v>0</v>
      </c>
      <c r="N103" s="202">
        <f t="shared" si="7"/>
        <v>0</v>
      </c>
      <c r="O103" s="201" t="str">
        <f t="shared" si="10"/>
        <v>N.A.</v>
      </c>
      <c r="P103" s="29">
        <v>0</v>
      </c>
      <c r="Q103" s="29">
        <v>0</v>
      </c>
      <c r="R103" s="30">
        <f t="shared" si="8"/>
        <v>0</v>
      </c>
      <c r="S103" s="29">
        <v>0</v>
      </c>
      <c r="T103" s="29">
        <v>0</v>
      </c>
      <c r="U103" s="30">
        <f t="shared" si="11"/>
        <v>0</v>
      </c>
      <c r="Z103" s="33"/>
    </row>
    <row r="104" spans="1:26" s="31" customFormat="1" ht="20.100000000000001" customHeight="1" x14ac:dyDescent="0.25">
      <c r="A104" s="197">
        <v>94</v>
      </c>
      <c r="B104" s="198" t="s">
        <v>192</v>
      </c>
      <c r="C104" s="198" t="s">
        <v>211</v>
      </c>
      <c r="D104" s="199">
        <v>0</v>
      </c>
      <c r="E104" s="200">
        <v>0</v>
      </c>
      <c r="F104" s="199">
        <v>0</v>
      </c>
      <c r="G104" s="199">
        <v>0</v>
      </c>
      <c r="H104" s="201">
        <f t="shared" si="9"/>
        <v>0</v>
      </c>
      <c r="I104" s="201"/>
      <c r="J104" s="199">
        <v>0</v>
      </c>
      <c r="K104" s="202">
        <v>0</v>
      </c>
      <c r="L104" s="199">
        <v>0</v>
      </c>
      <c r="M104" s="199">
        <v>0</v>
      </c>
      <c r="N104" s="202">
        <f t="shared" si="7"/>
        <v>0</v>
      </c>
      <c r="O104" s="201" t="str">
        <f t="shared" si="10"/>
        <v>N.A.</v>
      </c>
      <c r="P104" s="29">
        <v>0</v>
      </c>
      <c r="Q104" s="29">
        <v>0</v>
      </c>
      <c r="R104" s="30">
        <f t="shared" si="8"/>
        <v>0</v>
      </c>
      <c r="S104" s="29">
        <v>0</v>
      </c>
      <c r="T104" s="29">
        <v>0</v>
      </c>
      <c r="U104" s="30">
        <f t="shared" si="11"/>
        <v>0</v>
      </c>
      <c r="Z104" s="33"/>
    </row>
    <row r="105" spans="1:26" s="31" customFormat="1" ht="20.100000000000001" customHeight="1" x14ac:dyDescent="0.25">
      <c r="A105" s="197">
        <v>95</v>
      </c>
      <c r="B105" s="198" t="s">
        <v>127</v>
      </c>
      <c r="C105" s="198" t="s">
        <v>212</v>
      </c>
      <c r="D105" s="199">
        <v>0</v>
      </c>
      <c r="E105" s="200">
        <v>0</v>
      </c>
      <c r="F105" s="199">
        <v>0</v>
      </c>
      <c r="G105" s="199">
        <v>0</v>
      </c>
      <c r="H105" s="201">
        <f t="shared" si="9"/>
        <v>0</v>
      </c>
      <c r="I105" s="201"/>
      <c r="J105" s="199">
        <v>0</v>
      </c>
      <c r="K105" s="202">
        <v>0</v>
      </c>
      <c r="L105" s="199">
        <v>0</v>
      </c>
      <c r="M105" s="199">
        <v>0</v>
      </c>
      <c r="N105" s="202">
        <f t="shared" si="7"/>
        <v>0</v>
      </c>
      <c r="O105" s="201" t="str">
        <f t="shared" si="10"/>
        <v>N.A.</v>
      </c>
      <c r="P105" s="29">
        <v>0</v>
      </c>
      <c r="Q105" s="29">
        <v>0</v>
      </c>
      <c r="R105" s="30">
        <f t="shared" si="8"/>
        <v>0</v>
      </c>
      <c r="S105" s="29">
        <v>0</v>
      </c>
      <c r="T105" s="29">
        <v>0</v>
      </c>
      <c r="U105" s="30">
        <f t="shared" si="11"/>
        <v>0</v>
      </c>
      <c r="Z105" s="33"/>
    </row>
    <row r="106" spans="1:26" s="31" customFormat="1" ht="20.100000000000001" customHeight="1" x14ac:dyDescent="0.25">
      <c r="A106" s="197">
        <v>98</v>
      </c>
      <c r="B106" s="198" t="s">
        <v>127</v>
      </c>
      <c r="C106" s="198" t="s">
        <v>213</v>
      </c>
      <c r="D106" s="199">
        <v>0</v>
      </c>
      <c r="E106" s="200">
        <v>0</v>
      </c>
      <c r="F106" s="199">
        <v>0</v>
      </c>
      <c r="G106" s="199">
        <v>0</v>
      </c>
      <c r="H106" s="201">
        <f t="shared" si="9"/>
        <v>0</v>
      </c>
      <c r="I106" s="201"/>
      <c r="J106" s="199">
        <v>0</v>
      </c>
      <c r="K106" s="202">
        <v>0</v>
      </c>
      <c r="L106" s="199">
        <v>0</v>
      </c>
      <c r="M106" s="199">
        <v>0</v>
      </c>
      <c r="N106" s="202">
        <f t="shared" si="7"/>
        <v>0</v>
      </c>
      <c r="O106" s="201" t="str">
        <f t="shared" si="10"/>
        <v>N.A.</v>
      </c>
      <c r="P106" s="29">
        <v>0</v>
      </c>
      <c r="Q106" s="29">
        <v>0</v>
      </c>
      <c r="R106" s="30">
        <f t="shared" si="8"/>
        <v>0</v>
      </c>
      <c r="S106" s="29">
        <v>0</v>
      </c>
      <c r="T106" s="29">
        <v>0</v>
      </c>
      <c r="U106" s="30">
        <f t="shared" si="11"/>
        <v>0</v>
      </c>
      <c r="Z106" s="33"/>
    </row>
    <row r="107" spans="1:26" s="31" customFormat="1" ht="20.100000000000001" customHeight="1" x14ac:dyDescent="0.25">
      <c r="A107" s="197">
        <v>99</v>
      </c>
      <c r="B107" s="198" t="s">
        <v>127</v>
      </c>
      <c r="C107" s="198" t="s">
        <v>214</v>
      </c>
      <c r="D107" s="199">
        <v>0</v>
      </c>
      <c r="E107" s="200">
        <v>0</v>
      </c>
      <c r="F107" s="199">
        <v>0</v>
      </c>
      <c r="G107" s="199">
        <v>0</v>
      </c>
      <c r="H107" s="201">
        <f t="shared" si="9"/>
        <v>0</v>
      </c>
      <c r="I107" s="201"/>
      <c r="J107" s="199">
        <v>0</v>
      </c>
      <c r="K107" s="202">
        <v>0</v>
      </c>
      <c r="L107" s="199">
        <v>0</v>
      </c>
      <c r="M107" s="199">
        <v>0</v>
      </c>
      <c r="N107" s="202">
        <f t="shared" si="7"/>
        <v>0</v>
      </c>
      <c r="O107" s="201" t="str">
        <f t="shared" si="10"/>
        <v>N.A.</v>
      </c>
      <c r="P107" s="29">
        <v>0</v>
      </c>
      <c r="Q107" s="29">
        <v>0</v>
      </c>
      <c r="R107" s="30">
        <f t="shared" si="8"/>
        <v>0</v>
      </c>
      <c r="S107" s="29">
        <v>0</v>
      </c>
      <c r="T107" s="29">
        <v>0</v>
      </c>
      <c r="U107" s="30">
        <f t="shared" si="11"/>
        <v>0</v>
      </c>
      <c r="Z107" s="33"/>
    </row>
    <row r="108" spans="1:26" s="31" customFormat="1" ht="20.100000000000001" customHeight="1" x14ac:dyDescent="0.25">
      <c r="A108" s="197">
        <v>100</v>
      </c>
      <c r="B108" s="198" t="s">
        <v>215</v>
      </c>
      <c r="C108" s="198" t="s">
        <v>216</v>
      </c>
      <c r="D108" s="199">
        <v>0</v>
      </c>
      <c r="E108" s="200">
        <v>0</v>
      </c>
      <c r="F108" s="199">
        <v>0</v>
      </c>
      <c r="G108" s="199">
        <v>0</v>
      </c>
      <c r="H108" s="201">
        <f t="shared" si="9"/>
        <v>0</v>
      </c>
      <c r="I108" s="201"/>
      <c r="J108" s="199">
        <v>0</v>
      </c>
      <c r="K108" s="202">
        <v>0</v>
      </c>
      <c r="L108" s="199">
        <v>0</v>
      </c>
      <c r="M108" s="199">
        <v>0</v>
      </c>
      <c r="N108" s="202">
        <f t="shared" si="7"/>
        <v>0</v>
      </c>
      <c r="O108" s="201" t="str">
        <f t="shared" si="10"/>
        <v>N.A.</v>
      </c>
      <c r="P108" s="29">
        <v>0</v>
      </c>
      <c r="Q108" s="29">
        <v>0</v>
      </c>
      <c r="R108" s="30">
        <f t="shared" si="8"/>
        <v>0</v>
      </c>
      <c r="S108" s="29">
        <v>0</v>
      </c>
      <c r="T108" s="29">
        <v>0</v>
      </c>
      <c r="U108" s="30">
        <f t="shared" si="11"/>
        <v>0</v>
      </c>
      <c r="Z108" s="33"/>
    </row>
    <row r="109" spans="1:26" s="31" customFormat="1" ht="20.100000000000001" customHeight="1" x14ac:dyDescent="0.25">
      <c r="A109" s="197">
        <v>101</v>
      </c>
      <c r="B109" s="198" t="s">
        <v>215</v>
      </c>
      <c r="C109" s="198" t="s">
        <v>217</v>
      </c>
      <c r="D109" s="199">
        <v>0</v>
      </c>
      <c r="E109" s="200">
        <v>0</v>
      </c>
      <c r="F109" s="199">
        <v>0</v>
      </c>
      <c r="G109" s="199">
        <v>0</v>
      </c>
      <c r="H109" s="201">
        <f t="shared" si="9"/>
        <v>0</v>
      </c>
      <c r="I109" s="201"/>
      <c r="J109" s="199">
        <v>0</v>
      </c>
      <c r="K109" s="202">
        <v>0</v>
      </c>
      <c r="L109" s="199">
        <v>0</v>
      </c>
      <c r="M109" s="199">
        <v>0</v>
      </c>
      <c r="N109" s="202">
        <f t="shared" si="7"/>
        <v>0</v>
      </c>
      <c r="O109" s="201" t="str">
        <f t="shared" si="10"/>
        <v>N.A.</v>
      </c>
      <c r="P109" s="29">
        <v>0</v>
      </c>
      <c r="Q109" s="29">
        <v>0</v>
      </c>
      <c r="R109" s="30">
        <f t="shared" si="8"/>
        <v>0</v>
      </c>
      <c r="S109" s="29">
        <v>0</v>
      </c>
      <c r="T109" s="29">
        <v>0</v>
      </c>
      <c r="U109" s="30">
        <f t="shared" si="11"/>
        <v>0</v>
      </c>
      <c r="Z109" s="33"/>
    </row>
    <row r="110" spans="1:26" s="31" customFormat="1" ht="20.100000000000001" customHeight="1" x14ac:dyDescent="0.25">
      <c r="A110" s="197">
        <v>102</v>
      </c>
      <c r="B110" s="198" t="s">
        <v>215</v>
      </c>
      <c r="C110" s="198" t="s">
        <v>218</v>
      </c>
      <c r="D110" s="199">
        <v>0</v>
      </c>
      <c r="E110" s="200">
        <v>0</v>
      </c>
      <c r="F110" s="199">
        <v>0</v>
      </c>
      <c r="G110" s="199">
        <v>0</v>
      </c>
      <c r="H110" s="201">
        <f t="shared" si="9"/>
        <v>0</v>
      </c>
      <c r="I110" s="201"/>
      <c r="J110" s="199">
        <v>0</v>
      </c>
      <c r="K110" s="202">
        <v>0</v>
      </c>
      <c r="L110" s="199">
        <v>0</v>
      </c>
      <c r="M110" s="199">
        <v>0</v>
      </c>
      <c r="N110" s="202">
        <f t="shared" si="7"/>
        <v>0</v>
      </c>
      <c r="O110" s="201" t="str">
        <f t="shared" si="10"/>
        <v>N.A.</v>
      </c>
      <c r="P110" s="29">
        <v>0</v>
      </c>
      <c r="Q110" s="29">
        <v>0</v>
      </c>
      <c r="R110" s="30">
        <f t="shared" si="8"/>
        <v>0</v>
      </c>
      <c r="S110" s="29">
        <v>0</v>
      </c>
      <c r="T110" s="29">
        <v>0</v>
      </c>
      <c r="U110" s="30">
        <f t="shared" si="11"/>
        <v>0</v>
      </c>
      <c r="Z110" s="33"/>
    </row>
    <row r="111" spans="1:26" s="31" customFormat="1" ht="20.100000000000001" customHeight="1" x14ac:dyDescent="0.25">
      <c r="A111" s="197">
        <v>103</v>
      </c>
      <c r="B111" s="198" t="s">
        <v>215</v>
      </c>
      <c r="C111" s="198" t="s">
        <v>219</v>
      </c>
      <c r="D111" s="199">
        <v>0</v>
      </c>
      <c r="E111" s="200">
        <v>0</v>
      </c>
      <c r="F111" s="199">
        <v>0</v>
      </c>
      <c r="G111" s="199">
        <v>0</v>
      </c>
      <c r="H111" s="201">
        <f t="shared" si="9"/>
        <v>0</v>
      </c>
      <c r="I111" s="201"/>
      <c r="J111" s="199">
        <v>0</v>
      </c>
      <c r="K111" s="202">
        <v>0</v>
      </c>
      <c r="L111" s="199">
        <v>0</v>
      </c>
      <c r="M111" s="199">
        <v>0</v>
      </c>
      <c r="N111" s="202">
        <f t="shared" si="7"/>
        <v>0</v>
      </c>
      <c r="O111" s="201" t="str">
        <f t="shared" si="10"/>
        <v>N.A.</v>
      </c>
      <c r="P111" s="29">
        <v>0</v>
      </c>
      <c r="Q111" s="29">
        <v>0</v>
      </c>
      <c r="R111" s="30">
        <f t="shared" si="8"/>
        <v>0</v>
      </c>
      <c r="S111" s="29">
        <v>0</v>
      </c>
      <c r="T111" s="29">
        <v>0</v>
      </c>
      <c r="U111" s="30">
        <f t="shared" si="11"/>
        <v>0</v>
      </c>
      <c r="Z111" s="33"/>
    </row>
    <row r="112" spans="1:26" s="31" customFormat="1" ht="20.100000000000001" customHeight="1" x14ac:dyDescent="0.25">
      <c r="A112" s="197">
        <v>104</v>
      </c>
      <c r="B112" s="198" t="s">
        <v>215</v>
      </c>
      <c r="C112" s="198" t="s">
        <v>220</v>
      </c>
      <c r="D112" s="199">
        <v>30.599843249999999</v>
      </c>
      <c r="E112" s="200">
        <v>21.985758249999996</v>
      </c>
      <c r="F112" s="199">
        <v>0</v>
      </c>
      <c r="G112" s="199">
        <v>3.6180858599999999</v>
      </c>
      <c r="H112" s="201">
        <f t="shared" si="9"/>
        <v>4.995999140000003</v>
      </c>
      <c r="I112" s="201"/>
      <c r="J112" s="199">
        <v>26.794359509117939</v>
      </c>
      <c r="K112" s="202">
        <v>22.392388070899941</v>
      </c>
      <c r="L112" s="199">
        <v>0</v>
      </c>
      <c r="M112" s="199">
        <v>3.8765918399999997</v>
      </c>
      <c r="N112" s="202">
        <f t="shared" si="7"/>
        <v>0.52537959821799873</v>
      </c>
      <c r="O112" s="201">
        <f t="shared" si="10"/>
        <v>-89.483993421624191</v>
      </c>
      <c r="P112" s="29">
        <v>0</v>
      </c>
      <c r="Q112" s="29">
        <v>21.985758249999996</v>
      </c>
      <c r="R112" s="30">
        <f t="shared" si="8"/>
        <v>21.985758249999996</v>
      </c>
      <c r="S112" s="29">
        <v>0</v>
      </c>
      <c r="T112" s="29">
        <v>22.392388070899941</v>
      </c>
      <c r="U112" s="30">
        <f t="shared" si="11"/>
        <v>22.392388070899941</v>
      </c>
      <c r="Z112" s="33"/>
    </row>
    <row r="113" spans="1:26" s="31" customFormat="1" ht="20.100000000000001" customHeight="1" x14ac:dyDescent="0.25">
      <c r="A113" s="197">
        <v>105</v>
      </c>
      <c r="B113" s="198" t="s">
        <v>215</v>
      </c>
      <c r="C113" s="198" t="s">
        <v>221</v>
      </c>
      <c r="D113" s="199">
        <v>0</v>
      </c>
      <c r="E113" s="200">
        <v>0</v>
      </c>
      <c r="F113" s="199">
        <v>0</v>
      </c>
      <c r="G113" s="199">
        <v>0</v>
      </c>
      <c r="H113" s="201">
        <f t="shared" si="9"/>
        <v>0</v>
      </c>
      <c r="I113" s="201"/>
      <c r="J113" s="199">
        <v>0</v>
      </c>
      <c r="K113" s="202">
        <v>0</v>
      </c>
      <c r="L113" s="199">
        <v>0</v>
      </c>
      <c r="M113" s="199">
        <v>0</v>
      </c>
      <c r="N113" s="202">
        <f t="shared" si="7"/>
        <v>0</v>
      </c>
      <c r="O113" s="201" t="str">
        <f t="shared" si="10"/>
        <v>N.A.</v>
      </c>
      <c r="P113" s="29">
        <v>0</v>
      </c>
      <c r="Q113" s="29">
        <v>0</v>
      </c>
      <c r="R113" s="30">
        <f t="shared" si="8"/>
        <v>0</v>
      </c>
      <c r="S113" s="29">
        <v>0</v>
      </c>
      <c r="T113" s="29">
        <v>0</v>
      </c>
      <c r="U113" s="30">
        <f t="shared" si="11"/>
        <v>0</v>
      </c>
      <c r="Z113" s="33"/>
    </row>
    <row r="114" spans="1:26" s="31" customFormat="1" ht="20.100000000000001" customHeight="1" x14ac:dyDescent="0.25">
      <c r="A114" s="197">
        <v>106</v>
      </c>
      <c r="B114" s="198" t="s">
        <v>113</v>
      </c>
      <c r="C114" s="198" t="s">
        <v>222</v>
      </c>
      <c r="D114" s="199">
        <v>0</v>
      </c>
      <c r="E114" s="200">
        <v>0</v>
      </c>
      <c r="F114" s="199">
        <v>0</v>
      </c>
      <c r="G114" s="199">
        <v>0</v>
      </c>
      <c r="H114" s="201">
        <f t="shared" si="9"/>
        <v>0</v>
      </c>
      <c r="I114" s="201"/>
      <c r="J114" s="199">
        <v>0</v>
      </c>
      <c r="K114" s="202">
        <v>0</v>
      </c>
      <c r="L114" s="199">
        <v>0</v>
      </c>
      <c r="M114" s="199">
        <v>0</v>
      </c>
      <c r="N114" s="202">
        <f t="shared" si="7"/>
        <v>0</v>
      </c>
      <c r="O114" s="201" t="str">
        <f t="shared" si="10"/>
        <v>N.A.</v>
      </c>
      <c r="P114" s="29">
        <v>0</v>
      </c>
      <c r="Q114" s="29">
        <v>0</v>
      </c>
      <c r="R114" s="30">
        <f t="shared" si="8"/>
        <v>0</v>
      </c>
      <c r="S114" s="29">
        <v>0</v>
      </c>
      <c r="T114" s="29">
        <v>0</v>
      </c>
      <c r="U114" s="30">
        <f t="shared" si="11"/>
        <v>0</v>
      </c>
      <c r="Z114" s="33"/>
    </row>
    <row r="115" spans="1:26" s="31" customFormat="1" ht="20.100000000000001" customHeight="1" x14ac:dyDescent="0.25">
      <c r="A115" s="197">
        <v>107</v>
      </c>
      <c r="B115" s="198" t="s">
        <v>115</v>
      </c>
      <c r="C115" s="198" t="s">
        <v>223</v>
      </c>
      <c r="D115" s="199">
        <v>0</v>
      </c>
      <c r="E115" s="200">
        <v>0</v>
      </c>
      <c r="F115" s="199">
        <v>0</v>
      </c>
      <c r="G115" s="199">
        <v>0</v>
      </c>
      <c r="H115" s="201">
        <f t="shared" si="9"/>
        <v>0</v>
      </c>
      <c r="I115" s="201"/>
      <c r="J115" s="199">
        <v>0</v>
      </c>
      <c r="K115" s="202">
        <v>0</v>
      </c>
      <c r="L115" s="199">
        <v>0</v>
      </c>
      <c r="M115" s="199">
        <v>0</v>
      </c>
      <c r="N115" s="202">
        <f t="shared" si="7"/>
        <v>0</v>
      </c>
      <c r="O115" s="201" t="str">
        <f t="shared" si="10"/>
        <v>N.A.</v>
      </c>
      <c r="P115" s="29">
        <v>0</v>
      </c>
      <c r="Q115" s="29">
        <v>0</v>
      </c>
      <c r="R115" s="30">
        <f t="shared" si="8"/>
        <v>0</v>
      </c>
      <c r="S115" s="29">
        <v>0</v>
      </c>
      <c r="T115" s="29">
        <v>0</v>
      </c>
      <c r="U115" s="30">
        <f t="shared" si="11"/>
        <v>0</v>
      </c>
      <c r="Z115" s="33"/>
    </row>
    <row r="116" spans="1:26" s="31" customFormat="1" ht="20.100000000000001" customHeight="1" x14ac:dyDescent="0.25">
      <c r="A116" s="197">
        <v>108</v>
      </c>
      <c r="B116" s="198" t="s">
        <v>123</v>
      </c>
      <c r="C116" s="198" t="s">
        <v>224</v>
      </c>
      <c r="D116" s="199">
        <v>0</v>
      </c>
      <c r="E116" s="200">
        <v>0</v>
      </c>
      <c r="F116" s="199">
        <v>0</v>
      </c>
      <c r="G116" s="199">
        <v>0</v>
      </c>
      <c r="H116" s="201">
        <f t="shared" si="9"/>
        <v>0</v>
      </c>
      <c r="I116" s="201"/>
      <c r="J116" s="199">
        <v>0</v>
      </c>
      <c r="K116" s="202">
        <v>0</v>
      </c>
      <c r="L116" s="199">
        <v>0</v>
      </c>
      <c r="M116" s="199">
        <v>0</v>
      </c>
      <c r="N116" s="202">
        <f t="shared" si="7"/>
        <v>0</v>
      </c>
      <c r="O116" s="201" t="str">
        <f t="shared" si="10"/>
        <v>N.A.</v>
      </c>
      <c r="P116" s="29">
        <v>0</v>
      </c>
      <c r="Q116" s="29">
        <v>0</v>
      </c>
      <c r="R116" s="30">
        <f t="shared" si="8"/>
        <v>0</v>
      </c>
      <c r="S116" s="29">
        <v>0</v>
      </c>
      <c r="T116" s="29">
        <v>0</v>
      </c>
      <c r="U116" s="30">
        <f t="shared" si="11"/>
        <v>0</v>
      </c>
      <c r="Z116" s="33"/>
    </row>
    <row r="117" spans="1:26" s="31" customFormat="1" ht="20.100000000000001" customHeight="1" x14ac:dyDescent="0.25">
      <c r="A117" s="197">
        <v>110</v>
      </c>
      <c r="B117" s="198" t="s">
        <v>200</v>
      </c>
      <c r="C117" s="198" t="s">
        <v>225</v>
      </c>
      <c r="D117" s="199">
        <v>0</v>
      </c>
      <c r="E117" s="200">
        <v>0</v>
      </c>
      <c r="F117" s="199">
        <v>0</v>
      </c>
      <c r="G117" s="199">
        <v>0</v>
      </c>
      <c r="H117" s="201">
        <f t="shared" si="9"/>
        <v>0</v>
      </c>
      <c r="I117" s="201"/>
      <c r="J117" s="199">
        <v>0</v>
      </c>
      <c r="K117" s="202">
        <v>0</v>
      </c>
      <c r="L117" s="199">
        <v>0</v>
      </c>
      <c r="M117" s="199">
        <v>0</v>
      </c>
      <c r="N117" s="202">
        <f t="shared" si="7"/>
        <v>0</v>
      </c>
      <c r="O117" s="201" t="str">
        <f t="shared" si="10"/>
        <v>N.A.</v>
      </c>
      <c r="P117" s="29">
        <v>0</v>
      </c>
      <c r="Q117" s="29">
        <v>0</v>
      </c>
      <c r="R117" s="30">
        <f t="shared" si="8"/>
        <v>0</v>
      </c>
      <c r="S117" s="29">
        <v>0</v>
      </c>
      <c r="T117" s="29">
        <v>0</v>
      </c>
      <c r="U117" s="30">
        <f t="shared" si="11"/>
        <v>0</v>
      </c>
      <c r="Z117" s="33"/>
    </row>
    <row r="118" spans="1:26" s="31" customFormat="1" ht="20.100000000000001" customHeight="1" x14ac:dyDescent="0.25">
      <c r="A118" s="197">
        <v>111</v>
      </c>
      <c r="B118" s="198" t="s">
        <v>192</v>
      </c>
      <c r="C118" s="198" t="s">
        <v>226</v>
      </c>
      <c r="D118" s="199">
        <v>0</v>
      </c>
      <c r="E118" s="200">
        <v>0</v>
      </c>
      <c r="F118" s="199">
        <v>0</v>
      </c>
      <c r="G118" s="199">
        <v>0</v>
      </c>
      <c r="H118" s="201">
        <f t="shared" si="9"/>
        <v>0</v>
      </c>
      <c r="I118" s="201"/>
      <c r="J118" s="199">
        <v>0</v>
      </c>
      <c r="K118" s="202">
        <v>0</v>
      </c>
      <c r="L118" s="199">
        <v>0</v>
      </c>
      <c r="M118" s="199">
        <v>0</v>
      </c>
      <c r="N118" s="202">
        <f t="shared" si="7"/>
        <v>0</v>
      </c>
      <c r="O118" s="201" t="str">
        <f t="shared" si="10"/>
        <v>N.A.</v>
      </c>
      <c r="P118" s="29">
        <v>0</v>
      </c>
      <c r="Q118" s="29">
        <v>0</v>
      </c>
      <c r="R118" s="30">
        <f t="shared" si="8"/>
        <v>0</v>
      </c>
      <c r="S118" s="29">
        <v>0</v>
      </c>
      <c r="T118" s="29">
        <v>0</v>
      </c>
      <c r="U118" s="30">
        <f t="shared" si="11"/>
        <v>0</v>
      </c>
      <c r="Z118" s="33"/>
    </row>
    <row r="119" spans="1:26" s="31" customFormat="1" ht="20.100000000000001" customHeight="1" x14ac:dyDescent="0.25">
      <c r="A119" s="197">
        <v>112</v>
      </c>
      <c r="B119" s="198" t="s">
        <v>192</v>
      </c>
      <c r="C119" s="198" t="s">
        <v>227</v>
      </c>
      <c r="D119" s="199">
        <v>0</v>
      </c>
      <c r="E119" s="200">
        <v>0</v>
      </c>
      <c r="F119" s="199">
        <v>0</v>
      </c>
      <c r="G119" s="199">
        <v>0</v>
      </c>
      <c r="H119" s="201">
        <f t="shared" si="9"/>
        <v>0</v>
      </c>
      <c r="I119" s="201"/>
      <c r="J119" s="199">
        <v>0</v>
      </c>
      <c r="K119" s="202">
        <v>0</v>
      </c>
      <c r="L119" s="199">
        <v>0</v>
      </c>
      <c r="M119" s="199">
        <v>0</v>
      </c>
      <c r="N119" s="202">
        <f t="shared" si="7"/>
        <v>0</v>
      </c>
      <c r="O119" s="201" t="str">
        <f t="shared" si="10"/>
        <v>N.A.</v>
      </c>
      <c r="P119" s="29">
        <v>0</v>
      </c>
      <c r="Q119" s="29">
        <v>0</v>
      </c>
      <c r="R119" s="30">
        <f t="shared" si="8"/>
        <v>0</v>
      </c>
      <c r="S119" s="29">
        <v>0</v>
      </c>
      <c r="T119" s="29">
        <v>0</v>
      </c>
      <c r="U119" s="30">
        <f t="shared" si="11"/>
        <v>0</v>
      </c>
      <c r="Z119" s="33"/>
    </row>
    <row r="120" spans="1:26" s="31" customFormat="1" ht="20.100000000000001" customHeight="1" x14ac:dyDescent="0.25">
      <c r="A120" s="197">
        <v>113</v>
      </c>
      <c r="B120" s="198" t="s">
        <v>200</v>
      </c>
      <c r="C120" s="198" t="s">
        <v>228</v>
      </c>
      <c r="D120" s="199">
        <v>0</v>
      </c>
      <c r="E120" s="200">
        <v>0</v>
      </c>
      <c r="F120" s="199">
        <v>0</v>
      </c>
      <c r="G120" s="199">
        <v>0</v>
      </c>
      <c r="H120" s="201">
        <f t="shared" si="9"/>
        <v>0</v>
      </c>
      <c r="I120" s="201"/>
      <c r="J120" s="199">
        <v>0</v>
      </c>
      <c r="K120" s="202">
        <v>0</v>
      </c>
      <c r="L120" s="199">
        <v>0</v>
      </c>
      <c r="M120" s="199">
        <v>0</v>
      </c>
      <c r="N120" s="202">
        <f t="shared" si="7"/>
        <v>0</v>
      </c>
      <c r="O120" s="201" t="str">
        <f t="shared" si="10"/>
        <v>N.A.</v>
      </c>
      <c r="P120" s="29">
        <v>0</v>
      </c>
      <c r="Q120" s="29">
        <v>0</v>
      </c>
      <c r="R120" s="30">
        <f t="shared" si="8"/>
        <v>0</v>
      </c>
      <c r="S120" s="29">
        <v>0</v>
      </c>
      <c r="T120" s="29">
        <v>0</v>
      </c>
      <c r="U120" s="30">
        <f t="shared" si="11"/>
        <v>0</v>
      </c>
      <c r="Z120" s="33"/>
    </row>
    <row r="121" spans="1:26" s="31" customFormat="1" ht="20.100000000000001" customHeight="1" x14ac:dyDescent="0.25">
      <c r="A121" s="197">
        <v>114</v>
      </c>
      <c r="B121" s="198" t="s">
        <v>200</v>
      </c>
      <c r="C121" s="198" t="s">
        <v>229</v>
      </c>
      <c r="D121" s="199">
        <v>0</v>
      </c>
      <c r="E121" s="200">
        <v>0</v>
      </c>
      <c r="F121" s="199">
        <v>0</v>
      </c>
      <c r="G121" s="199">
        <v>0</v>
      </c>
      <c r="H121" s="201">
        <f t="shared" si="9"/>
        <v>0</v>
      </c>
      <c r="I121" s="201"/>
      <c r="J121" s="199">
        <v>0</v>
      </c>
      <c r="K121" s="202">
        <v>0</v>
      </c>
      <c r="L121" s="199">
        <v>0</v>
      </c>
      <c r="M121" s="199">
        <v>0</v>
      </c>
      <c r="N121" s="202">
        <f t="shared" si="7"/>
        <v>0</v>
      </c>
      <c r="O121" s="201" t="str">
        <f t="shared" si="10"/>
        <v>N.A.</v>
      </c>
      <c r="P121" s="29">
        <v>0</v>
      </c>
      <c r="Q121" s="29">
        <v>0</v>
      </c>
      <c r="R121" s="30">
        <f t="shared" si="8"/>
        <v>0</v>
      </c>
      <c r="S121" s="29">
        <v>0</v>
      </c>
      <c r="T121" s="29">
        <v>0</v>
      </c>
      <c r="U121" s="30">
        <f t="shared" si="11"/>
        <v>0</v>
      </c>
      <c r="Z121" s="33"/>
    </row>
    <row r="122" spans="1:26" s="31" customFormat="1" ht="20.100000000000001" customHeight="1" x14ac:dyDescent="0.25">
      <c r="A122" s="197">
        <v>117</v>
      </c>
      <c r="B122" s="198" t="s">
        <v>200</v>
      </c>
      <c r="C122" s="198" t="s">
        <v>230</v>
      </c>
      <c r="D122" s="199">
        <v>0</v>
      </c>
      <c r="E122" s="200">
        <v>0</v>
      </c>
      <c r="F122" s="199">
        <v>0</v>
      </c>
      <c r="G122" s="199">
        <v>0</v>
      </c>
      <c r="H122" s="201">
        <f t="shared" si="9"/>
        <v>0</v>
      </c>
      <c r="I122" s="201"/>
      <c r="J122" s="199">
        <v>0</v>
      </c>
      <c r="K122" s="202">
        <v>0</v>
      </c>
      <c r="L122" s="199">
        <v>0</v>
      </c>
      <c r="M122" s="199">
        <v>0</v>
      </c>
      <c r="N122" s="202">
        <f t="shared" si="7"/>
        <v>0</v>
      </c>
      <c r="O122" s="201" t="str">
        <f t="shared" si="10"/>
        <v>N.A.</v>
      </c>
      <c r="P122" s="29">
        <v>0</v>
      </c>
      <c r="Q122" s="29">
        <v>0</v>
      </c>
      <c r="R122" s="30">
        <f t="shared" si="8"/>
        <v>0</v>
      </c>
      <c r="S122" s="29">
        <v>0</v>
      </c>
      <c r="T122" s="29">
        <v>0</v>
      </c>
      <c r="U122" s="30">
        <f t="shared" si="11"/>
        <v>0</v>
      </c>
      <c r="Z122" s="33"/>
    </row>
    <row r="123" spans="1:26" s="31" customFormat="1" ht="20.100000000000001" customHeight="1" x14ac:dyDescent="0.25">
      <c r="A123" s="197">
        <v>118</v>
      </c>
      <c r="B123" s="198" t="s">
        <v>192</v>
      </c>
      <c r="C123" s="198" t="s">
        <v>231</v>
      </c>
      <c r="D123" s="199">
        <v>0</v>
      </c>
      <c r="E123" s="200">
        <v>0</v>
      </c>
      <c r="F123" s="199">
        <v>0</v>
      </c>
      <c r="G123" s="199">
        <v>0</v>
      </c>
      <c r="H123" s="201">
        <f t="shared" si="9"/>
        <v>0</v>
      </c>
      <c r="I123" s="201"/>
      <c r="J123" s="199">
        <v>0</v>
      </c>
      <c r="K123" s="202">
        <v>0</v>
      </c>
      <c r="L123" s="199">
        <v>0</v>
      </c>
      <c r="M123" s="199">
        <v>0</v>
      </c>
      <c r="N123" s="202">
        <f t="shared" si="7"/>
        <v>0</v>
      </c>
      <c r="O123" s="201" t="str">
        <f t="shared" si="10"/>
        <v>N.A.</v>
      </c>
      <c r="P123" s="29">
        <v>0</v>
      </c>
      <c r="Q123" s="29">
        <v>0</v>
      </c>
      <c r="R123" s="30">
        <f t="shared" si="8"/>
        <v>0</v>
      </c>
      <c r="S123" s="29">
        <v>0</v>
      </c>
      <c r="T123" s="29">
        <v>0</v>
      </c>
      <c r="U123" s="30">
        <f t="shared" si="11"/>
        <v>0</v>
      </c>
      <c r="Z123" s="33"/>
    </row>
    <row r="124" spans="1:26" s="31" customFormat="1" ht="20.100000000000001" customHeight="1" x14ac:dyDescent="0.25">
      <c r="A124" s="197">
        <v>122</v>
      </c>
      <c r="B124" s="198" t="s">
        <v>127</v>
      </c>
      <c r="C124" s="198" t="s">
        <v>232</v>
      </c>
      <c r="D124" s="199">
        <v>0</v>
      </c>
      <c r="E124" s="200">
        <v>0</v>
      </c>
      <c r="F124" s="199">
        <v>0</v>
      </c>
      <c r="G124" s="199">
        <v>0</v>
      </c>
      <c r="H124" s="201">
        <f t="shared" si="9"/>
        <v>0</v>
      </c>
      <c r="I124" s="201"/>
      <c r="J124" s="199">
        <v>0</v>
      </c>
      <c r="K124" s="202">
        <v>0</v>
      </c>
      <c r="L124" s="199">
        <v>0</v>
      </c>
      <c r="M124" s="199">
        <v>0</v>
      </c>
      <c r="N124" s="202">
        <f t="shared" si="7"/>
        <v>0</v>
      </c>
      <c r="O124" s="201" t="str">
        <f t="shared" si="10"/>
        <v>N.A.</v>
      </c>
      <c r="P124" s="29">
        <v>0</v>
      </c>
      <c r="Q124" s="29">
        <v>0</v>
      </c>
      <c r="R124" s="30">
        <f t="shared" si="8"/>
        <v>0</v>
      </c>
      <c r="S124" s="29">
        <v>0</v>
      </c>
      <c r="T124" s="29">
        <v>0</v>
      </c>
      <c r="U124" s="30">
        <f t="shared" si="11"/>
        <v>0</v>
      </c>
      <c r="Z124" s="33"/>
    </row>
    <row r="125" spans="1:26" s="31" customFormat="1" ht="20.100000000000001" customHeight="1" x14ac:dyDescent="0.25">
      <c r="A125" s="197">
        <v>123</v>
      </c>
      <c r="B125" s="198" t="s">
        <v>233</v>
      </c>
      <c r="C125" s="198" t="s">
        <v>234</v>
      </c>
      <c r="D125" s="199">
        <v>0</v>
      </c>
      <c r="E125" s="200">
        <v>0</v>
      </c>
      <c r="F125" s="199">
        <v>0</v>
      </c>
      <c r="G125" s="199">
        <v>0</v>
      </c>
      <c r="H125" s="201">
        <f t="shared" si="9"/>
        <v>0</v>
      </c>
      <c r="I125" s="201"/>
      <c r="J125" s="199">
        <v>0</v>
      </c>
      <c r="K125" s="202">
        <v>0</v>
      </c>
      <c r="L125" s="199">
        <v>0</v>
      </c>
      <c r="M125" s="199">
        <v>0</v>
      </c>
      <c r="N125" s="202">
        <f t="shared" si="7"/>
        <v>0</v>
      </c>
      <c r="O125" s="201" t="str">
        <f t="shared" si="10"/>
        <v>N.A.</v>
      </c>
      <c r="P125" s="29">
        <v>0</v>
      </c>
      <c r="Q125" s="29">
        <v>0</v>
      </c>
      <c r="R125" s="30">
        <f t="shared" si="8"/>
        <v>0</v>
      </c>
      <c r="S125" s="29">
        <v>0</v>
      </c>
      <c r="T125" s="29">
        <v>0</v>
      </c>
      <c r="U125" s="30">
        <f t="shared" si="11"/>
        <v>0</v>
      </c>
      <c r="Z125" s="33"/>
    </row>
    <row r="126" spans="1:26" s="31" customFormat="1" ht="20.100000000000001" customHeight="1" x14ac:dyDescent="0.25">
      <c r="A126" s="197">
        <v>124</v>
      </c>
      <c r="B126" s="198" t="s">
        <v>127</v>
      </c>
      <c r="C126" s="198" t="s">
        <v>235</v>
      </c>
      <c r="D126" s="199">
        <v>0</v>
      </c>
      <c r="E126" s="200">
        <v>0</v>
      </c>
      <c r="F126" s="199">
        <v>0</v>
      </c>
      <c r="G126" s="199">
        <v>0</v>
      </c>
      <c r="H126" s="201">
        <f t="shared" si="9"/>
        <v>0</v>
      </c>
      <c r="I126" s="201"/>
      <c r="J126" s="199">
        <v>0</v>
      </c>
      <c r="K126" s="202">
        <v>0</v>
      </c>
      <c r="L126" s="199">
        <v>0</v>
      </c>
      <c r="M126" s="199">
        <v>0</v>
      </c>
      <c r="N126" s="202">
        <f t="shared" si="7"/>
        <v>0</v>
      </c>
      <c r="O126" s="201" t="str">
        <f t="shared" si="10"/>
        <v>N.A.</v>
      </c>
      <c r="P126" s="29">
        <v>0</v>
      </c>
      <c r="Q126" s="29">
        <v>0</v>
      </c>
      <c r="R126" s="30">
        <f t="shared" si="8"/>
        <v>0</v>
      </c>
      <c r="S126" s="29">
        <v>0</v>
      </c>
      <c r="T126" s="29">
        <v>0</v>
      </c>
      <c r="U126" s="30">
        <f t="shared" si="11"/>
        <v>0</v>
      </c>
      <c r="Z126" s="33"/>
    </row>
    <row r="127" spans="1:26" s="31" customFormat="1" ht="20.100000000000001" customHeight="1" x14ac:dyDescent="0.25">
      <c r="A127" s="197">
        <v>126</v>
      </c>
      <c r="B127" s="198" t="s">
        <v>215</v>
      </c>
      <c r="C127" s="198" t="s">
        <v>236</v>
      </c>
      <c r="D127" s="199">
        <v>0</v>
      </c>
      <c r="E127" s="200">
        <v>0</v>
      </c>
      <c r="F127" s="199">
        <v>0</v>
      </c>
      <c r="G127" s="199">
        <v>0</v>
      </c>
      <c r="H127" s="201">
        <f t="shared" si="9"/>
        <v>0</v>
      </c>
      <c r="I127" s="201"/>
      <c r="J127" s="199">
        <v>0</v>
      </c>
      <c r="K127" s="202">
        <v>0</v>
      </c>
      <c r="L127" s="199">
        <v>0</v>
      </c>
      <c r="M127" s="199">
        <v>0</v>
      </c>
      <c r="N127" s="202">
        <f t="shared" si="7"/>
        <v>0</v>
      </c>
      <c r="O127" s="201" t="str">
        <f t="shared" si="10"/>
        <v>N.A.</v>
      </c>
      <c r="P127" s="29">
        <v>0</v>
      </c>
      <c r="Q127" s="29">
        <v>0</v>
      </c>
      <c r="R127" s="30">
        <f t="shared" si="8"/>
        <v>0</v>
      </c>
      <c r="S127" s="29">
        <v>0</v>
      </c>
      <c r="T127" s="29">
        <v>0</v>
      </c>
      <c r="U127" s="30">
        <f t="shared" si="11"/>
        <v>0</v>
      </c>
      <c r="Z127" s="33"/>
    </row>
    <row r="128" spans="1:26" s="31" customFormat="1" ht="20.100000000000001" customHeight="1" x14ac:dyDescent="0.25">
      <c r="A128" s="197">
        <v>127</v>
      </c>
      <c r="B128" s="198" t="s">
        <v>237</v>
      </c>
      <c r="C128" s="198" t="s">
        <v>238</v>
      </c>
      <c r="D128" s="199">
        <v>0</v>
      </c>
      <c r="E128" s="200">
        <v>0</v>
      </c>
      <c r="F128" s="199">
        <v>0</v>
      </c>
      <c r="G128" s="199">
        <v>0</v>
      </c>
      <c r="H128" s="201">
        <f t="shared" si="9"/>
        <v>0</v>
      </c>
      <c r="I128" s="201"/>
      <c r="J128" s="199">
        <v>0</v>
      </c>
      <c r="K128" s="202">
        <v>0</v>
      </c>
      <c r="L128" s="199">
        <v>0</v>
      </c>
      <c r="M128" s="199">
        <v>0</v>
      </c>
      <c r="N128" s="202">
        <f t="shared" si="7"/>
        <v>0</v>
      </c>
      <c r="O128" s="201" t="str">
        <f t="shared" si="10"/>
        <v>N.A.</v>
      </c>
      <c r="P128" s="29">
        <v>0</v>
      </c>
      <c r="Q128" s="29">
        <v>0</v>
      </c>
      <c r="R128" s="30">
        <f t="shared" si="8"/>
        <v>0</v>
      </c>
      <c r="S128" s="29">
        <v>0</v>
      </c>
      <c r="T128" s="29">
        <v>0</v>
      </c>
      <c r="U128" s="30">
        <f t="shared" si="11"/>
        <v>0</v>
      </c>
      <c r="Z128" s="33"/>
    </row>
    <row r="129" spans="1:26" s="31" customFormat="1" ht="20.100000000000001" customHeight="1" x14ac:dyDescent="0.25">
      <c r="A129" s="197">
        <v>128</v>
      </c>
      <c r="B129" s="198" t="s">
        <v>215</v>
      </c>
      <c r="C129" s="198" t="s">
        <v>239</v>
      </c>
      <c r="D129" s="199">
        <v>0</v>
      </c>
      <c r="E129" s="200">
        <v>0</v>
      </c>
      <c r="F129" s="199">
        <v>0</v>
      </c>
      <c r="G129" s="199">
        <v>0</v>
      </c>
      <c r="H129" s="201">
        <f t="shared" si="9"/>
        <v>0</v>
      </c>
      <c r="I129" s="201"/>
      <c r="J129" s="199">
        <v>0</v>
      </c>
      <c r="K129" s="202">
        <v>0</v>
      </c>
      <c r="L129" s="199">
        <v>0</v>
      </c>
      <c r="M129" s="199">
        <v>0</v>
      </c>
      <c r="N129" s="202">
        <f t="shared" si="7"/>
        <v>0</v>
      </c>
      <c r="O129" s="201" t="str">
        <f t="shared" si="10"/>
        <v>N.A.</v>
      </c>
      <c r="P129" s="29">
        <v>0</v>
      </c>
      <c r="Q129" s="29">
        <v>0</v>
      </c>
      <c r="R129" s="30">
        <f t="shared" si="8"/>
        <v>0</v>
      </c>
      <c r="S129" s="29">
        <v>0</v>
      </c>
      <c r="T129" s="29">
        <v>0</v>
      </c>
      <c r="U129" s="30">
        <f t="shared" si="11"/>
        <v>0</v>
      </c>
      <c r="Z129" s="33"/>
    </row>
    <row r="130" spans="1:26" s="31" customFormat="1" ht="20.100000000000001" customHeight="1" x14ac:dyDescent="0.25">
      <c r="A130" s="197">
        <v>130</v>
      </c>
      <c r="B130" s="198" t="s">
        <v>215</v>
      </c>
      <c r="C130" s="198" t="s">
        <v>240</v>
      </c>
      <c r="D130" s="199">
        <v>11.402362500000001</v>
      </c>
      <c r="E130" s="200">
        <v>8.9975811799999992</v>
      </c>
      <c r="F130" s="199">
        <v>0</v>
      </c>
      <c r="G130" s="199">
        <v>0.39930262999999999</v>
      </c>
      <c r="H130" s="201">
        <f t="shared" si="9"/>
        <v>2.0054786900000012</v>
      </c>
      <c r="I130" s="201"/>
      <c r="J130" s="199">
        <v>9.8116168264047374</v>
      </c>
      <c r="K130" s="202">
        <v>9.1288063927497411</v>
      </c>
      <c r="L130" s="199">
        <v>0</v>
      </c>
      <c r="M130" s="199">
        <v>0.49042578999999997</v>
      </c>
      <c r="N130" s="202">
        <f t="shared" si="7"/>
        <v>0.1923846436549963</v>
      </c>
      <c r="O130" s="201">
        <f t="shared" si="10"/>
        <v>-90.40704622720294</v>
      </c>
      <c r="P130" s="29">
        <v>1.9024786800000002</v>
      </c>
      <c r="Q130" s="29">
        <v>7.0951024999999994</v>
      </c>
      <c r="R130" s="30">
        <f t="shared" si="8"/>
        <v>8.9975811799999992</v>
      </c>
      <c r="S130" s="29">
        <v>1.9024786800000002</v>
      </c>
      <c r="T130" s="29">
        <v>7.2263277127497414</v>
      </c>
      <c r="U130" s="30">
        <f t="shared" si="11"/>
        <v>9.1288063927497411</v>
      </c>
      <c r="Z130" s="33"/>
    </row>
    <row r="131" spans="1:26" s="31" customFormat="1" ht="20.100000000000001" customHeight="1" x14ac:dyDescent="0.25">
      <c r="A131" s="197">
        <v>132</v>
      </c>
      <c r="B131" s="198" t="s">
        <v>241</v>
      </c>
      <c r="C131" s="198" t="s">
        <v>242</v>
      </c>
      <c r="D131" s="199">
        <v>0</v>
      </c>
      <c r="E131" s="200">
        <v>0</v>
      </c>
      <c r="F131" s="199">
        <v>0</v>
      </c>
      <c r="G131" s="199">
        <v>0</v>
      </c>
      <c r="H131" s="201">
        <f t="shared" si="9"/>
        <v>0</v>
      </c>
      <c r="I131" s="201"/>
      <c r="J131" s="199">
        <v>54.302157690815697</v>
      </c>
      <c r="K131" s="202">
        <v>214.77958979516134</v>
      </c>
      <c r="L131" s="199">
        <v>0</v>
      </c>
      <c r="M131" s="199">
        <v>0</v>
      </c>
      <c r="N131" s="202">
        <f t="shared" si="7"/>
        <v>-160.47743210434564</v>
      </c>
      <c r="O131" s="201" t="str">
        <f t="shared" si="10"/>
        <v>N.A.</v>
      </c>
      <c r="P131" s="29">
        <v>0</v>
      </c>
      <c r="Q131" s="29">
        <v>0</v>
      </c>
      <c r="R131" s="30">
        <f t="shared" si="8"/>
        <v>0</v>
      </c>
      <c r="S131" s="29">
        <v>0</v>
      </c>
      <c r="T131" s="29">
        <v>214.77958979516134</v>
      </c>
      <c r="U131" s="30">
        <f t="shared" si="11"/>
        <v>214.77958979516134</v>
      </c>
      <c r="Z131" s="33"/>
    </row>
    <row r="132" spans="1:26" s="31" customFormat="1" ht="20.100000000000001" customHeight="1" x14ac:dyDescent="0.25">
      <c r="A132" s="197">
        <v>136</v>
      </c>
      <c r="B132" s="198" t="s">
        <v>123</v>
      </c>
      <c r="C132" s="198" t="s">
        <v>243</v>
      </c>
      <c r="D132" s="199">
        <v>0</v>
      </c>
      <c r="E132" s="200">
        <v>0</v>
      </c>
      <c r="F132" s="199">
        <v>0</v>
      </c>
      <c r="G132" s="199">
        <v>0</v>
      </c>
      <c r="H132" s="201">
        <f t="shared" si="9"/>
        <v>0</v>
      </c>
      <c r="I132" s="201"/>
      <c r="J132" s="199">
        <v>0</v>
      </c>
      <c r="K132" s="202">
        <v>0</v>
      </c>
      <c r="L132" s="199">
        <v>0</v>
      </c>
      <c r="M132" s="199">
        <v>0</v>
      </c>
      <c r="N132" s="202">
        <f t="shared" si="7"/>
        <v>0</v>
      </c>
      <c r="O132" s="201" t="str">
        <f t="shared" si="10"/>
        <v>N.A.</v>
      </c>
      <c r="P132" s="29">
        <v>0</v>
      </c>
      <c r="Q132" s="29">
        <v>0</v>
      </c>
      <c r="R132" s="30">
        <f t="shared" si="8"/>
        <v>0</v>
      </c>
      <c r="S132" s="29">
        <v>0</v>
      </c>
      <c r="T132" s="29">
        <v>0</v>
      </c>
      <c r="U132" s="30">
        <f t="shared" si="11"/>
        <v>0</v>
      </c>
      <c r="Z132" s="33"/>
    </row>
    <row r="133" spans="1:26" s="31" customFormat="1" ht="20.100000000000001" customHeight="1" x14ac:dyDescent="0.25">
      <c r="A133" s="197">
        <v>138</v>
      </c>
      <c r="B133" s="198" t="s">
        <v>127</v>
      </c>
      <c r="C133" s="198" t="s">
        <v>244</v>
      </c>
      <c r="D133" s="199">
        <v>0</v>
      </c>
      <c r="E133" s="200">
        <v>0</v>
      </c>
      <c r="F133" s="199">
        <v>0</v>
      </c>
      <c r="G133" s="199">
        <v>0</v>
      </c>
      <c r="H133" s="201">
        <f t="shared" si="9"/>
        <v>0</v>
      </c>
      <c r="I133" s="201"/>
      <c r="J133" s="199">
        <v>0</v>
      </c>
      <c r="K133" s="202">
        <v>0</v>
      </c>
      <c r="L133" s="199">
        <v>0</v>
      </c>
      <c r="M133" s="199">
        <v>0</v>
      </c>
      <c r="N133" s="202">
        <f t="shared" si="7"/>
        <v>0</v>
      </c>
      <c r="O133" s="201" t="str">
        <f t="shared" si="10"/>
        <v>N.A.</v>
      </c>
      <c r="P133" s="29">
        <v>0</v>
      </c>
      <c r="Q133" s="29">
        <v>0</v>
      </c>
      <c r="R133" s="30">
        <f t="shared" si="8"/>
        <v>0</v>
      </c>
      <c r="S133" s="29">
        <v>0</v>
      </c>
      <c r="T133" s="29">
        <v>0</v>
      </c>
      <c r="U133" s="30">
        <f t="shared" si="11"/>
        <v>0</v>
      </c>
      <c r="Z133" s="33"/>
    </row>
    <row r="134" spans="1:26" s="31" customFormat="1" ht="20.100000000000001" customHeight="1" x14ac:dyDescent="0.25">
      <c r="A134" s="197">
        <v>139</v>
      </c>
      <c r="B134" s="198" t="s">
        <v>127</v>
      </c>
      <c r="C134" s="198" t="s">
        <v>245</v>
      </c>
      <c r="D134" s="199">
        <v>0</v>
      </c>
      <c r="E134" s="200">
        <v>0</v>
      </c>
      <c r="F134" s="199">
        <v>0</v>
      </c>
      <c r="G134" s="199">
        <v>0</v>
      </c>
      <c r="H134" s="201">
        <f t="shared" si="9"/>
        <v>0</v>
      </c>
      <c r="I134" s="201"/>
      <c r="J134" s="199">
        <v>0</v>
      </c>
      <c r="K134" s="202">
        <v>0</v>
      </c>
      <c r="L134" s="199">
        <v>0</v>
      </c>
      <c r="M134" s="199">
        <v>0</v>
      </c>
      <c r="N134" s="202">
        <f t="shared" si="7"/>
        <v>0</v>
      </c>
      <c r="O134" s="201" t="str">
        <f t="shared" si="10"/>
        <v>N.A.</v>
      </c>
      <c r="P134" s="29">
        <v>0</v>
      </c>
      <c r="Q134" s="29">
        <v>0</v>
      </c>
      <c r="R134" s="30">
        <f t="shared" si="8"/>
        <v>0</v>
      </c>
      <c r="S134" s="29">
        <v>0</v>
      </c>
      <c r="T134" s="29">
        <v>0</v>
      </c>
      <c r="U134" s="30">
        <f t="shared" si="11"/>
        <v>0</v>
      </c>
      <c r="Z134" s="33"/>
    </row>
    <row r="135" spans="1:26" s="31" customFormat="1" ht="20.100000000000001" customHeight="1" x14ac:dyDescent="0.25">
      <c r="A135" s="197">
        <v>140</v>
      </c>
      <c r="B135" s="198" t="s">
        <v>233</v>
      </c>
      <c r="C135" s="198" t="s">
        <v>246</v>
      </c>
      <c r="D135" s="199">
        <v>9.1673852500000006</v>
      </c>
      <c r="E135" s="200">
        <v>1.6112765899999999</v>
      </c>
      <c r="F135" s="199">
        <v>0</v>
      </c>
      <c r="G135" s="199">
        <v>1.6336349999999999E-2</v>
      </c>
      <c r="H135" s="201">
        <f t="shared" si="9"/>
        <v>7.53977231</v>
      </c>
      <c r="I135" s="201"/>
      <c r="J135" s="199">
        <v>1.6928968731080145</v>
      </c>
      <c r="K135" s="202">
        <v>1.6396384167725631</v>
      </c>
      <c r="L135" s="199">
        <v>0</v>
      </c>
      <c r="M135" s="199">
        <v>2.00644E-2</v>
      </c>
      <c r="N135" s="202">
        <f t="shared" si="7"/>
        <v>3.3194056335451458E-2</v>
      </c>
      <c r="O135" s="201">
        <f t="shared" si="10"/>
        <v>-99.5597472314724</v>
      </c>
      <c r="P135" s="29">
        <v>7.7834589999999995E-2</v>
      </c>
      <c r="Q135" s="29">
        <v>1.533442</v>
      </c>
      <c r="R135" s="30">
        <f t="shared" si="8"/>
        <v>1.6112765899999999</v>
      </c>
      <c r="S135" s="29">
        <v>7.7834589999999995E-2</v>
      </c>
      <c r="T135" s="29">
        <v>1.5618038267725631</v>
      </c>
      <c r="U135" s="30">
        <f t="shared" si="11"/>
        <v>1.6396384167725631</v>
      </c>
      <c r="Z135" s="33"/>
    </row>
    <row r="136" spans="1:26" s="31" customFormat="1" ht="20.100000000000001" customHeight="1" x14ac:dyDescent="0.25">
      <c r="A136" s="197">
        <v>141</v>
      </c>
      <c r="B136" s="198" t="s">
        <v>127</v>
      </c>
      <c r="C136" s="198" t="s">
        <v>247</v>
      </c>
      <c r="D136" s="199">
        <v>0</v>
      </c>
      <c r="E136" s="200">
        <v>0</v>
      </c>
      <c r="F136" s="199">
        <v>0</v>
      </c>
      <c r="G136" s="199">
        <v>0</v>
      </c>
      <c r="H136" s="201">
        <f t="shared" si="9"/>
        <v>0</v>
      </c>
      <c r="I136" s="201"/>
      <c r="J136" s="199">
        <v>0</v>
      </c>
      <c r="K136" s="202">
        <v>0</v>
      </c>
      <c r="L136" s="199">
        <v>0</v>
      </c>
      <c r="M136" s="199">
        <v>0</v>
      </c>
      <c r="N136" s="202">
        <f t="shared" si="7"/>
        <v>0</v>
      </c>
      <c r="O136" s="201" t="str">
        <f t="shared" si="10"/>
        <v>N.A.</v>
      </c>
      <c r="P136" s="29">
        <v>0</v>
      </c>
      <c r="Q136" s="29">
        <v>0</v>
      </c>
      <c r="R136" s="30">
        <f t="shared" si="8"/>
        <v>0</v>
      </c>
      <c r="S136" s="29">
        <v>0</v>
      </c>
      <c r="T136" s="29">
        <v>0</v>
      </c>
      <c r="U136" s="30">
        <f t="shared" si="11"/>
        <v>0</v>
      </c>
      <c r="Z136" s="33"/>
    </row>
    <row r="137" spans="1:26" s="31" customFormat="1" ht="20.100000000000001" customHeight="1" x14ac:dyDescent="0.25">
      <c r="A137" s="197">
        <v>142</v>
      </c>
      <c r="B137" s="198" t="s">
        <v>215</v>
      </c>
      <c r="C137" s="198" t="s">
        <v>248</v>
      </c>
      <c r="D137" s="199">
        <v>0</v>
      </c>
      <c r="E137" s="200">
        <v>0</v>
      </c>
      <c r="F137" s="199">
        <v>0</v>
      </c>
      <c r="G137" s="199">
        <v>0</v>
      </c>
      <c r="H137" s="201">
        <f t="shared" si="9"/>
        <v>0</v>
      </c>
      <c r="I137" s="201"/>
      <c r="J137" s="199">
        <v>0</v>
      </c>
      <c r="K137" s="202">
        <v>0</v>
      </c>
      <c r="L137" s="199">
        <v>0</v>
      </c>
      <c r="M137" s="199">
        <v>0</v>
      </c>
      <c r="N137" s="202">
        <f t="shared" si="7"/>
        <v>0</v>
      </c>
      <c r="O137" s="201" t="str">
        <f t="shared" si="10"/>
        <v>N.A.</v>
      </c>
      <c r="P137" s="29">
        <v>0</v>
      </c>
      <c r="Q137" s="29">
        <v>0</v>
      </c>
      <c r="R137" s="30">
        <f t="shared" si="8"/>
        <v>0</v>
      </c>
      <c r="S137" s="29">
        <v>0</v>
      </c>
      <c r="T137" s="29">
        <v>0</v>
      </c>
      <c r="U137" s="30">
        <f t="shared" si="11"/>
        <v>0</v>
      </c>
      <c r="Z137" s="33"/>
    </row>
    <row r="138" spans="1:26" s="31" customFormat="1" ht="20.100000000000001" customHeight="1" x14ac:dyDescent="0.25">
      <c r="A138" s="197">
        <v>143</v>
      </c>
      <c r="B138" s="198" t="s">
        <v>215</v>
      </c>
      <c r="C138" s="198" t="s">
        <v>249</v>
      </c>
      <c r="D138" s="199">
        <v>0</v>
      </c>
      <c r="E138" s="200">
        <v>0</v>
      </c>
      <c r="F138" s="199">
        <v>0</v>
      </c>
      <c r="G138" s="199">
        <v>0</v>
      </c>
      <c r="H138" s="201">
        <f t="shared" si="9"/>
        <v>0</v>
      </c>
      <c r="I138" s="201"/>
      <c r="J138" s="199">
        <v>0</v>
      </c>
      <c r="K138" s="202">
        <v>0</v>
      </c>
      <c r="L138" s="199">
        <v>0</v>
      </c>
      <c r="M138" s="199">
        <v>0</v>
      </c>
      <c r="N138" s="202">
        <f t="shared" si="7"/>
        <v>0</v>
      </c>
      <c r="O138" s="201" t="str">
        <f t="shared" si="10"/>
        <v>N.A.</v>
      </c>
      <c r="P138" s="29">
        <v>0</v>
      </c>
      <c r="Q138" s="29">
        <v>0</v>
      </c>
      <c r="R138" s="30">
        <f t="shared" si="8"/>
        <v>0</v>
      </c>
      <c r="S138" s="29">
        <v>0</v>
      </c>
      <c r="T138" s="29">
        <v>0</v>
      </c>
      <c r="U138" s="30">
        <f t="shared" si="11"/>
        <v>0</v>
      </c>
      <c r="Z138" s="33"/>
    </row>
    <row r="139" spans="1:26" s="31" customFormat="1" ht="20.100000000000001" customHeight="1" x14ac:dyDescent="0.25">
      <c r="A139" s="197">
        <v>144</v>
      </c>
      <c r="B139" s="198" t="s">
        <v>237</v>
      </c>
      <c r="C139" s="198" t="s">
        <v>250</v>
      </c>
      <c r="D139" s="199">
        <v>0</v>
      </c>
      <c r="E139" s="200">
        <v>0</v>
      </c>
      <c r="F139" s="199">
        <v>0</v>
      </c>
      <c r="G139" s="199">
        <v>0</v>
      </c>
      <c r="H139" s="201">
        <f t="shared" si="9"/>
        <v>0</v>
      </c>
      <c r="I139" s="201"/>
      <c r="J139" s="199">
        <v>0</v>
      </c>
      <c r="K139" s="202">
        <v>0</v>
      </c>
      <c r="L139" s="199">
        <v>0</v>
      </c>
      <c r="M139" s="199">
        <v>0</v>
      </c>
      <c r="N139" s="202">
        <f t="shared" si="7"/>
        <v>0</v>
      </c>
      <c r="O139" s="201" t="str">
        <f t="shared" si="10"/>
        <v>N.A.</v>
      </c>
      <c r="P139" s="29">
        <v>0</v>
      </c>
      <c r="Q139" s="29">
        <v>0</v>
      </c>
      <c r="R139" s="30">
        <f t="shared" si="8"/>
        <v>0</v>
      </c>
      <c r="S139" s="29">
        <v>0</v>
      </c>
      <c r="T139" s="29">
        <v>0</v>
      </c>
      <c r="U139" s="30">
        <f t="shared" si="11"/>
        <v>0</v>
      </c>
      <c r="Z139" s="33"/>
    </row>
    <row r="140" spans="1:26" s="31" customFormat="1" ht="20.100000000000001" customHeight="1" x14ac:dyDescent="0.25">
      <c r="A140" s="197">
        <v>146</v>
      </c>
      <c r="B140" s="198" t="s">
        <v>181</v>
      </c>
      <c r="C140" s="198" t="s">
        <v>251</v>
      </c>
      <c r="D140" s="199">
        <v>712.37555099999997</v>
      </c>
      <c r="E140" s="200">
        <v>260.18604753000005</v>
      </c>
      <c r="F140" s="199">
        <v>0</v>
      </c>
      <c r="G140" s="199">
        <v>321.8809592099999</v>
      </c>
      <c r="H140" s="201">
        <f t="shared" si="9"/>
        <v>130.30854426000002</v>
      </c>
      <c r="I140" s="201"/>
      <c r="J140" s="199">
        <v>731.16528429000005</v>
      </c>
      <c r="K140" s="202">
        <v>260.03059203000004</v>
      </c>
      <c r="L140" s="199">
        <v>0</v>
      </c>
      <c r="M140" s="199">
        <v>322.12346338000003</v>
      </c>
      <c r="N140" s="202">
        <f t="shared" si="7"/>
        <v>149.01122887999998</v>
      </c>
      <c r="O140" s="201">
        <f t="shared" si="10"/>
        <v>14.352615729236568</v>
      </c>
      <c r="P140" s="29">
        <v>238.06327903000005</v>
      </c>
      <c r="Q140" s="29">
        <v>22.122768499999999</v>
      </c>
      <c r="R140" s="30">
        <f t="shared" si="8"/>
        <v>260.18604753000005</v>
      </c>
      <c r="S140" s="29">
        <v>238.06327903000005</v>
      </c>
      <c r="T140" s="29">
        <v>21.967312999999997</v>
      </c>
      <c r="U140" s="30">
        <f t="shared" si="11"/>
        <v>260.03059203000004</v>
      </c>
      <c r="Z140" s="33"/>
    </row>
    <row r="141" spans="1:26" s="31" customFormat="1" ht="20.100000000000001" customHeight="1" x14ac:dyDescent="0.25">
      <c r="A141" s="197">
        <v>147</v>
      </c>
      <c r="B141" s="198" t="s">
        <v>179</v>
      </c>
      <c r="C141" s="198" t="s">
        <v>252</v>
      </c>
      <c r="D141" s="199">
        <v>0</v>
      </c>
      <c r="E141" s="200">
        <v>0</v>
      </c>
      <c r="F141" s="199">
        <v>0</v>
      </c>
      <c r="G141" s="199">
        <v>0</v>
      </c>
      <c r="H141" s="201">
        <f t="shared" si="9"/>
        <v>0</v>
      </c>
      <c r="I141" s="201"/>
      <c r="J141" s="199">
        <v>0</v>
      </c>
      <c r="K141" s="202">
        <v>0</v>
      </c>
      <c r="L141" s="199">
        <v>0</v>
      </c>
      <c r="M141" s="199">
        <v>0</v>
      </c>
      <c r="N141" s="202">
        <f t="shared" si="7"/>
        <v>0</v>
      </c>
      <c r="O141" s="201" t="str">
        <f t="shared" si="10"/>
        <v>N.A.</v>
      </c>
      <c r="P141" s="29">
        <v>0</v>
      </c>
      <c r="Q141" s="29">
        <v>0</v>
      </c>
      <c r="R141" s="30">
        <f t="shared" si="8"/>
        <v>0</v>
      </c>
      <c r="S141" s="29">
        <v>0</v>
      </c>
      <c r="T141" s="29">
        <v>0</v>
      </c>
      <c r="U141" s="30">
        <f t="shared" si="11"/>
        <v>0</v>
      </c>
      <c r="Z141" s="33"/>
    </row>
    <row r="142" spans="1:26" s="31" customFormat="1" ht="20.100000000000001" customHeight="1" x14ac:dyDescent="0.25">
      <c r="A142" s="197">
        <v>148</v>
      </c>
      <c r="B142" s="198" t="s">
        <v>253</v>
      </c>
      <c r="C142" s="198" t="s">
        <v>254</v>
      </c>
      <c r="D142" s="199">
        <v>0</v>
      </c>
      <c r="E142" s="200">
        <v>0</v>
      </c>
      <c r="F142" s="199">
        <v>0</v>
      </c>
      <c r="G142" s="199">
        <v>0</v>
      </c>
      <c r="H142" s="201">
        <f t="shared" si="9"/>
        <v>0</v>
      </c>
      <c r="I142" s="201"/>
      <c r="J142" s="199">
        <v>0</v>
      </c>
      <c r="K142" s="202">
        <v>0</v>
      </c>
      <c r="L142" s="199">
        <v>0</v>
      </c>
      <c r="M142" s="199">
        <v>0</v>
      </c>
      <c r="N142" s="202">
        <f t="shared" si="7"/>
        <v>0</v>
      </c>
      <c r="O142" s="201" t="str">
        <f t="shared" si="10"/>
        <v>N.A.</v>
      </c>
      <c r="P142" s="29">
        <v>0</v>
      </c>
      <c r="Q142" s="29">
        <v>0</v>
      </c>
      <c r="R142" s="30">
        <f t="shared" si="8"/>
        <v>0</v>
      </c>
      <c r="S142" s="29">
        <v>0</v>
      </c>
      <c r="T142" s="29">
        <v>0</v>
      </c>
      <c r="U142" s="30">
        <f t="shared" si="11"/>
        <v>0</v>
      </c>
      <c r="Z142" s="33"/>
    </row>
    <row r="143" spans="1:26" s="31" customFormat="1" ht="20.100000000000001" customHeight="1" x14ac:dyDescent="0.25">
      <c r="A143" s="197">
        <v>149</v>
      </c>
      <c r="B143" s="198" t="s">
        <v>253</v>
      </c>
      <c r="C143" s="198" t="s">
        <v>255</v>
      </c>
      <c r="D143" s="199">
        <v>0</v>
      </c>
      <c r="E143" s="200">
        <v>0</v>
      </c>
      <c r="F143" s="199">
        <v>0</v>
      </c>
      <c r="G143" s="199">
        <v>0</v>
      </c>
      <c r="H143" s="201">
        <f t="shared" si="9"/>
        <v>0</v>
      </c>
      <c r="I143" s="201"/>
      <c r="J143" s="199">
        <v>0</v>
      </c>
      <c r="K143" s="202">
        <v>0</v>
      </c>
      <c r="L143" s="199">
        <v>0</v>
      </c>
      <c r="M143" s="199">
        <v>0</v>
      </c>
      <c r="N143" s="202">
        <f t="shared" si="7"/>
        <v>0</v>
      </c>
      <c r="O143" s="201" t="str">
        <f t="shared" si="10"/>
        <v>N.A.</v>
      </c>
      <c r="P143" s="29">
        <v>0</v>
      </c>
      <c r="Q143" s="29">
        <v>0</v>
      </c>
      <c r="R143" s="30">
        <f t="shared" si="8"/>
        <v>0</v>
      </c>
      <c r="S143" s="29">
        <v>0</v>
      </c>
      <c r="T143" s="29">
        <v>0</v>
      </c>
      <c r="U143" s="30">
        <f t="shared" si="11"/>
        <v>0</v>
      </c>
      <c r="Z143" s="33"/>
    </row>
    <row r="144" spans="1:26" s="31" customFormat="1" ht="20.100000000000001" customHeight="1" x14ac:dyDescent="0.25">
      <c r="A144" s="197">
        <v>150</v>
      </c>
      <c r="B144" s="198" t="s">
        <v>253</v>
      </c>
      <c r="C144" s="198" t="s">
        <v>256</v>
      </c>
      <c r="D144" s="199">
        <v>194.71402574999999</v>
      </c>
      <c r="E144" s="200">
        <v>52.080611700000006</v>
      </c>
      <c r="F144" s="199">
        <v>0</v>
      </c>
      <c r="G144" s="199">
        <v>3.4004410000000006E-2</v>
      </c>
      <c r="H144" s="201">
        <f t="shared" si="9"/>
        <v>142.59940964</v>
      </c>
      <c r="I144" s="201"/>
      <c r="J144" s="199">
        <v>792.26110120125009</v>
      </c>
      <c r="K144" s="202">
        <v>232.36522183000002</v>
      </c>
      <c r="L144" s="199">
        <v>0</v>
      </c>
      <c r="M144" s="199">
        <v>4.2897710000000006E-2</v>
      </c>
      <c r="N144" s="202">
        <f t="shared" si="7"/>
        <v>559.85298166125006</v>
      </c>
      <c r="O144" s="201">
        <f t="shared" si="10"/>
        <v>292.60539933133629</v>
      </c>
      <c r="P144" s="29">
        <v>0.16641044999999999</v>
      </c>
      <c r="Q144" s="29">
        <v>51.914201250000005</v>
      </c>
      <c r="R144" s="30">
        <f t="shared" si="8"/>
        <v>52.080611700000006</v>
      </c>
      <c r="S144" s="29">
        <v>0.16641044999999999</v>
      </c>
      <c r="T144" s="29">
        <v>232.19881138000002</v>
      </c>
      <c r="U144" s="30">
        <f t="shared" si="11"/>
        <v>232.36522183000002</v>
      </c>
      <c r="Z144" s="33"/>
    </row>
    <row r="145" spans="1:26" s="31" customFormat="1" ht="20.100000000000001" customHeight="1" x14ac:dyDescent="0.25">
      <c r="A145" s="197">
        <v>151</v>
      </c>
      <c r="B145" s="198" t="s">
        <v>233</v>
      </c>
      <c r="C145" s="198" t="s">
        <v>257</v>
      </c>
      <c r="D145" s="199">
        <v>3.4525670000000002</v>
      </c>
      <c r="E145" s="200">
        <v>1.11360375</v>
      </c>
      <c r="F145" s="199">
        <v>0</v>
      </c>
      <c r="G145" s="199">
        <v>0.18620110000000001</v>
      </c>
      <c r="H145" s="201">
        <f t="shared" si="9"/>
        <v>2.15276215</v>
      </c>
      <c r="I145" s="201"/>
      <c r="J145" s="199">
        <v>1.3287531030908433</v>
      </c>
      <c r="K145" s="202">
        <v>1.1342003906772973</v>
      </c>
      <c r="L145" s="199">
        <v>0</v>
      </c>
      <c r="M145" s="199">
        <v>0.16849872999999999</v>
      </c>
      <c r="N145" s="202">
        <f t="shared" si="7"/>
        <v>2.6053982413546006E-2</v>
      </c>
      <c r="O145" s="201">
        <f t="shared" si="10"/>
        <v>-98.789741708644115</v>
      </c>
      <c r="P145" s="29">
        <v>0</v>
      </c>
      <c r="Q145" s="29">
        <v>1.11360375</v>
      </c>
      <c r="R145" s="30">
        <f t="shared" si="8"/>
        <v>1.11360375</v>
      </c>
      <c r="S145" s="29">
        <v>0</v>
      </c>
      <c r="T145" s="29">
        <v>1.1342003906772973</v>
      </c>
      <c r="U145" s="30">
        <f t="shared" si="11"/>
        <v>1.1342003906772973</v>
      </c>
      <c r="Z145" s="33"/>
    </row>
    <row r="146" spans="1:26" s="31" customFormat="1" ht="20.100000000000001" customHeight="1" x14ac:dyDescent="0.25">
      <c r="A146" s="197">
        <v>152</v>
      </c>
      <c r="B146" s="198" t="s">
        <v>233</v>
      </c>
      <c r="C146" s="198" t="s">
        <v>258</v>
      </c>
      <c r="D146" s="199">
        <v>1004.0899737500001</v>
      </c>
      <c r="E146" s="200">
        <v>779.25555768999993</v>
      </c>
      <c r="F146" s="199">
        <v>0</v>
      </c>
      <c r="G146" s="199">
        <v>0.13794116000000001</v>
      </c>
      <c r="H146" s="201">
        <f t="shared" si="9"/>
        <v>224.6964749000002</v>
      </c>
      <c r="I146" s="201"/>
      <c r="J146" s="199">
        <v>3.7652102278490522</v>
      </c>
      <c r="K146" s="202">
        <v>3.5173652163226001</v>
      </c>
      <c r="L146" s="199">
        <v>0</v>
      </c>
      <c r="M146" s="199">
        <v>0.17401736000000001</v>
      </c>
      <c r="N146" s="202">
        <f t="shared" ref="N146:N209" si="12">J146-K146-M146</f>
        <v>7.3827651526452098E-2</v>
      </c>
      <c r="O146" s="201">
        <f t="shared" si="10"/>
        <v>-99.967143386846942</v>
      </c>
      <c r="P146" s="29">
        <v>0.67505493999999999</v>
      </c>
      <c r="Q146" s="29">
        <v>778.58050274999994</v>
      </c>
      <c r="R146" s="30">
        <f t="shared" ref="R146:R209" si="13">P146+Q146</f>
        <v>779.25555768999993</v>
      </c>
      <c r="S146" s="29">
        <v>0.67505493999999999</v>
      </c>
      <c r="T146" s="29">
        <v>2.8423102763226002</v>
      </c>
      <c r="U146" s="30">
        <f t="shared" si="11"/>
        <v>3.5173652163226001</v>
      </c>
      <c r="Z146" s="33"/>
    </row>
    <row r="147" spans="1:26" s="31" customFormat="1" ht="20.100000000000001" customHeight="1" x14ac:dyDescent="0.25">
      <c r="A147" s="197">
        <v>156</v>
      </c>
      <c r="B147" s="198" t="s">
        <v>192</v>
      </c>
      <c r="C147" s="198" t="s">
        <v>259</v>
      </c>
      <c r="D147" s="199">
        <v>1363.9339335</v>
      </c>
      <c r="E147" s="200">
        <v>0.13713008999999998</v>
      </c>
      <c r="F147" s="199">
        <v>0</v>
      </c>
      <c r="G147" s="199">
        <v>2.8781609999999999E-2</v>
      </c>
      <c r="H147" s="201">
        <f t="shared" ref="H147:H210" si="14">D147-E147-G147</f>
        <v>1363.7680218</v>
      </c>
      <c r="I147" s="201"/>
      <c r="J147" s="199">
        <v>1541.7447533600002</v>
      </c>
      <c r="K147" s="202">
        <v>0.13713008999999998</v>
      </c>
      <c r="L147" s="199">
        <v>0</v>
      </c>
      <c r="M147" s="199">
        <v>3.5349749999999999E-2</v>
      </c>
      <c r="N147" s="202">
        <f t="shared" si="12"/>
        <v>1541.5722735200002</v>
      </c>
      <c r="O147" s="201">
        <f t="shared" ref="O147:O210" si="15">IF(OR(H147=0,N147=0),"N.A.",IF((((N147-H147)/H147))*100&gt;=500,"500&lt;",IF((((N147-H147)/H147))*100&lt;=-500,"&lt;-500",(((N147-H147)/H147))*100)))</f>
        <v>13.037719676497561</v>
      </c>
      <c r="P147" s="29">
        <v>0.13713008999999998</v>
      </c>
      <c r="Q147" s="29">
        <v>0</v>
      </c>
      <c r="R147" s="30">
        <f t="shared" si="13"/>
        <v>0.13713008999999998</v>
      </c>
      <c r="S147" s="29">
        <v>0.13713008999999998</v>
      </c>
      <c r="T147" s="29">
        <v>0</v>
      </c>
      <c r="U147" s="30">
        <f t="shared" ref="U147:U210" si="16">S147+T147</f>
        <v>0.13713008999999998</v>
      </c>
      <c r="Z147" s="33"/>
    </row>
    <row r="148" spans="1:26" s="31" customFormat="1" ht="20.100000000000001" customHeight="1" x14ac:dyDescent="0.25">
      <c r="A148" s="197">
        <v>157</v>
      </c>
      <c r="B148" s="198" t="s">
        <v>200</v>
      </c>
      <c r="C148" s="198" t="s">
        <v>260</v>
      </c>
      <c r="D148" s="199">
        <v>268.64676200000002</v>
      </c>
      <c r="E148" s="200">
        <v>2.6174604199999996</v>
      </c>
      <c r="F148" s="199">
        <v>0</v>
      </c>
      <c r="G148" s="199">
        <v>0.54936688</v>
      </c>
      <c r="H148" s="201">
        <f t="shared" si="14"/>
        <v>265.47993470000006</v>
      </c>
      <c r="I148" s="201"/>
      <c r="J148" s="199">
        <v>1521.5639373899999</v>
      </c>
      <c r="K148" s="202">
        <v>2.6174604199999996</v>
      </c>
      <c r="L148" s="199">
        <v>0</v>
      </c>
      <c r="M148" s="199">
        <v>0.67473558</v>
      </c>
      <c r="N148" s="202">
        <f t="shared" si="12"/>
        <v>1518.2717413899998</v>
      </c>
      <c r="O148" s="201">
        <f t="shared" si="15"/>
        <v>471.89698464619948</v>
      </c>
      <c r="P148" s="29">
        <v>2.6174604199999996</v>
      </c>
      <c r="Q148" s="29">
        <v>0</v>
      </c>
      <c r="R148" s="30">
        <f t="shared" si="13"/>
        <v>2.6174604199999996</v>
      </c>
      <c r="S148" s="29">
        <v>2.6174604199999996</v>
      </c>
      <c r="T148" s="29">
        <v>0</v>
      </c>
      <c r="U148" s="30">
        <f t="shared" si="16"/>
        <v>2.6174604199999996</v>
      </c>
      <c r="Z148" s="33"/>
    </row>
    <row r="149" spans="1:26" s="31" customFormat="1" ht="20.100000000000001" customHeight="1" x14ac:dyDescent="0.25">
      <c r="A149" s="197">
        <v>158</v>
      </c>
      <c r="B149" s="198" t="s">
        <v>192</v>
      </c>
      <c r="C149" s="198" t="s">
        <v>261</v>
      </c>
      <c r="D149" s="199">
        <v>0</v>
      </c>
      <c r="E149" s="200">
        <v>0</v>
      </c>
      <c r="F149" s="199">
        <v>0</v>
      </c>
      <c r="G149" s="199">
        <v>0</v>
      </c>
      <c r="H149" s="201">
        <f t="shared" si="14"/>
        <v>0</v>
      </c>
      <c r="I149" s="201"/>
      <c r="J149" s="199">
        <v>0</v>
      </c>
      <c r="K149" s="202">
        <v>0</v>
      </c>
      <c r="L149" s="199">
        <v>0</v>
      </c>
      <c r="M149" s="199">
        <v>0</v>
      </c>
      <c r="N149" s="202">
        <f t="shared" si="12"/>
        <v>0</v>
      </c>
      <c r="O149" s="201" t="str">
        <f t="shared" si="15"/>
        <v>N.A.</v>
      </c>
      <c r="P149" s="29">
        <v>0</v>
      </c>
      <c r="Q149" s="29">
        <v>0</v>
      </c>
      <c r="R149" s="30">
        <f t="shared" si="13"/>
        <v>0</v>
      </c>
      <c r="S149" s="29">
        <v>0</v>
      </c>
      <c r="T149" s="29">
        <v>0</v>
      </c>
      <c r="U149" s="30">
        <f t="shared" si="16"/>
        <v>0</v>
      </c>
      <c r="Z149" s="33"/>
    </row>
    <row r="150" spans="1:26" s="31" customFormat="1" ht="20.100000000000001" customHeight="1" x14ac:dyDescent="0.25">
      <c r="A150" s="197">
        <v>159</v>
      </c>
      <c r="B150" s="198" t="s">
        <v>200</v>
      </c>
      <c r="C150" s="198" t="s">
        <v>262</v>
      </c>
      <c r="D150" s="199">
        <v>0</v>
      </c>
      <c r="E150" s="200">
        <v>0</v>
      </c>
      <c r="F150" s="199">
        <v>0</v>
      </c>
      <c r="G150" s="199">
        <v>0</v>
      </c>
      <c r="H150" s="201">
        <f t="shared" si="14"/>
        <v>0</v>
      </c>
      <c r="I150" s="201"/>
      <c r="J150" s="199">
        <v>0</v>
      </c>
      <c r="K150" s="202">
        <v>0</v>
      </c>
      <c r="L150" s="199">
        <v>0</v>
      </c>
      <c r="M150" s="199">
        <v>0</v>
      </c>
      <c r="N150" s="202">
        <f t="shared" si="12"/>
        <v>0</v>
      </c>
      <c r="O150" s="201" t="str">
        <f t="shared" si="15"/>
        <v>N.A.</v>
      </c>
      <c r="P150" s="29">
        <v>0</v>
      </c>
      <c r="Q150" s="29">
        <v>0</v>
      </c>
      <c r="R150" s="30">
        <f t="shared" si="13"/>
        <v>0</v>
      </c>
      <c r="S150" s="29">
        <v>0</v>
      </c>
      <c r="T150" s="29">
        <v>0</v>
      </c>
      <c r="U150" s="30">
        <f t="shared" si="16"/>
        <v>0</v>
      </c>
      <c r="Z150" s="33"/>
    </row>
    <row r="151" spans="1:26" s="31" customFormat="1" ht="20.100000000000001" customHeight="1" x14ac:dyDescent="0.25">
      <c r="A151" s="197">
        <v>160</v>
      </c>
      <c r="B151" s="198" t="s">
        <v>200</v>
      </c>
      <c r="C151" s="198" t="s">
        <v>263</v>
      </c>
      <c r="D151" s="199">
        <v>0</v>
      </c>
      <c r="E151" s="200">
        <v>0</v>
      </c>
      <c r="F151" s="199">
        <v>0</v>
      </c>
      <c r="G151" s="199">
        <v>0</v>
      </c>
      <c r="H151" s="201">
        <f t="shared" si="14"/>
        <v>0</v>
      </c>
      <c r="I151" s="201"/>
      <c r="J151" s="199">
        <v>0</v>
      </c>
      <c r="K151" s="202">
        <v>0</v>
      </c>
      <c r="L151" s="199">
        <v>0</v>
      </c>
      <c r="M151" s="199">
        <v>0</v>
      </c>
      <c r="N151" s="202">
        <f t="shared" si="12"/>
        <v>0</v>
      </c>
      <c r="O151" s="201" t="str">
        <f t="shared" si="15"/>
        <v>N.A.</v>
      </c>
      <c r="P151" s="29">
        <v>0</v>
      </c>
      <c r="Q151" s="29">
        <v>0</v>
      </c>
      <c r="R151" s="30">
        <f t="shared" si="13"/>
        <v>0</v>
      </c>
      <c r="S151" s="29">
        <v>0</v>
      </c>
      <c r="T151" s="29">
        <v>0</v>
      </c>
      <c r="U151" s="30">
        <f t="shared" si="16"/>
        <v>0</v>
      </c>
      <c r="Z151" s="33"/>
    </row>
    <row r="152" spans="1:26" s="31" customFormat="1" ht="20.100000000000001" customHeight="1" x14ac:dyDescent="0.25">
      <c r="A152" s="197">
        <v>161</v>
      </c>
      <c r="B152" s="198" t="s">
        <v>200</v>
      </c>
      <c r="C152" s="198" t="s">
        <v>264</v>
      </c>
      <c r="D152" s="199">
        <v>0</v>
      </c>
      <c r="E152" s="200">
        <v>0</v>
      </c>
      <c r="F152" s="199">
        <v>0</v>
      </c>
      <c r="G152" s="199">
        <v>0</v>
      </c>
      <c r="H152" s="201">
        <f t="shared" si="14"/>
        <v>0</v>
      </c>
      <c r="I152" s="201"/>
      <c r="J152" s="199">
        <v>0</v>
      </c>
      <c r="K152" s="202">
        <v>0</v>
      </c>
      <c r="L152" s="199">
        <v>0</v>
      </c>
      <c r="M152" s="199">
        <v>0</v>
      </c>
      <c r="N152" s="202">
        <f t="shared" si="12"/>
        <v>0</v>
      </c>
      <c r="O152" s="201" t="str">
        <f t="shared" si="15"/>
        <v>N.A.</v>
      </c>
      <c r="P152" s="29">
        <v>0</v>
      </c>
      <c r="Q152" s="29">
        <v>0</v>
      </c>
      <c r="R152" s="30">
        <f t="shared" si="13"/>
        <v>0</v>
      </c>
      <c r="S152" s="29">
        <v>0</v>
      </c>
      <c r="T152" s="29">
        <v>0</v>
      </c>
      <c r="U152" s="30">
        <f t="shared" si="16"/>
        <v>0</v>
      </c>
      <c r="Z152" s="33"/>
    </row>
    <row r="153" spans="1:26" s="31" customFormat="1" ht="20.100000000000001" customHeight="1" x14ac:dyDescent="0.25">
      <c r="A153" s="197">
        <v>162</v>
      </c>
      <c r="B153" s="198" t="s">
        <v>192</v>
      </c>
      <c r="C153" s="198" t="s">
        <v>265</v>
      </c>
      <c r="D153" s="199">
        <v>0</v>
      </c>
      <c r="E153" s="200">
        <v>0</v>
      </c>
      <c r="F153" s="199">
        <v>0</v>
      </c>
      <c r="G153" s="199">
        <v>0</v>
      </c>
      <c r="H153" s="201">
        <f t="shared" si="14"/>
        <v>0</v>
      </c>
      <c r="I153" s="201"/>
      <c r="J153" s="199">
        <v>0</v>
      </c>
      <c r="K153" s="202">
        <v>0</v>
      </c>
      <c r="L153" s="199">
        <v>0</v>
      </c>
      <c r="M153" s="199">
        <v>0</v>
      </c>
      <c r="N153" s="202">
        <f t="shared" si="12"/>
        <v>0</v>
      </c>
      <c r="O153" s="201" t="str">
        <f t="shared" si="15"/>
        <v>N.A.</v>
      </c>
      <c r="P153" s="29">
        <v>0</v>
      </c>
      <c r="Q153" s="29">
        <v>0</v>
      </c>
      <c r="R153" s="30">
        <f t="shared" si="13"/>
        <v>0</v>
      </c>
      <c r="S153" s="29">
        <v>0</v>
      </c>
      <c r="T153" s="29">
        <v>0</v>
      </c>
      <c r="U153" s="30">
        <f t="shared" si="16"/>
        <v>0</v>
      </c>
      <c r="Z153" s="33"/>
    </row>
    <row r="154" spans="1:26" s="31" customFormat="1" ht="20.100000000000001" customHeight="1" x14ac:dyDescent="0.25">
      <c r="A154" s="197">
        <v>163</v>
      </c>
      <c r="B154" s="198" t="s">
        <v>127</v>
      </c>
      <c r="C154" s="198" t="s">
        <v>266</v>
      </c>
      <c r="D154" s="199">
        <v>0</v>
      </c>
      <c r="E154" s="200">
        <v>0</v>
      </c>
      <c r="F154" s="199">
        <v>0</v>
      </c>
      <c r="G154" s="199">
        <v>0</v>
      </c>
      <c r="H154" s="201">
        <f t="shared" si="14"/>
        <v>0</v>
      </c>
      <c r="I154" s="201"/>
      <c r="J154" s="199">
        <v>0</v>
      </c>
      <c r="K154" s="202">
        <v>0</v>
      </c>
      <c r="L154" s="199">
        <v>0</v>
      </c>
      <c r="M154" s="199">
        <v>0</v>
      </c>
      <c r="N154" s="202">
        <f t="shared" si="12"/>
        <v>0</v>
      </c>
      <c r="O154" s="201" t="str">
        <f t="shared" si="15"/>
        <v>N.A.</v>
      </c>
      <c r="P154" s="29">
        <v>0</v>
      </c>
      <c r="Q154" s="29">
        <v>0</v>
      </c>
      <c r="R154" s="30">
        <f t="shared" si="13"/>
        <v>0</v>
      </c>
      <c r="S154" s="29">
        <v>0</v>
      </c>
      <c r="T154" s="29">
        <v>0</v>
      </c>
      <c r="U154" s="30">
        <f t="shared" si="16"/>
        <v>0</v>
      </c>
      <c r="Z154" s="33"/>
    </row>
    <row r="155" spans="1:26" s="31" customFormat="1" ht="20.100000000000001" customHeight="1" x14ac:dyDescent="0.25">
      <c r="A155" s="197">
        <v>164</v>
      </c>
      <c r="B155" s="198" t="s">
        <v>233</v>
      </c>
      <c r="C155" s="198" t="s">
        <v>267</v>
      </c>
      <c r="D155" s="199">
        <v>10.182327750000001</v>
      </c>
      <c r="E155" s="200">
        <v>8.5124549999999992</v>
      </c>
      <c r="F155" s="199">
        <v>0</v>
      </c>
      <c r="G155" s="199">
        <v>0</v>
      </c>
      <c r="H155" s="201">
        <f t="shared" si="14"/>
        <v>1.6698727500000015</v>
      </c>
      <c r="I155" s="201"/>
      <c r="J155" s="199">
        <v>8.8432951539887092</v>
      </c>
      <c r="K155" s="202">
        <v>8.6698972097928522</v>
      </c>
      <c r="L155" s="199">
        <v>0</v>
      </c>
      <c r="M155" s="199">
        <v>0</v>
      </c>
      <c r="N155" s="202">
        <f t="shared" si="12"/>
        <v>0.17339794419585708</v>
      </c>
      <c r="O155" s="201">
        <f t="shared" si="15"/>
        <v>-89.616098340675549</v>
      </c>
      <c r="P155" s="29">
        <v>0</v>
      </c>
      <c r="Q155" s="29">
        <v>8.5124549999999992</v>
      </c>
      <c r="R155" s="30">
        <f t="shared" si="13"/>
        <v>8.5124549999999992</v>
      </c>
      <c r="S155" s="29">
        <v>0</v>
      </c>
      <c r="T155" s="29">
        <v>8.6698972097928522</v>
      </c>
      <c r="U155" s="30">
        <f t="shared" si="16"/>
        <v>8.6698972097928522</v>
      </c>
      <c r="Z155" s="33"/>
    </row>
    <row r="156" spans="1:26" s="31" customFormat="1" ht="20.100000000000001" customHeight="1" x14ac:dyDescent="0.25">
      <c r="A156" s="197">
        <v>165</v>
      </c>
      <c r="B156" s="198" t="s">
        <v>123</v>
      </c>
      <c r="C156" s="198" t="s">
        <v>268</v>
      </c>
      <c r="D156" s="199">
        <v>0</v>
      </c>
      <c r="E156" s="200">
        <v>0</v>
      </c>
      <c r="F156" s="199">
        <v>0</v>
      </c>
      <c r="G156" s="199">
        <v>0</v>
      </c>
      <c r="H156" s="201">
        <f t="shared" si="14"/>
        <v>0</v>
      </c>
      <c r="I156" s="201"/>
      <c r="J156" s="199">
        <v>0</v>
      </c>
      <c r="K156" s="202">
        <v>0</v>
      </c>
      <c r="L156" s="199">
        <v>0</v>
      </c>
      <c r="M156" s="199">
        <v>0</v>
      </c>
      <c r="N156" s="202">
        <f t="shared" si="12"/>
        <v>0</v>
      </c>
      <c r="O156" s="201" t="str">
        <f t="shared" si="15"/>
        <v>N.A.</v>
      </c>
      <c r="P156" s="29">
        <v>0</v>
      </c>
      <c r="Q156" s="29">
        <v>0</v>
      </c>
      <c r="R156" s="30">
        <f t="shared" si="13"/>
        <v>0</v>
      </c>
      <c r="S156" s="29">
        <v>0</v>
      </c>
      <c r="T156" s="29">
        <v>0</v>
      </c>
      <c r="U156" s="30">
        <f t="shared" si="16"/>
        <v>0</v>
      </c>
      <c r="Z156" s="33"/>
    </row>
    <row r="157" spans="1:26" s="31" customFormat="1" ht="20.100000000000001" customHeight="1" x14ac:dyDescent="0.25">
      <c r="A157" s="197">
        <v>166</v>
      </c>
      <c r="B157" s="198" t="s">
        <v>215</v>
      </c>
      <c r="C157" s="198" t="s">
        <v>269</v>
      </c>
      <c r="D157" s="199">
        <v>16.282987500000001</v>
      </c>
      <c r="E157" s="200">
        <v>15.286282329999999</v>
      </c>
      <c r="F157" s="199">
        <v>0</v>
      </c>
      <c r="G157" s="199">
        <v>0.16407284</v>
      </c>
      <c r="H157" s="201">
        <f t="shared" si="14"/>
        <v>0.83263233000000203</v>
      </c>
      <c r="I157" s="201"/>
      <c r="J157" s="199">
        <v>16.071183237121417</v>
      </c>
      <c r="K157" s="202">
        <v>15.554546787177859</v>
      </c>
      <c r="L157" s="199">
        <v>0</v>
      </c>
      <c r="M157" s="199">
        <v>0.20151520999999997</v>
      </c>
      <c r="N157" s="202">
        <f t="shared" si="12"/>
        <v>0.31512123994355812</v>
      </c>
      <c r="O157" s="201">
        <f t="shared" si="15"/>
        <v>-62.153614676053067</v>
      </c>
      <c r="P157" s="29">
        <v>0.78172557999999992</v>
      </c>
      <c r="Q157" s="29">
        <v>14.504556749999999</v>
      </c>
      <c r="R157" s="30">
        <f t="shared" si="13"/>
        <v>15.286282329999999</v>
      </c>
      <c r="S157" s="29">
        <v>0.78172557999999992</v>
      </c>
      <c r="T157" s="29">
        <v>14.772821207177859</v>
      </c>
      <c r="U157" s="30">
        <f t="shared" si="16"/>
        <v>15.554546787177859</v>
      </c>
      <c r="Z157" s="33"/>
    </row>
    <row r="158" spans="1:26" s="31" customFormat="1" ht="20.100000000000001" customHeight="1" x14ac:dyDescent="0.25">
      <c r="A158" s="197">
        <v>167</v>
      </c>
      <c r="B158" s="198" t="s">
        <v>113</v>
      </c>
      <c r="C158" s="198" t="s">
        <v>270</v>
      </c>
      <c r="D158" s="199">
        <v>0</v>
      </c>
      <c r="E158" s="200">
        <v>0</v>
      </c>
      <c r="F158" s="199">
        <v>0</v>
      </c>
      <c r="G158" s="199">
        <v>0</v>
      </c>
      <c r="H158" s="201">
        <f t="shared" si="14"/>
        <v>0</v>
      </c>
      <c r="I158" s="201"/>
      <c r="J158" s="199">
        <v>1303.4158966500001</v>
      </c>
      <c r="K158" s="202">
        <v>113.78375999939998</v>
      </c>
      <c r="L158" s="199">
        <v>0</v>
      </c>
      <c r="M158" s="199">
        <v>0</v>
      </c>
      <c r="N158" s="202">
        <f t="shared" si="12"/>
        <v>1189.6321366506002</v>
      </c>
      <c r="O158" s="201" t="str">
        <f t="shared" si="15"/>
        <v>N.A.</v>
      </c>
      <c r="P158" s="29">
        <v>0</v>
      </c>
      <c r="Q158" s="29">
        <v>0</v>
      </c>
      <c r="R158" s="30">
        <f t="shared" si="13"/>
        <v>0</v>
      </c>
      <c r="S158" s="29">
        <v>0</v>
      </c>
      <c r="T158" s="29">
        <v>113.78375999939998</v>
      </c>
      <c r="U158" s="30">
        <f t="shared" si="16"/>
        <v>113.78375999939998</v>
      </c>
      <c r="Z158" s="33"/>
    </row>
    <row r="159" spans="1:26" s="31" customFormat="1" ht="20.100000000000001" customHeight="1" x14ac:dyDescent="0.25">
      <c r="A159" s="197">
        <v>168</v>
      </c>
      <c r="B159" s="198" t="s">
        <v>237</v>
      </c>
      <c r="C159" s="198" t="s">
        <v>271</v>
      </c>
      <c r="D159" s="199">
        <v>0</v>
      </c>
      <c r="E159" s="200">
        <v>0</v>
      </c>
      <c r="F159" s="199">
        <v>0</v>
      </c>
      <c r="G159" s="199">
        <v>0</v>
      </c>
      <c r="H159" s="201">
        <f t="shared" si="14"/>
        <v>0</v>
      </c>
      <c r="I159" s="201"/>
      <c r="J159" s="199">
        <v>0</v>
      </c>
      <c r="K159" s="202">
        <v>0</v>
      </c>
      <c r="L159" s="199">
        <v>0</v>
      </c>
      <c r="M159" s="199">
        <v>0</v>
      </c>
      <c r="N159" s="202">
        <f t="shared" si="12"/>
        <v>0</v>
      </c>
      <c r="O159" s="201" t="str">
        <f t="shared" si="15"/>
        <v>N.A.</v>
      </c>
      <c r="P159" s="29">
        <v>0</v>
      </c>
      <c r="Q159" s="29">
        <v>0</v>
      </c>
      <c r="R159" s="30">
        <f t="shared" si="13"/>
        <v>0</v>
      </c>
      <c r="S159" s="29">
        <v>0</v>
      </c>
      <c r="T159" s="29">
        <v>0</v>
      </c>
      <c r="U159" s="30">
        <f t="shared" si="16"/>
        <v>0</v>
      </c>
      <c r="Z159" s="33"/>
    </row>
    <row r="160" spans="1:26" s="31" customFormat="1" ht="20.100000000000001" customHeight="1" x14ac:dyDescent="0.25">
      <c r="A160" s="197">
        <v>170</v>
      </c>
      <c r="B160" s="198" t="s">
        <v>123</v>
      </c>
      <c r="C160" s="198" t="s">
        <v>272</v>
      </c>
      <c r="D160" s="199">
        <v>29.700578999999998</v>
      </c>
      <c r="E160" s="200">
        <v>15.963101610000001</v>
      </c>
      <c r="F160" s="199">
        <v>0</v>
      </c>
      <c r="G160" s="199">
        <v>2.5810044699999999</v>
      </c>
      <c r="H160" s="201">
        <f t="shared" si="14"/>
        <v>11.156472919999997</v>
      </c>
      <c r="I160" s="201"/>
      <c r="J160" s="199">
        <v>30.480494882539539</v>
      </c>
      <c r="K160" s="202">
        <v>26.712833410136803</v>
      </c>
      <c r="L160" s="199">
        <v>0</v>
      </c>
      <c r="M160" s="199">
        <v>3.1700047099999997</v>
      </c>
      <c r="N160" s="202">
        <f t="shared" si="12"/>
        <v>0.59765676240273624</v>
      </c>
      <c r="O160" s="201">
        <f t="shared" si="15"/>
        <v>-94.642959592262088</v>
      </c>
      <c r="P160" s="29">
        <v>12.29720511</v>
      </c>
      <c r="Q160" s="29">
        <v>3.6658965000000001</v>
      </c>
      <c r="R160" s="30">
        <f t="shared" si="13"/>
        <v>15.963101610000001</v>
      </c>
      <c r="S160" s="29">
        <v>12.29720511</v>
      </c>
      <c r="T160" s="29">
        <v>14.415628300136801</v>
      </c>
      <c r="U160" s="30">
        <f t="shared" si="16"/>
        <v>26.712833410136803</v>
      </c>
      <c r="Z160" s="33"/>
    </row>
    <row r="161" spans="1:26" s="31" customFormat="1" ht="20.100000000000001" customHeight="1" x14ac:dyDescent="0.25">
      <c r="A161" s="197">
        <v>171</v>
      </c>
      <c r="B161" s="198" t="s">
        <v>113</v>
      </c>
      <c r="C161" s="198" t="s">
        <v>273</v>
      </c>
      <c r="D161" s="199">
        <v>408.45714349999997</v>
      </c>
      <c r="E161" s="200">
        <v>172.29135547000004</v>
      </c>
      <c r="F161" s="199">
        <v>0</v>
      </c>
      <c r="G161" s="199">
        <v>97.425417309999972</v>
      </c>
      <c r="H161" s="201">
        <f t="shared" si="14"/>
        <v>138.74037071999996</v>
      </c>
      <c r="I161" s="201"/>
      <c r="J161" s="199">
        <v>355.35406748993694</v>
      </c>
      <c r="K161" s="202">
        <v>249.16623121999999</v>
      </c>
      <c r="L161" s="199">
        <v>0</v>
      </c>
      <c r="M161" s="199">
        <v>104.49662431000003</v>
      </c>
      <c r="N161" s="202">
        <f t="shared" si="12"/>
        <v>1.691211959936922</v>
      </c>
      <c r="O161" s="201">
        <f t="shared" si="15"/>
        <v>-98.781023900137882</v>
      </c>
      <c r="P161" s="29">
        <v>20.58280422</v>
      </c>
      <c r="Q161" s="29">
        <v>151.70855125000003</v>
      </c>
      <c r="R161" s="30">
        <f t="shared" si="13"/>
        <v>172.29135547000004</v>
      </c>
      <c r="S161" s="29">
        <v>20.58280422</v>
      </c>
      <c r="T161" s="29">
        <v>228.583427</v>
      </c>
      <c r="U161" s="30">
        <f t="shared" si="16"/>
        <v>249.16623121999999</v>
      </c>
      <c r="Z161" s="33"/>
    </row>
    <row r="162" spans="1:26" s="31" customFormat="1" ht="20.100000000000001" customHeight="1" x14ac:dyDescent="0.25">
      <c r="A162" s="197">
        <v>176</v>
      </c>
      <c r="B162" s="198" t="s">
        <v>123</v>
      </c>
      <c r="C162" s="198" t="s">
        <v>274</v>
      </c>
      <c r="D162" s="199">
        <v>7.6635217499999992</v>
      </c>
      <c r="E162" s="200">
        <v>1.8557740000000003</v>
      </c>
      <c r="F162" s="199">
        <v>0</v>
      </c>
      <c r="G162" s="199">
        <v>0.58399527999999989</v>
      </c>
      <c r="H162" s="201">
        <f t="shared" si="14"/>
        <v>5.2237524699999991</v>
      </c>
      <c r="I162" s="201"/>
      <c r="J162" s="199">
        <v>7.9896273487531966</v>
      </c>
      <c r="K162" s="202">
        <v>7.3044938289737225</v>
      </c>
      <c r="L162" s="199">
        <v>0</v>
      </c>
      <c r="M162" s="199">
        <v>0.52847416000000003</v>
      </c>
      <c r="N162" s="202">
        <f t="shared" si="12"/>
        <v>0.15665935977947409</v>
      </c>
      <c r="O162" s="201">
        <f t="shared" si="15"/>
        <v>-97.001018699121587</v>
      </c>
      <c r="P162" s="29">
        <v>0</v>
      </c>
      <c r="Q162" s="29">
        <v>1.8557740000000003</v>
      </c>
      <c r="R162" s="30">
        <f t="shared" si="13"/>
        <v>1.8557740000000003</v>
      </c>
      <c r="S162" s="29">
        <v>0</v>
      </c>
      <c r="T162" s="29">
        <v>7.3044938289737225</v>
      </c>
      <c r="U162" s="30">
        <f t="shared" si="16"/>
        <v>7.3044938289737225</v>
      </c>
      <c r="Z162" s="33"/>
    </row>
    <row r="163" spans="1:26" s="31" customFormat="1" ht="20.100000000000001" customHeight="1" x14ac:dyDescent="0.25">
      <c r="A163" s="197">
        <v>177</v>
      </c>
      <c r="B163" s="198" t="s">
        <v>123</v>
      </c>
      <c r="C163" s="198" t="s">
        <v>275</v>
      </c>
      <c r="D163" s="199">
        <v>0.44772000000000001</v>
      </c>
      <c r="E163" s="200">
        <v>0.22117367000000002</v>
      </c>
      <c r="F163" s="199">
        <v>0</v>
      </c>
      <c r="G163" s="199">
        <v>8.9446200000000003E-3</v>
      </c>
      <c r="H163" s="201">
        <f t="shared" si="14"/>
        <v>0.21760171</v>
      </c>
      <c r="I163" s="201"/>
      <c r="J163" s="199">
        <v>0.77154153295052352</v>
      </c>
      <c r="K163" s="202">
        <v>0.74542742759855241</v>
      </c>
      <c r="L163" s="199">
        <v>0</v>
      </c>
      <c r="M163" s="199">
        <v>1.098584E-2</v>
      </c>
      <c r="N163" s="202">
        <f t="shared" si="12"/>
        <v>1.5128265351971117E-2</v>
      </c>
      <c r="O163" s="201">
        <f t="shared" si="15"/>
        <v>-93.047726806939551</v>
      </c>
      <c r="P163" s="29">
        <v>4.2616669999999995E-2</v>
      </c>
      <c r="Q163" s="29">
        <v>0.17855700000000002</v>
      </c>
      <c r="R163" s="30">
        <f t="shared" si="13"/>
        <v>0.22117367000000002</v>
      </c>
      <c r="S163" s="29">
        <v>4.2616669999999995E-2</v>
      </c>
      <c r="T163" s="29">
        <v>0.70281075759855238</v>
      </c>
      <c r="U163" s="30">
        <f t="shared" si="16"/>
        <v>0.74542742759855241</v>
      </c>
      <c r="Z163" s="33"/>
    </row>
    <row r="164" spans="1:26" s="31" customFormat="1" ht="20.100000000000001" customHeight="1" x14ac:dyDescent="0.25">
      <c r="A164" s="197">
        <v>181</v>
      </c>
      <c r="B164" s="198" t="s">
        <v>192</v>
      </c>
      <c r="C164" s="198" t="s">
        <v>276</v>
      </c>
      <c r="D164" s="199">
        <v>803.34560449999992</v>
      </c>
      <c r="E164" s="200">
        <v>255.37823860999998</v>
      </c>
      <c r="F164" s="199">
        <v>0</v>
      </c>
      <c r="G164" s="199">
        <v>53.616881239999998</v>
      </c>
      <c r="H164" s="201">
        <f t="shared" si="14"/>
        <v>494.35048464999988</v>
      </c>
      <c r="I164" s="201"/>
      <c r="J164" s="199">
        <v>535.86681720000001</v>
      </c>
      <c r="K164" s="202">
        <v>277.0048372</v>
      </c>
      <c r="L164" s="199">
        <v>0</v>
      </c>
      <c r="M164" s="199">
        <v>58.191323910000001</v>
      </c>
      <c r="N164" s="202">
        <f t="shared" si="12"/>
        <v>200.67065609000002</v>
      </c>
      <c r="O164" s="201">
        <f t="shared" si="15"/>
        <v>-59.407209597038261</v>
      </c>
      <c r="P164" s="29">
        <v>255.37823860999998</v>
      </c>
      <c r="Q164" s="29">
        <v>0</v>
      </c>
      <c r="R164" s="30">
        <f t="shared" si="13"/>
        <v>255.37823860999998</v>
      </c>
      <c r="S164" s="29">
        <v>277.0048372</v>
      </c>
      <c r="T164" s="29">
        <v>0</v>
      </c>
      <c r="U164" s="30">
        <f t="shared" si="16"/>
        <v>277.0048372</v>
      </c>
      <c r="Z164" s="33"/>
    </row>
    <row r="165" spans="1:26" s="31" customFormat="1" ht="20.100000000000001" customHeight="1" x14ac:dyDescent="0.25">
      <c r="A165" s="197">
        <v>182</v>
      </c>
      <c r="B165" s="198" t="s">
        <v>200</v>
      </c>
      <c r="C165" s="198" t="s">
        <v>277</v>
      </c>
      <c r="D165" s="199">
        <v>0</v>
      </c>
      <c r="E165" s="200">
        <v>0</v>
      </c>
      <c r="F165" s="199">
        <v>0</v>
      </c>
      <c r="G165" s="199">
        <v>0</v>
      </c>
      <c r="H165" s="201">
        <f t="shared" si="14"/>
        <v>0</v>
      </c>
      <c r="I165" s="201"/>
      <c r="J165" s="199">
        <v>0</v>
      </c>
      <c r="K165" s="202">
        <v>0</v>
      </c>
      <c r="L165" s="199">
        <v>0</v>
      </c>
      <c r="M165" s="199">
        <v>0</v>
      </c>
      <c r="N165" s="202">
        <f t="shared" si="12"/>
        <v>0</v>
      </c>
      <c r="O165" s="201" t="str">
        <f t="shared" si="15"/>
        <v>N.A.</v>
      </c>
      <c r="P165" s="29">
        <v>0</v>
      </c>
      <c r="Q165" s="29">
        <v>0</v>
      </c>
      <c r="R165" s="30">
        <f t="shared" si="13"/>
        <v>0</v>
      </c>
      <c r="S165" s="29">
        <v>0</v>
      </c>
      <c r="T165" s="29">
        <v>0</v>
      </c>
      <c r="U165" s="30">
        <f t="shared" si="16"/>
        <v>0</v>
      </c>
      <c r="Z165" s="33"/>
    </row>
    <row r="166" spans="1:26" s="31" customFormat="1" ht="20.100000000000001" customHeight="1" x14ac:dyDescent="0.25">
      <c r="A166" s="197">
        <v>183</v>
      </c>
      <c r="B166" s="198" t="s">
        <v>192</v>
      </c>
      <c r="C166" s="198" t="s">
        <v>278</v>
      </c>
      <c r="D166" s="199">
        <v>0</v>
      </c>
      <c r="E166" s="200">
        <v>0</v>
      </c>
      <c r="F166" s="199">
        <v>0</v>
      </c>
      <c r="G166" s="199">
        <v>0</v>
      </c>
      <c r="H166" s="201">
        <f t="shared" si="14"/>
        <v>0</v>
      </c>
      <c r="I166" s="201"/>
      <c r="J166" s="199">
        <v>0</v>
      </c>
      <c r="K166" s="202">
        <v>0</v>
      </c>
      <c r="L166" s="199">
        <v>0</v>
      </c>
      <c r="M166" s="199">
        <v>0</v>
      </c>
      <c r="N166" s="202">
        <f t="shared" si="12"/>
        <v>0</v>
      </c>
      <c r="O166" s="201" t="str">
        <f t="shared" si="15"/>
        <v>N.A.</v>
      </c>
      <c r="P166" s="29">
        <v>0</v>
      </c>
      <c r="Q166" s="29">
        <v>0</v>
      </c>
      <c r="R166" s="30">
        <f t="shared" si="13"/>
        <v>0</v>
      </c>
      <c r="S166" s="29">
        <v>0</v>
      </c>
      <c r="T166" s="29">
        <v>0</v>
      </c>
      <c r="U166" s="30">
        <f t="shared" si="16"/>
        <v>0</v>
      </c>
      <c r="Z166" s="33"/>
    </row>
    <row r="167" spans="1:26" s="31" customFormat="1" ht="20.100000000000001" customHeight="1" x14ac:dyDescent="0.25">
      <c r="A167" s="197">
        <v>185</v>
      </c>
      <c r="B167" s="198" t="s">
        <v>127</v>
      </c>
      <c r="C167" s="198" t="s">
        <v>279</v>
      </c>
      <c r="D167" s="199">
        <v>16.189164999999999</v>
      </c>
      <c r="E167" s="200">
        <v>13.079326999999999</v>
      </c>
      <c r="F167" s="199">
        <v>0</v>
      </c>
      <c r="G167" s="199">
        <v>0</v>
      </c>
      <c r="H167" s="201">
        <f t="shared" si="14"/>
        <v>3.1098379999999999</v>
      </c>
      <c r="I167" s="201"/>
      <c r="J167" s="199">
        <v>13.587655568417658</v>
      </c>
      <c r="K167" s="202">
        <v>13.321230949429076</v>
      </c>
      <c r="L167" s="199">
        <v>0</v>
      </c>
      <c r="M167" s="199">
        <v>0</v>
      </c>
      <c r="N167" s="202">
        <f t="shared" si="12"/>
        <v>0.26642461898858194</v>
      </c>
      <c r="O167" s="201">
        <f t="shared" si="15"/>
        <v>-91.432845730594906</v>
      </c>
      <c r="P167" s="29">
        <v>0</v>
      </c>
      <c r="Q167" s="29">
        <v>13.079326999999999</v>
      </c>
      <c r="R167" s="30">
        <f t="shared" si="13"/>
        <v>13.079326999999999</v>
      </c>
      <c r="S167" s="29">
        <v>0</v>
      </c>
      <c r="T167" s="29">
        <v>13.321230949429076</v>
      </c>
      <c r="U167" s="30">
        <f t="shared" si="16"/>
        <v>13.321230949429076</v>
      </c>
      <c r="Z167" s="33"/>
    </row>
    <row r="168" spans="1:26" s="31" customFormat="1" ht="20.100000000000001" customHeight="1" x14ac:dyDescent="0.25">
      <c r="A168" s="197">
        <v>188</v>
      </c>
      <c r="B168" s="198" t="s">
        <v>127</v>
      </c>
      <c r="C168" s="198" t="s">
        <v>280</v>
      </c>
      <c r="D168" s="199">
        <v>1356.5590179999999</v>
      </c>
      <c r="E168" s="200">
        <v>37.773771815266663</v>
      </c>
      <c r="F168" s="199">
        <v>0</v>
      </c>
      <c r="G168" s="199">
        <v>14.6794524385495</v>
      </c>
      <c r="H168" s="201">
        <f t="shared" si="14"/>
        <v>1304.1057937461837</v>
      </c>
      <c r="I168" s="201"/>
      <c r="J168" s="199">
        <v>31.468559884065993</v>
      </c>
      <c r="K168" s="202">
        <v>28.33360038810391</v>
      </c>
      <c r="L168" s="199">
        <v>0</v>
      </c>
      <c r="M168" s="199">
        <v>2.5179289100000002</v>
      </c>
      <c r="N168" s="202">
        <f t="shared" si="12"/>
        <v>0.61703058596208216</v>
      </c>
      <c r="O168" s="201">
        <f t="shared" si="15"/>
        <v>-99.952685542160694</v>
      </c>
      <c r="P168" s="29">
        <v>27.065417815266663</v>
      </c>
      <c r="Q168" s="29">
        <v>10.708354</v>
      </c>
      <c r="R168" s="30">
        <f t="shared" si="13"/>
        <v>37.773771815266663</v>
      </c>
      <c r="S168" s="29">
        <v>5.0945838600000002</v>
      </c>
      <c r="T168" s="29">
        <v>23.23901652810391</v>
      </c>
      <c r="U168" s="30">
        <f t="shared" si="16"/>
        <v>28.33360038810391</v>
      </c>
      <c r="Z168" s="33"/>
    </row>
    <row r="169" spans="1:26" s="31" customFormat="1" ht="20.100000000000001" customHeight="1" x14ac:dyDescent="0.25">
      <c r="A169" s="197">
        <v>189</v>
      </c>
      <c r="B169" s="198" t="s">
        <v>127</v>
      </c>
      <c r="C169" s="198" t="s">
        <v>281</v>
      </c>
      <c r="D169" s="199">
        <v>6.8126437499999994</v>
      </c>
      <c r="E169" s="200">
        <v>4.1318796299999994</v>
      </c>
      <c r="F169" s="199">
        <v>0</v>
      </c>
      <c r="G169" s="199">
        <v>0.48418766999999996</v>
      </c>
      <c r="H169" s="201">
        <f t="shared" si="14"/>
        <v>2.1965764500000002</v>
      </c>
      <c r="I169" s="201"/>
      <c r="J169" s="199">
        <v>4.8555213624203368</v>
      </c>
      <c r="K169" s="202">
        <v>4.1656329511964083</v>
      </c>
      <c r="L169" s="199">
        <v>0</v>
      </c>
      <c r="M169" s="199">
        <v>0.59468211000000004</v>
      </c>
      <c r="N169" s="202">
        <f t="shared" si="12"/>
        <v>9.520630122392848E-2</v>
      </c>
      <c r="O169" s="201">
        <f t="shared" si="15"/>
        <v>-95.665695986864989</v>
      </c>
      <c r="P169" s="29">
        <v>2.3069138799999998</v>
      </c>
      <c r="Q169" s="29">
        <v>1.8249657499999996</v>
      </c>
      <c r="R169" s="30">
        <f t="shared" si="13"/>
        <v>4.1318796299999994</v>
      </c>
      <c r="S169" s="29">
        <v>2.3069138799999998</v>
      </c>
      <c r="T169" s="29">
        <v>1.8587190711964086</v>
      </c>
      <c r="U169" s="30">
        <f t="shared" si="16"/>
        <v>4.1656329511964083</v>
      </c>
      <c r="Z169" s="33"/>
    </row>
    <row r="170" spans="1:26" s="31" customFormat="1" ht="20.100000000000001" customHeight="1" x14ac:dyDescent="0.25">
      <c r="A170" s="197">
        <v>190</v>
      </c>
      <c r="B170" s="198" t="s">
        <v>127</v>
      </c>
      <c r="C170" s="198" t="s">
        <v>282</v>
      </c>
      <c r="D170" s="199">
        <v>12.535965750000001</v>
      </c>
      <c r="E170" s="200">
        <v>5.8796893800000003</v>
      </c>
      <c r="F170" s="199">
        <v>0</v>
      </c>
      <c r="G170" s="199">
        <v>2.6915132099999997</v>
      </c>
      <c r="H170" s="201">
        <f t="shared" si="14"/>
        <v>3.9647631600000008</v>
      </c>
      <c r="I170" s="201"/>
      <c r="J170" s="199">
        <v>9.0491419139019538</v>
      </c>
      <c r="K170" s="202">
        <v>5.9597557487274049</v>
      </c>
      <c r="L170" s="199">
        <v>0</v>
      </c>
      <c r="M170" s="199">
        <v>2.9119520100000003</v>
      </c>
      <c r="N170" s="202">
        <f t="shared" si="12"/>
        <v>0.17743415517454864</v>
      </c>
      <c r="O170" s="201">
        <f t="shared" si="15"/>
        <v>-95.524722460986837</v>
      </c>
      <c r="P170" s="29">
        <v>1.5507093800000002</v>
      </c>
      <c r="Q170" s="29">
        <v>4.3289799999999996</v>
      </c>
      <c r="R170" s="30">
        <f t="shared" si="13"/>
        <v>5.8796893800000003</v>
      </c>
      <c r="S170" s="29">
        <v>1.5507093800000002</v>
      </c>
      <c r="T170" s="29">
        <v>4.4090463687274051</v>
      </c>
      <c r="U170" s="30">
        <f t="shared" si="16"/>
        <v>5.9597557487274049</v>
      </c>
      <c r="Z170" s="33"/>
    </row>
    <row r="171" spans="1:26" s="31" customFormat="1" ht="20.100000000000001" customHeight="1" x14ac:dyDescent="0.25">
      <c r="A171" s="197">
        <v>191</v>
      </c>
      <c r="B171" s="198" t="s">
        <v>233</v>
      </c>
      <c r="C171" s="198" t="s">
        <v>283</v>
      </c>
      <c r="D171" s="199">
        <v>0</v>
      </c>
      <c r="E171" s="200">
        <v>0</v>
      </c>
      <c r="F171" s="199">
        <v>0</v>
      </c>
      <c r="G171" s="199">
        <v>0</v>
      </c>
      <c r="H171" s="201">
        <f t="shared" si="14"/>
        <v>0</v>
      </c>
      <c r="I171" s="201"/>
      <c r="J171" s="199">
        <v>0.87710388314702725</v>
      </c>
      <c r="K171" s="202">
        <v>0.852759857791203</v>
      </c>
      <c r="L171" s="199">
        <v>0</v>
      </c>
      <c r="M171" s="199">
        <v>0</v>
      </c>
      <c r="N171" s="202">
        <f t="shared" si="12"/>
        <v>2.434402535582425E-2</v>
      </c>
      <c r="O171" s="201" t="str">
        <f t="shared" si="15"/>
        <v>N.A.</v>
      </c>
      <c r="P171" s="29">
        <v>0</v>
      </c>
      <c r="Q171" s="29">
        <v>0</v>
      </c>
      <c r="R171" s="30">
        <f t="shared" si="13"/>
        <v>0</v>
      </c>
      <c r="S171" s="29">
        <v>0</v>
      </c>
      <c r="T171" s="29">
        <v>0.852759857791203</v>
      </c>
      <c r="U171" s="30">
        <f t="shared" si="16"/>
        <v>0.852759857791203</v>
      </c>
      <c r="Z171" s="33"/>
    </row>
    <row r="172" spans="1:26" s="31" customFormat="1" ht="20.100000000000001" customHeight="1" x14ac:dyDescent="0.25">
      <c r="A172" s="197">
        <v>192</v>
      </c>
      <c r="B172" s="198" t="s">
        <v>127</v>
      </c>
      <c r="C172" s="198" t="s">
        <v>284</v>
      </c>
      <c r="D172" s="199">
        <v>10.478521750000001</v>
      </c>
      <c r="E172" s="200">
        <v>3.6127164999999994</v>
      </c>
      <c r="F172" s="199">
        <v>0</v>
      </c>
      <c r="G172" s="199">
        <v>5.8181800000000001E-3</v>
      </c>
      <c r="H172" s="201">
        <f t="shared" si="14"/>
        <v>6.8599870700000007</v>
      </c>
      <c r="I172" s="201"/>
      <c r="J172" s="199">
        <v>3.974953698973426</v>
      </c>
      <c r="K172" s="202">
        <v>3.6790230103661039</v>
      </c>
      <c r="L172" s="199">
        <v>0</v>
      </c>
      <c r="M172" s="199">
        <v>7.1459100000000001E-3</v>
      </c>
      <c r="N172" s="202">
        <f t="shared" si="12"/>
        <v>0.2887847786073221</v>
      </c>
      <c r="O172" s="201">
        <f t="shared" si="15"/>
        <v>-95.790301415140675</v>
      </c>
      <c r="P172" s="29">
        <v>2.7720750000000002E-2</v>
      </c>
      <c r="Q172" s="29">
        <v>3.5849957499999996</v>
      </c>
      <c r="R172" s="30">
        <f t="shared" si="13"/>
        <v>3.6127164999999994</v>
      </c>
      <c r="S172" s="29">
        <v>2.7720750000000002E-2</v>
      </c>
      <c r="T172" s="29">
        <v>3.6513022603661041</v>
      </c>
      <c r="U172" s="30">
        <f t="shared" si="16"/>
        <v>3.6790230103661039</v>
      </c>
      <c r="Z172" s="33"/>
    </row>
    <row r="173" spans="1:26" s="31" customFormat="1" ht="20.100000000000001" customHeight="1" x14ac:dyDescent="0.25">
      <c r="A173" s="197">
        <v>193</v>
      </c>
      <c r="B173" s="198" t="s">
        <v>233</v>
      </c>
      <c r="C173" s="198" t="s">
        <v>285</v>
      </c>
      <c r="D173" s="199">
        <v>0</v>
      </c>
      <c r="E173" s="200">
        <v>0</v>
      </c>
      <c r="F173" s="199">
        <v>0</v>
      </c>
      <c r="G173" s="199">
        <v>0</v>
      </c>
      <c r="H173" s="201">
        <f t="shared" si="14"/>
        <v>0</v>
      </c>
      <c r="I173" s="201"/>
      <c r="J173" s="199">
        <v>0</v>
      </c>
      <c r="K173" s="202">
        <v>0</v>
      </c>
      <c r="L173" s="199">
        <v>0</v>
      </c>
      <c r="M173" s="199">
        <v>0</v>
      </c>
      <c r="N173" s="202">
        <f t="shared" si="12"/>
        <v>0</v>
      </c>
      <c r="O173" s="201" t="str">
        <f t="shared" si="15"/>
        <v>N.A.</v>
      </c>
      <c r="P173" s="29">
        <v>0</v>
      </c>
      <c r="Q173" s="29">
        <v>0</v>
      </c>
      <c r="R173" s="30">
        <f t="shared" si="13"/>
        <v>0</v>
      </c>
      <c r="S173" s="29">
        <v>0</v>
      </c>
      <c r="T173" s="29">
        <v>0</v>
      </c>
      <c r="U173" s="30">
        <f t="shared" si="16"/>
        <v>0</v>
      </c>
      <c r="Z173" s="33"/>
    </row>
    <row r="174" spans="1:26" s="31" customFormat="1" ht="20.100000000000001" customHeight="1" x14ac:dyDescent="0.25">
      <c r="A174" s="197">
        <v>194</v>
      </c>
      <c r="B174" s="198" t="s">
        <v>127</v>
      </c>
      <c r="C174" s="198" t="s">
        <v>286</v>
      </c>
      <c r="D174" s="199">
        <v>5.14631025</v>
      </c>
      <c r="E174" s="200">
        <v>2.7151226400000001</v>
      </c>
      <c r="F174" s="199">
        <v>0</v>
      </c>
      <c r="G174" s="199">
        <v>0.17748688000000001</v>
      </c>
      <c r="H174" s="201">
        <f t="shared" si="14"/>
        <v>2.2537007299999998</v>
      </c>
      <c r="I174" s="201"/>
      <c r="J174" s="199">
        <v>4.0561515736678491</v>
      </c>
      <c r="K174" s="202">
        <v>2.749700039870441</v>
      </c>
      <c r="L174" s="199">
        <v>0</v>
      </c>
      <c r="M174" s="199">
        <v>0.21799042000000002</v>
      </c>
      <c r="N174" s="202">
        <f t="shared" si="12"/>
        <v>1.0884611137974081</v>
      </c>
      <c r="O174" s="201">
        <f t="shared" si="15"/>
        <v>-51.703387263959918</v>
      </c>
      <c r="P174" s="29">
        <v>0.8456368900000002</v>
      </c>
      <c r="Q174" s="29">
        <v>1.8694857499999999</v>
      </c>
      <c r="R174" s="30">
        <f t="shared" si="13"/>
        <v>2.7151226400000001</v>
      </c>
      <c r="S174" s="29">
        <v>0.8456368900000002</v>
      </c>
      <c r="T174" s="29">
        <v>1.9040631498704408</v>
      </c>
      <c r="U174" s="30">
        <f t="shared" si="16"/>
        <v>2.749700039870441</v>
      </c>
      <c r="Z174" s="33"/>
    </row>
    <row r="175" spans="1:26" s="31" customFormat="1" ht="20.100000000000001" customHeight="1" x14ac:dyDescent="0.25">
      <c r="A175" s="197">
        <v>195</v>
      </c>
      <c r="B175" s="198" t="s">
        <v>127</v>
      </c>
      <c r="C175" s="198" t="s">
        <v>287</v>
      </c>
      <c r="D175" s="199">
        <v>17.407512000000001</v>
      </c>
      <c r="E175" s="200">
        <v>10.033562</v>
      </c>
      <c r="F175" s="199">
        <v>0</v>
      </c>
      <c r="G175" s="199">
        <v>0.97256184000000012</v>
      </c>
      <c r="H175" s="201">
        <f t="shared" si="14"/>
        <v>6.4013881600000007</v>
      </c>
      <c r="I175" s="201"/>
      <c r="J175" s="199">
        <v>11.485002910475593</v>
      </c>
      <c r="K175" s="202">
        <v>10.13110428834646</v>
      </c>
      <c r="L175" s="199">
        <v>0</v>
      </c>
      <c r="M175" s="199">
        <v>1.2269191500000001</v>
      </c>
      <c r="N175" s="202">
        <f t="shared" si="12"/>
        <v>0.12697947212913308</v>
      </c>
      <c r="O175" s="201">
        <f t="shared" si="15"/>
        <v>-98.016375996028742</v>
      </c>
      <c r="P175" s="29">
        <v>4.7595122499999993</v>
      </c>
      <c r="Q175" s="29">
        <v>5.2740497499999996</v>
      </c>
      <c r="R175" s="30">
        <f t="shared" si="13"/>
        <v>10.033562</v>
      </c>
      <c r="S175" s="29">
        <v>4.7595122499999993</v>
      </c>
      <c r="T175" s="29">
        <v>5.3715920383464617</v>
      </c>
      <c r="U175" s="30">
        <f t="shared" si="16"/>
        <v>10.13110428834646</v>
      </c>
      <c r="Z175" s="33"/>
    </row>
    <row r="176" spans="1:26" s="31" customFormat="1" ht="20.100000000000001" customHeight="1" x14ac:dyDescent="0.25">
      <c r="A176" s="197">
        <v>197</v>
      </c>
      <c r="B176" s="198" t="s">
        <v>127</v>
      </c>
      <c r="C176" s="198" t="s">
        <v>288</v>
      </c>
      <c r="D176" s="199">
        <v>3.3489597499999997</v>
      </c>
      <c r="E176" s="200">
        <v>1.9374891600000002</v>
      </c>
      <c r="F176" s="199">
        <v>0</v>
      </c>
      <c r="G176" s="199">
        <v>0.25084620999999996</v>
      </c>
      <c r="H176" s="201">
        <f t="shared" si="14"/>
        <v>1.1606243799999996</v>
      </c>
      <c r="I176" s="201"/>
      <c r="J176" s="199">
        <v>2.5604212342840911</v>
      </c>
      <c r="K176" s="202">
        <v>1.9510235363569526</v>
      </c>
      <c r="L176" s="199">
        <v>0</v>
      </c>
      <c r="M176" s="199">
        <v>0.31084027000000003</v>
      </c>
      <c r="N176" s="202">
        <f t="shared" si="12"/>
        <v>0.29855742792713846</v>
      </c>
      <c r="O176" s="201">
        <f t="shared" si="15"/>
        <v>-74.27613678706814</v>
      </c>
      <c r="P176" s="29">
        <v>1.2058236600000001</v>
      </c>
      <c r="Q176" s="29">
        <v>0.73166550000000008</v>
      </c>
      <c r="R176" s="30">
        <f t="shared" si="13"/>
        <v>1.9374891600000002</v>
      </c>
      <c r="S176" s="29">
        <v>1.2058236600000001</v>
      </c>
      <c r="T176" s="29">
        <v>0.74519987635695251</v>
      </c>
      <c r="U176" s="30">
        <f t="shared" si="16"/>
        <v>1.9510235363569526</v>
      </c>
      <c r="Z176" s="33"/>
    </row>
    <row r="177" spans="1:26" s="31" customFormat="1" ht="20.100000000000001" customHeight="1" x14ac:dyDescent="0.25">
      <c r="A177" s="197">
        <v>198</v>
      </c>
      <c r="B177" s="198" t="s">
        <v>127</v>
      </c>
      <c r="C177" s="198" t="s">
        <v>289</v>
      </c>
      <c r="D177" s="199">
        <v>9.1320422499999996</v>
      </c>
      <c r="E177" s="200">
        <v>4.3436003300000001</v>
      </c>
      <c r="F177" s="199">
        <v>0</v>
      </c>
      <c r="G177" s="199">
        <v>0.57671488999999998</v>
      </c>
      <c r="H177" s="201">
        <f t="shared" si="14"/>
        <v>4.2117270299999996</v>
      </c>
      <c r="I177" s="201"/>
      <c r="J177" s="199">
        <v>5.0284028160602174</v>
      </c>
      <c r="K177" s="202">
        <v>4.4137680496668779</v>
      </c>
      <c r="L177" s="199">
        <v>0</v>
      </c>
      <c r="M177" s="199">
        <v>0.55919335999999997</v>
      </c>
      <c r="N177" s="202">
        <f t="shared" si="12"/>
        <v>5.544140639333961E-2</v>
      </c>
      <c r="O177" s="201">
        <f t="shared" si="15"/>
        <v>-98.683641983480115</v>
      </c>
      <c r="P177" s="29">
        <v>0.54984257999999997</v>
      </c>
      <c r="Q177" s="29">
        <v>3.7937577500000002</v>
      </c>
      <c r="R177" s="30">
        <f t="shared" si="13"/>
        <v>4.3436003300000001</v>
      </c>
      <c r="S177" s="29">
        <v>0.54984257999999997</v>
      </c>
      <c r="T177" s="29">
        <v>3.8639254696668783</v>
      </c>
      <c r="U177" s="30">
        <f t="shared" si="16"/>
        <v>4.4137680496668779</v>
      </c>
      <c r="Z177" s="33"/>
    </row>
    <row r="178" spans="1:26" s="31" customFormat="1" ht="20.100000000000001" customHeight="1" x14ac:dyDescent="0.25">
      <c r="A178" s="197">
        <v>199</v>
      </c>
      <c r="B178" s="198" t="s">
        <v>127</v>
      </c>
      <c r="C178" s="198" t="s">
        <v>290</v>
      </c>
      <c r="D178" s="199">
        <v>7.4957127499999991</v>
      </c>
      <c r="E178" s="200">
        <v>3.1796782400000003</v>
      </c>
      <c r="F178" s="199">
        <v>0</v>
      </c>
      <c r="G178" s="199">
        <v>0.10086402999999999</v>
      </c>
      <c r="H178" s="201">
        <f t="shared" si="14"/>
        <v>4.2151704799999985</v>
      </c>
      <c r="I178" s="201"/>
      <c r="J178" s="199">
        <v>5.0991383322372039</v>
      </c>
      <c r="K178" s="202">
        <v>3.2295963276835318</v>
      </c>
      <c r="L178" s="199">
        <v>0</v>
      </c>
      <c r="M178" s="199">
        <v>0.12388177</v>
      </c>
      <c r="N178" s="202">
        <f t="shared" si="12"/>
        <v>1.745660234553672</v>
      </c>
      <c r="O178" s="201">
        <f t="shared" si="15"/>
        <v>-58.586248341877912</v>
      </c>
      <c r="P178" s="29">
        <v>0.48056699000000003</v>
      </c>
      <c r="Q178" s="29">
        <v>2.6991112500000001</v>
      </c>
      <c r="R178" s="30">
        <f t="shared" si="13"/>
        <v>3.1796782400000003</v>
      </c>
      <c r="S178" s="29">
        <v>0.48056699000000003</v>
      </c>
      <c r="T178" s="29">
        <v>2.749029337683532</v>
      </c>
      <c r="U178" s="30">
        <f t="shared" si="16"/>
        <v>3.2295963276835318</v>
      </c>
      <c r="Z178" s="33"/>
    </row>
    <row r="179" spans="1:26" s="31" customFormat="1" ht="20.100000000000001" customHeight="1" x14ac:dyDescent="0.25">
      <c r="A179" s="197">
        <v>200</v>
      </c>
      <c r="B179" s="198" t="s">
        <v>215</v>
      </c>
      <c r="C179" s="198" t="s">
        <v>291</v>
      </c>
      <c r="D179" s="199">
        <v>22.18011675</v>
      </c>
      <c r="E179" s="200">
        <v>8.4521046200000001</v>
      </c>
      <c r="F179" s="199">
        <v>0</v>
      </c>
      <c r="G179" s="199">
        <v>1.79186475</v>
      </c>
      <c r="H179" s="201">
        <f t="shared" si="14"/>
        <v>11.93614738</v>
      </c>
      <c r="I179" s="201"/>
      <c r="J179" s="199">
        <v>13.806317526348771</v>
      </c>
      <c r="K179" s="202">
        <v>8.5680701579889877</v>
      </c>
      <c r="L179" s="199">
        <v>0</v>
      </c>
      <c r="M179" s="199">
        <v>1.7695589000000003</v>
      </c>
      <c r="N179" s="202">
        <f t="shared" si="12"/>
        <v>3.4686884683597827</v>
      </c>
      <c r="O179" s="201">
        <f t="shared" si="15"/>
        <v>-70.939631038974454</v>
      </c>
      <c r="P179" s="29">
        <v>2.1819666200000003</v>
      </c>
      <c r="Q179" s="29">
        <v>6.2701380000000002</v>
      </c>
      <c r="R179" s="30">
        <f t="shared" si="13"/>
        <v>8.4521046200000001</v>
      </c>
      <c r="S179" s="29">
        <v>2.1819666200000003</v>
      </c>
      <c r="T179" s="29">
        <v>6.3861035379889879</v>
      </c>
      <c r="U179" s="30">
        <f t="shared" si="16"/>
        <v>8.5680701579889877</v>
      </c>
      <c r="Z179" s="33"/>
    </row>
    <row r="180" spans="1:26" s="31" customFormat="1" ht="20.100000000000001" customHeight="1" x14ac:dyDescent="0.25">
      <c r="A180" s="197">
        <v>201</v>
      </c>
      <c r="B180" s="198" t="s">
        <v>215</v>
      </c>
      <c r="C180" s="198" t="s">
        <v>292</v>
      </c>
      <c r="D180" s="199">
        <v>45.865167499999998</v>
      </c>
      <c r="E180" s="200">
        <v>26.225981890000003</v>
      </c>
      <c r="F180" s="199">
        <v>0</v>
      </c>
      <c r="G180" s="199">
        <v>4.0445462299999999</v>
      </c>
      <c r="H180" s="201">
        <f t="shared" si="14"/>
        <v>15.594639379999995</v>
      </c>
      <c r="I180" s="201"/>
      <c r="J180" s="199">
        <v>31.741392112401151</v>
      </c>
      <c r="K180" s="202">
        <v>26.354626644314934</v>
      </c>
      <c r="L180" s="199">
        <v>0</v>
      </c>
      <c r="M180" s="199">
        <v>4.9675352600000009</v>
      </c>
      <c r="N180" s="202">
        <f t="shared" si="12"/>
        <v>0.41923020808621647</v>
      </c>
      <c r="O180" s="201">
        <f t="shared" si="15"/>
        <v>-97.311703093154705</v>
      </c>
      <c r="P180" s="29">
        <v>19.270255140000003</v>
      </c>
      <c r="Q180" s="29">
        <v>6.9557267500000011</v>
      </c>
      <c r="R180" s="30">
        <f t="shared" si="13"/>
        <v>26.225981890000003</v>
      </c>
      <c r="S180" s="29">
        <v>19.270255140000003</v>
      </c>
      <c r="T180" s="29">
        <v>7.0843715043149285</v>
      </c>
      <c r="U180" s="30">
        <f t="shared" si="16"/>
        <v>26.354626644314934</v>
      </c>
      <c r="Z180" s="33"/>
    </row>
    <row r="181" spans="1:26" s="31" customFormat="1" ht="20.100000000000001" customHeight="1" x14ac:dyDescent="0.25">
      <c r="A181" s="197">
        <v>202</v>
      </c>
      <c r="B181" s="198" t="s">
        <v>215</v>
      </c>
      <c r="C181" s="198" t="s">
        <v>293</v>
      </c>
      <c r="D181" s="199">
        <v>40.301478000000003</v>
      </c>
      <c r="E181" s="200">
        <v>8.7843625000000003</v>
      </c>
      <c r="F181" s="199">
        <v>0</v>
      </c>
      <c r="G181" s="199">
        <v>2.0147538599999999</v>
      </c>
      <c r="H181" s="201">
        <f t="shared" si="14"/>
        <v>29.502361640000004</v>
      </c>
      <c r="I181" s="201"/>
      <c r="J181" s="199">
        <v>11.516795584733273</v>
      </c>
      <c r="K181" s="202">
        <v>8.9468279497385037</v>
      </c>
      <c r="L181" s="199">
        <v>0</v>
      </c>
      <c r="M181" s="199">
        <v>1.82320876</v>
      </c>
      <c r="N181" s="202">
        <f t="shared" si="12"/>
        <v>0.74675887499476978</v>
      </c>
      <c r="O181" s="201">
        <f t="shared" si="15"/>
        <v>-97.468816618455747</v>
      </c>
      <c r="P181" s="29">
        <v>0</v>
      </c>
      <c r="Q181" s="29">
        <v>8.7843625000000003</v>
      </c>
      <c r="R181" s="30">
        <f t="shared" si="13"/>
        <v>8.7843625000000003</v>
      </c>
      <c r="S181" s="29">
        <v>0</v>
      </c>
      <c r="T181" s="29">
        <v>8.9468279497385037</v>
      </c>
      <c r="U181" s="30">
        <f t="shared" si="16"/>
        <v>8.9468279497385037</v>
      </c>
      <c r="Z181" s="33"/>
    </row>
    <row r="182" spans="1:26" s="31" customFormat="1" ht="20.100000000000001" customHeight="1" x14ac:dyDescent="0.25">
      <c r="A182" s="197">
        <v>203</v>
      </c>
      <c r="B182" s="198" t="s">
        <v>237</v>
      </c>
      <c r="C182" s="198" t="s">
        <v>294</v>
      </c>
      <c r="D182" s="199">
        <v>0</v>
      </c>
      <c r="E182" s="200">
        <v>0</v>
      </c>
      <c r="F182" s="199">
        <v>0</v>
      </c>
      <c r="G182" s="199">
        <v>0</v>
      </c>
      <c r="H182" s="201">
        <f t="shared" si="14"/>
        <v>0</v>
      </c>
      <c r="I182" s="201"/>
      <c r="J182" s="199">
        <v>4.7339018760639346</v>
      </c>
      <c r="K182" s="202">
        <v>4.3689738706509154</v>
      </c>
      <c r="L182" s="199">
        <v>0</v>
      </c>
      <c r="M182" s="199">
        <v>0</v>
      </c>
      <c r="N182" s="202">
        <f t="shared" si="12"/>
        <v>0.36492800541301929</v>
      </c>
      <c r="O182" s="201" t="str">
        <f t="shared" si="15"/>
        <v>N.A.</v>
      </c>
      <c r="P182" s="29">
        <v>0</v>
      </c>
      <c r="Q182" s="29">
        <v>0</v>
      </c>
      <c r="R182" s="30">
        <f t="shared" si="13"/>
        <v>0</v>
      </c>
      <c r="S182" s="29">
        <v>0</v>
      </c>
      <c r="T182" s="29">
        <v>4.3689738706509154</v>
      </c>
      <c r="U182" s="30">
        <f t="shared" si="16"/>
        <v>4.3689738706509154</v>
      </c>
      <c r="Z182" s="33"/>
    </row>
    <row r="183" spans="1:26" s="31" customFormat="1" ht="20.100000000000001" customHeight="1" x14ac:dyDescent="0.25">
      <c r="A183" s="197">
        <v>204</v>
      </c>
      <c r="B183" s="198" t="s">
        <v>215</v>
      </c>
      <c r="C183" s="198" t="s">
        <v>295</v>
      </c>
      <c r="D183" s="199">
        <v>17.155295750000001</v>
      </c>
      <c r="E183" s="200">
        <v>15.315332979999999</v>
      </c>
      <c r="F183" s="199">
        <v>0</v>
      </c>
      <c r="G183" s="199">
        <v>0.30912320999999998</v>
      </c>
      <c r="H183" s="201">
        <f t="shared" si="14"/>
        <v>1.5308395600000013</v>
      </c>
      <c r="I183" s="201"/>
      <c r="J183" s="199">
        <v>18.517127221044607</v>
      </c>
      <c r="K183" s="202">
        <v>15.571083685141771</v>
      </c>
      <c r="L183" s="199">
        <v>0</v>
      </c>
      <c r="M183" s="199">
        <v>0.38336379999999998</v>
      </c>
      <c r="N183" s="202">
        <f t="shared" si="12"/>
        <v>2.5626797359028362</v>
      </c>
      <c r="O183" s="201">
        <f t="shared" si="15"/>
        <v>67.403547887332749</v>
      </c>
      <c r="P183" s="29">
        <v>1.4871597300000001</v>
      </c>
      <c r="Q183" s="29">
        <v>13.828173249999999</v>
      </c>
      <c r="R183" s="30">
        <f t="shared" si="13"/>
        <v>15.315332979999999</v>
      </c>
      <c r="S183" s="29">
        <v>1.4871597300000001</v>
      </c>
      <c r="T183" s="29">
        <v>14.083923955141771</v>
      </c>
      <c r="U183" s="30">
        <f t="shared" si="16"/>
        <v>15.571083685141771</v>
      </c>
      <c r="Z183" s="33"/>
    </row>
    <row r="184" spans="1:26" s="31" customFormat="1" ht="20.100000000000001" customHeight="1" x14ac:dyDescent="0.25">
      <c r="A184" s="197">
        <v>205</v>
      </c>
      <c r="B184" s="198" t="s">
        <v>176</v>
      </c>
      <c r="C184" s="198" t="s">
        <v>296</v>
      </c>
      <c r="D184" s="199">
        <v>483.27656350000007</v>
      </c>
      <c r="E184" s="200">
        <v>13.62704753</v>
      </c>
      <c r="F184" s="199">
        <v>0</v>
      </c>
      <c r="G184" s="199">
        <v>0.5413483</v>
      </c>
      <c r="H184" s="201">
        <f t="shared" si="14"/>
        <v>469.10816767000006</v>
      </c>
      <c r="I184" s="201"/>
      <c r="J184" s="199">
        <v>841.6071574099999</v>
      </c>
      <c r="K184" s="202">
        <v>16.154982332199999</v>
      </c>
      <c r="L184" s="199">
        <v>0</v>
      </c>
      <c r="M184" s="199">
        <v>0.66488708000000007</v>
      </c>
      <c r="N184" s="202">
        <f t="shared" si="12"/>
        <v>824.78728799779992</v>
      </c>
      <c r="O184" s="201">
        <f t="shared" si="15"/>
        <v>75.820278741769158</v>
      </c>
      <c r="P184" s="29">
        <v>2.57925578</v>
      </c>
      <c r="Q184" s="29">
        <v>11.04779175</v>
      </c>
      <c r="R184" s="30">
        <f t="shared" si="13"/>
        <v>13.62704753</v>
      </c>
      <c r="S184" s="29">
        <v>2.57925578</v>
      </c>
      <c r="T184" s="29">
        <v>13.575726552199999</v>
      </c>
      <c r="U184" s="30">
        <f t="shared" si="16"/>
        <v>16.154982332199999</v>
      </c>
      <c r="Z184" s="33"/>
    </row>
    <row r="185" spans="1:26" s="31" customFormat="1" ht="20.100000000000001" customHeight="1" x14ac:dyDescent="0.25">
      <c r="A185" s="197">
        <v>206</v>
      </c>
      <c r="B185" s="198" t="s">
        <v>233</v>
      </c>
      <c r="C185" s="198" t="s">
        <v>297</v>
      </c>
      <c r="D185" s="199">
        <v>0</v>
      </c>
      <c r="E185" s="200">
        <v>0</v>
      </c>
      <c r="F185" s="199">
        <v>0</v>
      </c>
      <c r="G185" s="199">
        <v>0</v>
      </c>
      <c r="H185" s="201">
        <f t="shared" si="14"/>
        <v>0</v>
      </c>
      <c r="I185" s="201"/>
      <c r="J185" s="199">
        <v>0</v>
      </c>
      <c r="K185" s="202">
        <v>0</v>
      </c>
      <c r="L185" s="199">
        <v>0</v>
      </c>
      <c r="M185" s="199">
        <v>0</v>
      </c>
      <c r="N185" s="202">
        <f t="shared" si="12"/>
        <v>0</v>
      </c>
      <c r="O185" s="201" t="str">
        <f t="shared" si="15"/>
        <v>N.A.</v>
      </c>
      <c r="P185" s="29">
        <v>0</v>
      </c>
      <c r="Q185" s="29">
        <v>0</v>
      </c>
      <c r="R185" s="30">
        <f t="shared" si="13"/>
        <v>0</v>
      </c>
      <c r="S185" s="29">
        <v>0</v>
      </c>
      <c r="T185" s="29">
        <v>0</v>
      </c>
      <c r="U185" s="30">
        <f t="shared" si="16"/>
        <v>0</v>
      </c>
      <c r="Z185" s="33"/>
    </row>
    <row r="186" spans="1:26" s="31" customFormat="1" ht="20.100000000000001" customHeight="1" x14ac:dyDescent="0.25">
      <c r="A186" s="197">
        <v>207</v>
      </c>
      <c r="B186" s="198" t="s">
        <v>233</v>
      </c>
      <c r="C186" s="198" t="s">
        <v>298</v>
      </c>
      <c r="D186" s="199">
        <v>11.54659075</v>
      </c>
      <c r="E186" s="200">
        <v>9.1364951000000012</v>
      </c>
      <c r="F186" s="199">
        <v>0</v>
      </c>
      <c r="G186" s="199">
        <v>0.21888791000000002</v>
      </c>
      <c r="H186" s="201">
        <f t="shared" si="14"/>
        <v>2.191207739999999</v>
      </c>
      <c r="I186" s="201"/>
      <c r="J186" s="199">
        <v>10.477309013763156</v>
      </c>
      <c r="K186" s="202">
        <v>9.2859541521207412</v>
      </c>
      <c r="L186" s="199">
        <v>0</v>
      </c>
      <c r="M186" s="199">
        <v>0.27210639999999997</v>
      </c>
      <c r="N186" s="202">
        <f t="shared" si="12"/>
        <v>0.9192484616424148</v>
      </c>
      <c r="O186" s="201">
        <f t="shared" si="15"/>
        <v>-58.048319889449864</v>
      </c>
      <c r="P186" s="29">
        <v>1.05556585</v>
      </c>
      <c r="Q186" s="29">
        <v>8.0809292500000005</v>
      </c>
      <c r="R186" s="30">
        <f t="shared" si="13"/>
        <v>9.1364951000000012</v>
      </c>
      <c r="S186" s="29">
        <v>1.05556585</v>
      </c>
      <c r="T186" s="29">
        <v>8.2303883021207405</v>
      </c>
      <c r="U186" s="30">
        <f t="shared" si="16"/>
        <v>9.2859541521207412</v>
      </c>
      <c r="Z186" s="33"/>
    </row>
    <row r="187" spans="1:26" s="31" customFormat="1" ht="20.100000000000001" customHeight="1" x14ac:dyDescent="0.25">
      <c r="A187" s="197">
        <v>208</v>
      </c>
      <c r="B187" s="198" t="s">
        <v>127</v>
      </c>
      <c r="C187" s="198" t="s">
        <v>299</v>
      </c>
      <c r="D187" s="199">
        <v>0</v>
      </c>
      <c r="E187" s="200">
        <v>0</v>
      </c>
      <c r="F187" s="199">
        <v>0</v>
      </c>
      <c r="G187" s="199">
        <v>0</v>
      </c>
      <c r="H187" s="201">
        <f t="shared" si="14"/>
        <v>0</v>
      </c>
      <c r="I187" s="201"/>
      <c r="J187" s="199">
        <v>3.9748702518675452</v>
      </c>
      <c r="K187" s="202">
        <v>2.5049566394779847</v>
      </c>
      <c r="L187" s="199">
        <v>0</v>
      </c>
      <c r="M187" s="199">
        <v>0</v>
      </c>
      <c r="N187" s="202">
        <f t="shared" si="12"/>
        <v>1.4699136123895604</v>
      </c>
      <c r="O187" s="201" t="str">
        <f t="shared" si="15"/>
        <v>N.A.</v>
      </c>
      <c r="P187" s="29">
        <v>0</v>
      </c>
      <c r="Q187" s="29">
        <v>0</v>
      </c>
      <c r="R187" s="30">
        <f t="shared" si="13"/>
        <v>0</v>
      </c>
      <c r="S187" s="29">
        <v>0</v>
      </c>
      <c r="T187" s="29">
        <v>2.5049566394779847</v>
      </c>
      <c r="U187" s="30">
        <f t="shared" si="16"/>
        <v>2.5049566394779847</v>
      </c>
      <c r="Z187" s="33"/>
    </row>
    <row r="188" spans="1:26" s="31" customFormat="1" ht="20.100000000000001" customHeight="1" x14ac:dyDescent="0.25">
      <c r="A188" s="197">
        <v>209</v>
      </c>
      <c r="B188" s="198" t="s">
        <v>127</v>
      </c>
      <c r="C188" s="198" t="s">
        <v>300</v>
      </c>
      <c r="D188" s="199">
        <v>161.2719275</v>
      </c>
      <c r="E188" s="200">
        <v>38.63082748636667</v>
      </c>
      <c r="F188" s="199">
        <v>0</v>
      </c>
      <c r="G188" s="199">
        <v>6.7628838039927492</v>
      </c>
      <c r="H188" s="201">
        <f t="shared" si="14"/>
        <v>115.87821620964058</v>
      </c>
      <c r="I188" s="201"/>
      <c r="J188" s="199">
        <v>19.346800480102875</v>
      </c>
      <c r="K188" s="202">
        <v>12.023685361081251</v>
      </c>
      <c r="L188" s="199">
        <v>0</v>
      </c>
      <c r="M188" s="199">
        <v>2.58296261</v>
      </c>
      <c r="N188" s="202">
        <f t="shared" si="12"/>
        <v>4.7401525090216241</v>
      </c>
      <c r="O188" s="201">
        <f t="shared" si="15"/>
        <v>-95.909367037160806</v>
      </c>
      <c r="P188" s="29">
        <v>11.846003986366666</v>
      </c>
      <c r="Q188" s="29">
        <v>26.784823500000002</v>
      </c>
      <c r="R188" s="30">
        <f t="shared" si="13"/>
        <v>38.63082748636667</v>
      </c>
      <c r="S188" s="29">
        <v>4.8611261299999997</v>
      </c>
      <c r="T188" s="29">
        <v>7.1625592310812509</v>
      </c>
      <c r="U188" s="30">
        <f t="shared" si="16"/>
        <v>12.023685361081251</v>
      </c>
      <c r="Z188" s="33"/>
    </row>
    <row r="189" spans="1:26" s="31" customFormat="1" ht="20.100000000000001" customHeight="1" x14ac:dyDescent="0.25">
      <c r="A189" s="197">
        <v>210</v>
      </c>
      <c r="B189" s="198" t="s">
        <v>215</v>
      </c>
      <c r="C189" s="198" t="s">
        <v>301</v>
      </c>
      <c r="D189" s="199">
        <v>43.993849000000004</v>
      </c>
      <c r="E189" s="200">
        <v>39.012946110000001</v>
      </c>
      <c r="F189" s="199">
        <v>0</v>
      </c>
      <c r="G189" s="199">
        <v>0.7935537399999999</v>
      </c>
      <c r="H189" s="201">
        <f t="shared" si="14"/>
        <v>4.1873491500000029</v>
      </c>
      <c r="I189" s="201"/>
      <c r="J189" s="199">
        <v>45.802716440479792</v>
      </c>
      <c r="K189" s="202">
        <v>39.663758271254693</v>
      </c>
      <c r="L189" s="199">
        <v>0</v>
      </c>
      <c r="M189" s="199">
        <v>0.98591743000000009</v>
      </c>
      <c r="N189" s="202">
        <f t="shared" si="12"/>
        <v>5.1530407392250988</v>
      </c>
      <c r="O189" s="201">
        <f t="shared" si="15"/>
        <v>23.062122470133527</v>
      </c>
      <c r="P189" s="29">
        <v>3.8246091099999999</v>
      </c>
      <c r="Q189" s="29">
        <v>35.188337000000004</v>
      </c>
      <c r="R189" s="30">
        <f t="shared" si="13"/>
        <v>39.012946110000001</v>
      </c>
      <c r="S189" s="29">
        <v>3.8246091099999999</v>
      </c>
      <c r="T189" s="29">
        <v>35.839149161254696</v>
      </c>
      <c r="U189" s="30">
        <f t="shared" si="16"/>
        <v>39.663758271254693</v>
      </c>
      <c r="Z189" s="33"/>
    </row>
    <row r="190" spans="1:26" s="31" customFormat="1" ht="20.100000000000001" customHeight="1" x14ac:dyDescent="0.25">
      <c r="A190" s="197">
        <v>211</v>
      </c>
      <c r="B190" s="198" t="s">
        <v>215</v>
      </c>
      <c r="C190" s="198" t="s">
        <v>302</v>
      </c>
      <c r="D190" s="199">
        <v>21.784401500000001</v>
      </c>
      <c r="E190" s="200">
        <v>10.29360381</v>
      </c>
      <c r="F190" s="199">
        <v>0</v>
      </c>
      <c r="G190" s="199">
        <v>1.1160882399999998</v>
      </c>
      <c r="H190" s="201">
        <f t="shared" si="14"/>
        <v>10.374709450000001</v>
      </c>
      <c r="I190" s="201"/>
      <c r="J190" s="199">
        <v>14.873950184334269</v>
      </c>
      <c r="K190" s="202">
        <v>10.3870279522885</v>
      </c>
      <c r="L190" s="199">
        <v>0</v>
      </c>
      <c r="M190" s="199">
        <v>1.3919749800000001</v>
      </c>
      <c r="N190" s="202">
        <f t="shared" si="12"/>
        <v>3.094947252045769</v>
      </c>
      <c r="O190" s="201">
        <f t="shared" si="15"/>
        <v>-70.168347682779981</v>
      </c>
      <c r="P190" s="29">
        <v>5.2422243100000001</v>
      </c>
      <c r="Q190" s="29">
        <v>5.0513795000000004</v>
      </c>
      <c r="R190" s="30">
        <f t="shared" si="13"/>
        <v>10.29360381</v>
      </c>
      <c r="S190" s="29">
        <v>5.2422243100000001</v>
      </c>
      <c r="T190" s="29">
        <v>5.1448036422885002</v>
      </c>
      <c r="U190" s="30">
        <f t="shared" si="16"/>
        <v>10.3870279522885</v>
      </c>
      <c r="Z190" s="33"/>
    </row>
    <row r="191" spans="1:26" s="31" customFormat="1" ht="20.100000000000001" customHeight="1" x14ac:dyDescent="0.25">
      <c r="A191" s="197">
        <v>212</v>
      </c>
      <c r="B191" s="198" t="s">
        <v>127</v>
      </c>
      <c r="C191" s="198" t="s">
        <v>303</v>
      </c>
      <c r="D191" s="199">
        <v>0</v>
      </c>
      <c r="E191" s="200">
        <v>0</v>
      </c>
      <c r="F191" s="199">
        <v>0</v>
      </c>
      <c r="G191" s="199">
        <v>0</v>
      </c>
      <c r="H191" s="201">
        <f t="shared" si="14"/>
        <v>0</v>
      </c>
      <c r="I191" s="201"/>
      <c r="J191" s="199">
        <v>0</v>
      </c>
      <c r="K191" s="202">
        <v>0</v>
      </c>
      <c r="L191" s="199">
        <v>0</v>
      </c>
      <c r="M191" s="199">
        <v>0</v>
      </c>
      <c r="N191" s="202">
        <f t="shared" si="12"/>
        <v>0</v>
      </c>
      <c r="O191" s="201" t="str">
        <f t="shared" si="15"/>
        <v>N.A.</v>
      </c>
      <c r="P191" s="29">
        <v>0</v>
      </c>
      <c r="Q191" s="29">
        <v>0</v>
      </c>
      <c r="R191" s="30">
        <f t="shared" si="13"/>
        <v>0</v>
      </c>
      <c r="S191" s="29">
        <v>0</v>
      </c>
      <c r="T191" s="29">
        <v>0</v>
      </c>
      <c r="U191" s="30">
        <f t="shared" si="16"/>
        <v>0</v>
      </c>
      <c r="Z191" s="33"/>
    </row>
    <row r="192" spans="1:26" s="31" customFormat="1" ht="20.100000000000001" customHeight="1" x14ac:dyDescent="0.25">
      <c r="A192" s="197">
        <v>213</v>
      </c>
      <c r="B192" s="198" t="s">
        <v>127</v>
      </c>
      <c r="C192" s="198" t="s">
        <v>304</v>
      </c>
      <c r="D192" s="199">
        <v>43.485022000000001</v>
      </c>
      <c r="E192" s="200">
        <v>6.6561107900000005</v>
      </c>
      <c r="F192" s="199">
        <v>0</v>
      </c>
      <c r="G192" s="199">
        <v>6.4879065499999999</v>
      </c>
      <c r="H192" s="201">
        <f t="shared" si="14"/>
        <v>30.341004660000003</v>
      </c>
      <c r="I192" s="201"/>
      <c r="J192" s="199">
        <v>14.365126598713228</v>
      </c>
      <c r="K192" s="202">
        <v>6.7509133597447768</v>
      </c>
      <c r="L192" s="199">
        <v>0</v>
      </c>
      <c r="M192" s="199">
        <v>6.9437660899999996</v>
      </c>
      <c r="N192" s="202">
        <f t="shared" si="12"/>
        <v>0.67044714896845203</v>
      </c>
      <c r="O192" s="201">
        <f t="shared" si="15"/>
        <v>-97.790293510444187</v>
      </c>
      <c r="P192" s="29">
        <v>1.53021629</v>
      </c>
      <c r="Q192" s="29">
        <v>5.1258945000000002</v>
      </c>
      <c r="R192" s="30">
        <f t="shared" si="13"/>
        <v>6.6561107900000005</v>
      </c>
      <c r="S192" s="29">
        <v>1.53021629</v>
      </c>
      <c r="T192" s="29">
        <v>5.2206970697447765</v>
      </c>
      <c r="U192" s="30">
        <f t="shared" si="16"/>
        <v>6.7509133597447768</v>
      </c>
      <c r="Z192" s="33"/>
    </row>
    <row r="193" spans="1:26" s="31" customFormat="1" ht="20.100000000000001" customHeight="1" x14ac:dyDescent="0.25">
      <c r="A193" s="197">
        <v>214</v>
      </c>
      <c r="B193" s="198" t="s">
        <v>127</v>
      </c>
      <c r="C193" s="198" t="s">
        <v>305</v>
      </c>
      <c r="D193" s="199">
        <v>35.480029000000002</v>
      </c>
      <c r="E193" s="200">
        <v>22.090210949999999</v>
      </c>
      <c r="F193" s="199">
        <v>0</v>
      </c>
      <c r="G193" s="199">
        <v>5.1194004800000013</v>
      </c>
      <c r="H193" s="201">
        <f t="shared" si="14"/>
        <v>8.2704175700000011</v>
      </c>
      <c r="I193" s="201"/>
      <c r="J193" s="199">
        <v>17.27140821348592</v>
      </c>
      <c r="K193" s="202">
        <v>11.079451473025468</v>
      </c>
      <c r="L193" s="199">
        <v>0</v>
      </c>
      <c r="M193" s="199">
        <v>5.2408656899999988</v>
      </c>
      <c r="N193" s="202">
        <f t="shared" si="12"/>
        <v>0.95109105046045261</v>
      </c>
      <c r="O193" s="201">
        <f t="shared" si="15"/>
        <v>-88.500084277359505</v>
      </c>
      <c r="P193" s="29">
        <v>17.896502199999997</v>
      </c>
      <c r="Q193" s="29">
        <v>4.1937087500000008</v>
      </c>
      <c r="R193" s="30">
        <f t="shared" si="13"/>
        <v>22.090210949999999</v>
      </c>
      <c r="S193" s="29">
        <v>6.8081804200000002</v>
      </c>
      <c r="T193" s="29">
        <v>4.2712710530254689</v>
      </c>
      <c r="U193" s="30">
        <f t="shared" si="16"/>
        <v>11.079451473025468</v>
      </c>
      <c r="Z193" s="33"/>
    </row>
    <row r="194" spans="1:26" s="31" customFormat="1" ht="20.100000000000001" customHeight="1" x14ac:dyDescent="0.25">
      <c r="A194" s="197">
        <v>215</v>
      </c>
      <c r="B194" s="198" t="s">
        <v>215</v>
      </c>
      <c r="C194" s="198" t="s">
        <v>306</v>
      </c>
      <c r="D194" s="199">
        <v>29.508043750000002</v>
      </c>
      <c r="E194" s="200">
        <v>6.1040757600000006</v>
      </c>
      <c r="F194" s="199">
        <v>0</v>
      </c>
      <c r="G194" s="199">
        <v>3.9410640300000002</v>
      </c>
      <c r="H194" s="201">
        <f t="shared" si="14"/>
        <v>19.462903960000002</v>
      </c>
      <c r="I194" s="201"/>
      <c r="J194" s="199">
        <v>10.593609667787804</v>
      </c>
      <c r="K194" s="202">
        <v>6.1909878623170815</v>
      </c>
      <c r="L194" s="199">
        <v>0</v>
      </c>
      <c r="M194" s="199">
        <v>4.1952761499999998</v>
      </c>
      <c r="N194" s="202">
        <f t="shared" si="12"/>
        <v>0.20734565547072314</v>
      </c>
      <c r="O194" s="201">
        <f t="shared" si="15"/>
        <v>-98.934662289364141</v>
      </c>
      <c r="P194" s="29">
        <v>1.4047845100000003</v>
      </c>
      <c r="Q194" s="29">
        <v>4.6992912499999999</v>
      </c>
      <c r="R194" s="30">
        <f t="shared" si="13"/>
        <v>6.1040757600000006</v>
      </c>
      <c r="S194" s="29">
        <v>1.4047845100000003</v>
      </c>
      <c r="T194" s="29">
        <v>4.7862033523170817</v>
      </c>
      <c r="U194" s="30">
        <f t="shared" si="16"/>
        <v>6.1909878623170815</v>
      </c>
      <c r="Z194" s="33"/>
    </row>
    <row r="195" spans="1:26" s="31" customFormat="1" ht="20.100000000000001" customHeight="1" x14ac:dyDescent="0.25">
      <c r="A195" s="197">
        <v>216</v>
      </c>
      <c r="B195" s="198" t="s">
        <v>192</v>
      </c>
      <c r="C195" s="198" t="s">
        <v>307</v>
      </c>
      <c r="D195" s="199">
        <v>420.97155299999997</v>
      </c>
      <c r="E195" s="200">
        <v>0</v>
      </c>
      <c r="F195" s="199">
        <v>0</v>
      </c>
      <c r="G195" s="199">
        <v>11.848252179999999</v>
      </c>
      <c r="H195" s="201">
        <f t="shared" si="14"/>
        <v>409.12330082</v>
      </c>
      <c r="I195" s="201"/>
      <c r="J195" s="199">
        <v>200.83492940945413</v>
      </c>
      <c r="K195" s="202">
        <v>0</v>
      </c>
      <c r="L195" s="199">
        <v>0</v>
      </c>
      <c r="M195" s="199">
        <v>10.70304295</v>
      </c>
      <c r="N195" s="202">
        <f t="shared" si="12"/>
        <v>190.13188645945414</v>
      </c>
      <c r="O195" s="201">
        <f t="shared" si="15"/>
        <v>-53.526996365551526</v>
      </c>
      <c r="P195" s="29">
        <v>0</v>
      </c>
      <c r="Q195" s="29">
        <v>0</v>
      </c>
      <c r="R195" s="30">
        <f t="shared" si="13"/>
        <v>0</v>
      </c>
      <c r="S195" s="29">
        <v>0</v>
      </c>
      <c r="T195" s="29">
        <v>0</v>
      </c>
      <c r="U195" s="30">
        <f t="shared" si="16"/>
        <v>0</v>
      </c>
      <c r="Z195" s="33"/>
    </row>
    <row r="196" spans="1:26" s="31" customFormat="1" ht="20.100000000000001" customHeight="1" x14ac:dyDescent="0.25">
      <c r="A196" s="197">
        <v>217</v>
      </c>
      <c r="B196" s="198" t="s">
        <v>192</v>
      </c>
      <c r="C196" s="198" t="s">
        <v>308</v>
      </c>
      <c r="D196" s="199">
        <v>1327.7873757500001</v>
      </c>
      <c r="E196" s="200">
        <v>13.475430599999999</v>
      </c>
      <c r="F196" s="199">
        <v>0</v>
      </c>
      <c r="G196" s="199">
        <v>3.5328371800000005</v>
      </c>
      <c r="H196" s="201">
        <f t="shared" si="14"/>
        <v>1310.7791079700003</v>
      </c>
      <c r="I196" s="201"/>
      <c r="J196" s="199">
        <v>1506.0247180599999</v>
      </c>
      <c r="K196" s="202">
        <v>13.475430599999999</v>
      </c>
      <c r="L196" s="199">
        <v>0</v>
      </c>
      <c r="M196" s="199">
        <v>4.1112894899999999</v>
      </c>
      <c r="N196" s="202">
        <f t="shared" si="12"/>
        <v>1488.43799797</v>
      </c>
      <c r="O196" s="201">
        <f t="shared" si="15"/>
        <v>13.553686423575936</v>
      </c>
      <c r="P196" s="29">
        <v>13.475430599999999</v>
      </c>
      <c r="Q196" s="29">
        <v>0</v>
      </c>
      <c r="R196" s="30">
        <f t="shared" si="13"/>
        <v>13.475430599999999</v>
      </c>
      <c r="S196" s="29">
        <v>13.475430599999999</v>
      </c>
      <c r="T196" s="29">
        <v>0</v>
      </c>
      <c r="U196" s="30">
        <f t="shared" si="16"/>
        <v>13.475430599999999</v>
      </c>
      <c r="Z196" s="33"/>
    </row>
    <row r="197" spans="1:26" s="31" customFormat="1" ht="20.100000000000001" customHeight="1" x14ac:dyDescent="0.25">
      <c r="A197" s="197">
        <v>218</v>
      </c>
      <c r="B197" s="198" t="s">
        <v>123</v>
      </c>
      <c r="C197" s="198" t="s">
        <v>309</v>
      </c>
      <c r="D197" s="199">
        <v>28.696594500000003</v>
      </c>
      <c r="E197" s="200">
        <v>26.708808619999999</v>
      </c>
      <c r="F197" s="199">
        <v>0</v>
      </c>
      <c r="G197" s="199">
        <v>6.9196370000000007E-2</v>
      </c>
      <c r="H197" s="201">
        <f t="shared" si="14"/>
        <v>1.9185895100000041</v>
      </c>
      <c r="I197" s="201"/>
      <c r="J197" s="199">
        <v>106.19220060850807</v>
      </c>
      <c r="K197" s="202">
        <v>103.99428731657655</v>
      </c>
      <c r="L197" s="199">
        <v>0</v>
      </c>
      <c r="M197" s="199">
        <v>8.4987379999999987E-2</v>
      </c>
      <c r="N197" s="202">
        <f t="shared" si="12"/>
        <v>2.1129259119315278</v>
      </c>
      <c r="O197" s="201">
        <f t="shared" si="15"/>
        <v>10.129128764574725</v>
      </c>
      <c r="P197" s="29">
        <v>0.32968637000000001</v>
      </c>
      <c r="Q197" s="29">
        <v>26.379122249999998</v>
      </c>
      <c r="R197" s="30">
        <f t="shared" si="13"/>
        <v>26.708808619999999</v>
      </c>
      <c r="S197" s="29">
        <v>0.32968637000000001</v>
      </c>
      <c r="T197" s="29">
        <v>103.66460094657654</v>
      </c>
      <c r="U197" s="30">
        <f t="shared" si="16"/>
        <v>103.99428731657655</v>
      </c>
      <c r="Z197" s="33"/>
    </row>
    <row r="198" spans="1:26" s="31" customFormat="1" ht="20.100000000000001" customHeight="1" x14ac:dyDescent="0.25">
      <c r="A198" s="197">
        <v>219</v>
      </c>
      <c r="B198" s="198" t="s">
        <v>215</v>
      </c>
      <c r="C198" s="198" t="s">
        <v>310</v>
      </c>
      <c r="D198" s="199">
        <v>16.689656499999998</v>
      </c>
      <c r="E198" s="200">
        <v>7.695454719999999</v>
      </c>
      <c r="F198" s="199">
        <v>0</v>
      </c>
      <c r="G198" s="199">
        <v>1.59671561</v>
      </c>
      <c r="H198" s="201">
        <f t="shared" si="14"/>
        <v>7.3974861699999988</v>
      </c>
      <c r="I198" s="201"/>
      <c r="J198" s="199">
        <v>10.609495970484147</v>
      </c>
      <c r="K198" s="202">
        <v>8.2860765340040707</v>
      </c>
      <c r="L198" s="199">
        <v>0</v>
      </c>
      <c r="M198" s="199">
        <v>1.9317330500000001</v>
      </c>
      <c r="N198" s="202">
        <f t="shared" si="12"/>
        <v>0.39168638648007637</v>
      </c>
      <c r="O198" s="201">
        <f t="shared" si="15"/>
        <v>-94.705142024211767</v>
      </c>
      <c r="P198" s="29">
        <v>7.4936537199999993</v>
      </c>
      <c r="Q198" s="29">
        <v>0.20180099999999998</v>
      </c>
      <c r="R198" s="30">
        <f t="shared" si="13"/>
        <v>7.695454719999999</v>
      </c>
      <c r="S198" s="29">
        <v>7.4936537199999993</v>
      </c>
      <c r="T198" s="29">
        <v>0.79242281400407155</v>
      </c>
      <c r="U198" s="30">
        <f t="shared" si="16"/>
        <v>8.2860765340040707</v>
      </c>
      <c r="Z198" s="33"/>
    </row>
    <row r="199" spans="1:26" s="31" customFormat="1" ht="20.100000000000001" customHeight="1" x14ac:dyDescent="0.25">
      <c r="A199" s="197">
        <v>222</v>
      </c>
      <c r="B199" s="198" t="s">
        <v>113</v>
      </c>
      <c r="C199" s="198" t="s">
        <v>311</v>
      </c>
      <c r="D199" s="199">
        <v>1815.2992555000001</v>
      </c>
      <c r="E199" s="200">
        <v>816.16459659999998</v>
      </c>
      <c r="F199" s="199">
        <v>0</v>
      </c>
      <c r="G199" s="199">
        <v>15.283863629999999</v>
      </c>
      <c r="H199" s="201">
        <f t="shared" si="14"/>
        <v>983.85079527000005</v>
      </c>
      <c r="I199" s="201"/>
      <c r="J199" s="199">
        <v>2833.3684248302002</v>
      </c>
      <c r="K199" s="202">
        <v>734.39155614930803</v>
      </c>
      <c r="L199" s="199">
        <v>0</v>
      </c>
      <c r="M199" s="199">
        <v>18.60895202</v>
      </c>
      <c r="N199" s="202">
        <f t="shared" si="12"/>
        <v>2080.3679166608922</v>
      </c>
      <c r="O199" s="201">
        <f t="shared" si="15"/>
        <v>111.45156630075932</v>
      </c>
      <c r="P199" s="29">
        <v>70.824297599999994</v>
      </c>
      <c r="Q199" s="29">
        <v>745.34029899999996</v>
      </c>
      <c r="R199" s="30">
        <f t="shared" si="13"/>
        <v>816.16459659999998</v>
      </c>
      <c r="S199" s="29">
        <v>70.824297599999994</v>
      </c>
      <c r="T199" s="29">
        <v>663.56725854930801</v>
      </c>
      <c r="U199" s="30">
        <f t="shared" si="16"/>
        <v>734.39155614930803</v>
      </c>
      <c r="Z199" s="33"/>
    </row>
    <row r="200" spans="1:26" s="31" customFormat="1" ht="20.100000000000001" customHeight="1" x14ac:dyDescent="0.25">
      <c r="A200" s="197">
        <v>223</v>
      </c>
      <c r="B200" s="198" t="s">
        <v>123</v>
      </c>
      <c r="C200" s="198" t="s">
        <v>312</v>
      </c>
      <c r="D200" s="199">
        <v>0</v>
      </c>
      <c r="E200" s="200">
        <v>0</v>
      </c>
      <c r="F200" s="199">
        <v>0</v>
      </c>
      <c r="G200" s="199">
        <v>0</v>
      </c>
      <c r="H200" s="201">
        <f t="shared" si="14"/>
        <v>0</v>
      </c>
      <c r="I200" s="201"/>
      <c r="J200" s="199">
        <v>0</v>
      </c>
      <c r="K200" s="202">
        <v>0</v>
      </c>
      <c r="L200" s="199">
        <v>0</v>
      </c>
      <c r="M200" s="199">
        <v>0</v>
      </c>
      <c r="N200" s="202">
        <f t="shared" si="12"/>
        <v>0</v>
      </c>
      <c r="O200" s="201" t="str">
        <f t="shared" si="15"/>
        <v>N.A.</v>
      </c>
      <c r="P200" s="29">
        <v>0</v>
      </c>
      <c r="Q200" s="29">
        <v>0</v>
      </c>
      <c r="R200" s="30">
        <f t="shared" si="13"/>
        <v>0</v>
      </c>
      <c r="S200" s="29">
        <v>0</v>
      </c>
      <c r="T200" s="29">
        <v>0</v>
      </c>
      <c r="U200" s="30">
        <f t="shared" si="16"/>
        <v>0</v>
      </c>
      <c r="Z200" s="33"/>
    </row>
    <row r="201" spans="1:26" s="31" customFormat="1" ht="20.100000000000001" customHeight="1" x14ac:dyDescent="0.25">
      <c r="A201" s="197">
        <v>225</v>
      </c>
      <c r="B201" s="198" t="s">
        <v>123</v>
      </c>
      <c r="C201" s="198" t="s">
        <v>313</v>
      </c>
      <c r="D201" s="199">
        <v>0</v>
      </c>
      <c r="E201" s="200">
        <v>0</v>
      </c>
      <c r="F201" s="199">
        <v>0</v>
      </c>
      <c r="G201" s="199">
        <v>0</v>
      </c>
      <c r="H201" s="201">
        <f t="shared" si="14"/>
        <v>0</v>
      </c>
      <c r="I201" s="201"/>
      <c r="J201" s="199">
        <v>0.34878554425276109</v>
      </c>
      <c r="K201" s="202">
        <v>0.34194661201251081</v>
      </c>
      <c r="L201" s="199">
        <v>0</v>
      </c>
      <c r="M201" s="199">
        <v>0</v>
      </c>
      <c r="N201" s="202">
        <f t="shared" si="12"/>
        <v>6.8389322402502839E-3</v>
      </c>
      <c r="O201" s="201" t="str">
        <f t="shared" si="15"/>
        <v>N.A.</v>
      </c>
      <c r="P201" s="29">
        <v>0</v>
      </c>
      <c r="Q201" s="29">
        <v>0</v>
      </c>
      <c r="R201" s="30">
        <f t="shared" si="13"/>
        <v>0</v>
      </c>
      <c r="S201" s="29">
        <v>0</v>
      </c>
      <c r="T201" s="29">
        <v>0.34194661201251081</v>
      </c>
      <c r="U201" s="30">
        <f t="shared" si="16"/>
        <v>0.34194661201251081</v>
      </c>
      <c r="Z201" s="33"/>
    </row>
    <row r="202" spans="1:26" s="31" customFormat="1" ht="20.100000000000001" customHeight="1" x14ac:dyDescent="0.25">
      <c r="A202" s="197">
        <v>226</v>
      </c>
      <c r="B202" s="198" t="s">
        <v>115</v>
      </c>
      <c r="C202" s="198" t="s">
        <v>314</v>
      </c>
      <c r="D202" s="199">
        <v>90.593832999999989</v>
      </c>
      <c r="E202" s="200">
        <v>34.067192500000004</v>
      </c>
      <c r="F202" s="199">
        <v>0</v>
      </c>
      <c r="G202" s="199">
        <v>2.2292504400000004</v>
      </c>
      <c r="H202" s="201">
        <f t="shared" si="14"/>
        <v>54.297390059999984</v>
      </c>
      <c r="I202" s="201"/>
      <c r="J202" s="199">
        <v>102.3802342464171</v>
      </c>
      <c r="K202" s="202">
        <v>25.664399249999999</v>
      </c>
      <c r="L202" s="199">
        <v>0</v>
      </c>
      <c r="M202" s="199">
        <v>2.01377915</v>
      </c>
      <c r="N202" s="202">
        <f t="shared" si="12"/>
        <v>74.702055846417096</v>
      </c>
      <c r="O202" s="201">
        <f t="shared" si="15"/>
        <v>37.579459645978275</v>
      </c>
      <c r="P202" s="29">
        <v>0</v>
      </c>
      <c r="Q202" s="29">
        <v>34.067192500000004</v>
      </c>
      <c r="R202" s="30">
        <f t="shared" si="13"/>
        <v>34.067192500000004</v>
      </c>
      <c r="S202" s="29">
        <v>0</v>
      </c>
      <c r="T202" s="29">
        <v>25.664399249999999</v>
      </c>
      <c r="U202" s="30">
        <f t="shared" si="16"/>
        <v>25.664399249999999</v>
      </c>
      <c r="Z202" s="33"/>
    </row>
    <row r="203" spans="1:26" s="31" customFormat="1" ht="20.100000000000001" customHeight="1" x14ac:dyDescent="0.25">
      <c r="A203" s="197">
        <v>227</v>
      </c>
      <c r="B203" s="198" t="s">
        <v>111</v>
      </c>
      <c r="C203" s="198" t="s">
        <v>315</v>
      </c>
      <c r="D203" s="199">
        <v>125.28793825000001</v>
      </c>
      <c r="E203" s="200">
        <v>13.023820749999999</v>
      </c>
      <c r="F203" s="199">
        <v>0</v>
      </c>
      <c r="G203" s="199">
        <v>0</v>
      </c>
      <c r="H203" s="201">
        <f t="shared" si="14"/>
        <v>112.26411750000001</v>
      </c>
      <c r="I203" s="201"/>
      <c r="J203" s="199">
        <v>121.07089835472436</v>
      </c>
      <c r="K203" s="202">
        <v>15.565196782799998</v>
      </c>
      <c r="L203" s="199">
        <v>0</v>
      </c>
      <c r="M203" s="199">
        <v>0</v>
      </c>
      <c r="N203" s="202">
        <f t="shared" si="12"/>
        <v>105.50570157192436</v>
      </c>
      <c r="O203" s="201">
        <f t="shared" si="15"/>
        <v>-6.0201033763754914</v>
      </c>
      <c r="P203" s="29">
        <v>0</v>
      </c>
      <c r="Q203" s="29">
        <v>13.023820749999999</v>
      </c>
      <c r="R203" s="30">
        <f t="shared" si="13"/>
        <v>13.023820749999999</v>
      </c>
      <c r="S203" s="29">
        <v>0</v>
      </c>
      <c r="T203" s="29">
        <v>15.565196782799998</v>
      </c>
      <c r="U203" s="30">
        <f t="shared" si="16"/>
        <v>15.565196782799998</v>
      </c>
      <c r="Z203" s="33"/>
    </row>
    <row r="204" spans="1:26" s="31" customFormat="1" ht="20.100000000000001" customHeight="1" x14ac:dyDescent="0.25">
      <c r="A204" s="197">
        <v>228</v>
      </c>
      <c r="B204" s="198" t="s">
        <v>123</v>
      </c>
      <c r="C204" s="198" t="s">
        <v>316</v>
      </c>
      <c r="D204" s="199">
        <v>3.3743775000000005</v>
      </c>
      <c r="E204" s="200">
        <v>0.54503024999999994</v>
      </c>
      <c r="F204" s="199">
        <v>0</v>
      </c>
      <c r="G204" s="199">
        <v>7.1472199999999993E-3</v>
      </c>
      <c r="H204" s="201">
        <f t="shared" si="14"/>
        <v>2.8222000300000007</v>
      </c>
      <c r="I204" s="201"/>
      <c r="J204" s="199">
        <v>15.66229207271085</v>
      </c>
      <c r="K204" s="202">
        <v>2.1441056765792608</v>
      </c>
      <c r="L204" s="199">
        <v>0</v>
      </c>
      <c r="M204" s="199">
        <v>6.4677300000000005E-3</v>
      </c>
      <c r="N204" s="202">
        <f t="shared" si="12"/>
        <v>13.511718666131589</v>
      </c>
      <c r="O204" s="201">
        <f t="shared" si="15"/>
        <v>378.7654497378623</v>
      </c>
      <c r="P204" s="29">
        <v>0</v>
      </c>
      <c r="Q204" s="29">
        <v>0.54503024999999994</v>
      </c>
      <c r="R204" s="30">
        <f t="shared" si="13"/>
        <v>0.54503024999999994</v>
      </c>
      <c r="S204" s="29">
        <v>0</v>
      </c>
      <c r="T204" s="29">
        <v>2.1441056765792608</v>
      </c>
      <c r="U204" s="30">
        <f t="shared" si="16"/>
        <v>2.1441056765792608</v>
      </c>
      <c r="Z204" s="33"/>
    </row>
    <row r="205" spans="1:26" s="31" customFormat="1" ht="20.100000000000001" customHeight="1" x14ac:dyDescent="0.25">
      <c r="A205" s="197">
        <v>229</v>
      </c>
      <c r="B205" s="198" t="s">
        <v>121</v>
      </c>
      <c r="C205" s="198" t="s">
        <v>317</v>
      </c>
      <c r="D205" s="199">
        <v>82.559396750000005</v>
      </c>
      <c r="E205" s="200">
        <v>31.452113750000002</v>
      </c>
      <c r="F205" s="199">
        <v>0</v>
      </c>
      <c r="G205" s="199">
        <v>3.4836547199999996</v>
      </c>
      <c r="H205" s="201">
        <f t="shared" si="14"/>
        <v>47.623628280000005</v>
      </c>
      <c r="I205" s="201"/>
      <c r="J205" s="199">
        <v>70.153950378099978</v>
      </c>
      <c r="K205" s="202">
        <v>68.086463500000008</v>
      </c>
      <c r="L205" s="199">
        <v>0</v>
      </c>
      <c r="M205" s="199">
        <v>4.278645</v>
      </c>
      <c r="N205" s="202">
        <f t="shared" si="12"/>
        <v>-2.2111581219000298</v>
      </c>
      <c r="O205" s="201">
        <f t="shared" si="15"/>
        <v>-104.64298542920685</v>
      </c>
      <c r="P205" s="29">
        <v>16.5978855</v>
      </c>
      <c r="Q205" s="29">
        <v>14.854228250000002</v>
      </c>
      <c r="R205" s="30">
        <f t="shared" si="13"/>
        <v>31.452113750000002</v>
      </c>
      <c r="S205" s="29">
        <v>16.5978855</v>
      </c>
      <c r="T205" s="29">
        <v>51.488578000000004</v>
      </c>
      <c r="U205" s="30">
        <f t="shared" si="16"/>
        <v>68.086463500000008</v>
      </c>
      <c r="Z205" s="33"/>
    </row>
    <row r="206" spans="1:26" s="31" customFormat="1" ht="20.100000000000001" customHeight="1" x14ac:dyDescent="0.25">
      <c r="A206" s="197">
        <v>231</v>
      </c>
      <c r="B206" s="198" t="s">
        <v>215</v>
      </c>
      <c r="C206" s="198" t="s">
        <v>318</v>
      </c>
      <c r="D206" s="199">
        <v>6.1108887500000009</v>
      </c>
      <c r="E206" s="200">
        <v>5.5353309499999996</v>
      </c>
      <c r="F206" s="199">
        <v>0</v>
      </c>
      <c r="G206" s="199">
        <v>9.4213270000000002E-2</v>
      </c>
      <c r="H206" s="201">
        <f t="shared" si="14"/>
        <v>0.48134453000000121</v>
      </c>
      <c r="I206" s="201"/>
      <c r="J206" s="199">
        <v>6.1488332400753265</v>
      </c>
      <c r="K206" s="202">
        <v>5.6294068124267902</v>
      </c>
      <c r="L206" s="199">
        <v>0</v>
      </c>
      <c r="M206" s="199">
        <v>0.11571328</v>
      </c>
      <c r="N206" s="202">
        <f t="shared" si="12"/>
        <v>0.40371314764853627</v>
      </c>
      <c r="O206" s="201">
        <f t="shared" si="15"/>
        <v>-16.128028369090377</v>
      </c>
      <c r="P206" s="29">
        <v>0.44887945000000001</v>
      </c>
      <c r="Q206" s="29">
        <v>5.0864514999999999</v>
      </c>
      <c r="R206" s="30">
        <f t="shared" si="13"/>
        <v>5.5353309499999996</v>
      </c>
      <c r="S206" s="29">
        <v>0.44887945000000001</v>
      </c>
      <c r="T206" s="29">
        <v>5.1805273624267905</v>
      </c>
      <c r="U206" s="30">
        <f t="shared" si="16"/>
        <v>5.6294068124267902</v>
      </c>
      <c r="Z206" s="33"/>
    </row>
    <row r="207" spans="1:26" s="31" customFormat="1" ht="20.100000000000001" customHeight="1" x14ac:dyDescent="0.25">
      <c r="A207" s="197">
        <v>233</v>
      </c>
      <c r="B207" s="198" t="s">
        <v>215</v>
      </c>
      <c r="C207" s="198" t="s">
        <v>319</v>
      </c>
      <c r="D207" s="199">
        <v>3.2361192499999998</v>
      </c>
      <c r="E207" s="200">
        <v>2.5421871799999995</v>
      </c>
      <c r="F207" s="199">
        <v>0</v>
      </c>
      <c r="G207" s="199">
        <v>0.12587936999999999</v>
      </c>
      <c r="H207" s="201">
        <f t="shared" si="14"/>
        <v>0.56805270000000019</v>
      </c>
      <c r="I207" s="201"/>
      <c r="J207" s="199">
        <v>6.6719615040854849</v>
      </c>
      <c r="K207" s="202">
        <v>2.5781139494955729</v>
      </c>
      <c r="L207" s="199">
        <v>0</v>
      </c>
      <c r="M207" s="199">
        <v>0.15460578999999999</v>
      </c>
      <c r="N207" s="202">
        <f t="shared" si="12"/>
        <v>3.9392417645899118</v>
      </c>
      <c r="O207" s="201" t="str">
        <f t="shared" si="15"/>
        <v>500&lt;</v>
      </c>
      <c r="P207" s="29">
        <v>0.59975268000000004</v>
      </c>
      <c r="Q207" s="29">
        <v>1.9424344999999996</v>
      </c>
      <c r="R207" s="30">
        <f t="shared" si="13"/>
        <v>2.5421871799999995</v>
      </c>
      <c r="S207" s="29">
        <v>0.59975268000000004</v>
      </c>
      <c r="T207" s="29">
        <v>1.978361269495573</v>
      </c>
      <c r="U207" s="30">
        <f t="shared" si="16"/>
        <v>2.5781139494955729</v>
      </c>
      <c r="Z207" s="33"/>
    </row>
    <row r="208" spans="1:26" s="31" customFormat="1" ht="20.100000000000001" customHeight="1" x14ac:dyDescent="0.25">
      <c r="A208" s="197">
        <v>234</v>
      </c>
      <c r="B208" s="198" t="s">
        <v>215</v>
      </c>
      <c r="C208" s="198" t="s">
        <v>320</v>
      </c>
      <c r="D208" s="199">
        <v>35.81475425</v>
      </c>
      <c r="E208" s="200">
        <v>12.32838836</v>
      </c>
      <c r="F208" s="199">
        <v>0</v>
      </c>
      <c r="G208" s="199">
        <v>11.872226899999999</v>
      </c>
      <c r="H208" s="201">
        <f t="shared" si="14"/>
        <v>11.614138990000002</v>
      </c>
      <c r="I208" s="201"/>
      <c r="J208" s="199">
        <v>27.48956868910599</v>
      </c>
      <c r="K208" s="202">
        <v>12.468454625605796</v>
      </c>
      <c r="L208" s="199">
        <v>0</v>
      </c>
      <c r="M208" s="199">
        <v>13.211082630000002</v>
      </c>
      <c r="N208" s="202">
        <f t="shared" si="12"/>
        <v>1.8100314335001926</v>
      </c>
      <c r="O208" s="201">
        <f t="shared" si="15"/>
        <v>-84.415276629127106</v>
      </c>
      <c r="P208" s="29">
        <v>4.7551081100000001</v>
      </c>
      <c r="Q208" s="29">
        <v>7.5732802499999998</v>
      </c>
      <c r="R208" s="30">
        <f t="shared" si="13"/>
        <v>12.32838836</v>
      </c>
      <c r="S208" s="29">
        <v>4.7551081100000001</v>
      </c>
      <c r="T208" s="29">
        <v>7.7133465156057959</v>
      </c>
      <c r="U208" s="30">
        <f t="shared" si="16"/>
        <v>12.468454625605796</v>
      </c>
      <c r="Z208" s="33"/>
    </row>
    <row r="209" spans="1:26" s="31" customFormat="1" ht="20.100000000000001" customHeight="1" x14ac:dyDescent="0.25">
      <c r="A209" s="197">
        <v>235</v>
      </c>
      <c r="B209" s="198" t="s">
        <v>115</v>
      </c>
      <c r="C209" s="198" t="s">
        <v>321</v>
      </c>
      <c r="D209" s="199">
        <v>251.08517575000002</v>
      </c>
      <c r="E209" s="200">
        <v>217.28100878000001</v>
      </c>
      <c r="F209" s="199">
        <v>0</v>
      </c>
      <c r="G209" s="199">
        <v>7.4865695799999994</v>
      </c>
      <c r="H209" s="201">
        <f t="shared" si="14"/>
        <v>26.31759739000001</v>
      </c>
      <c r="I209" s="201"/>
      <c r="J209" s="199">
        <v>125.06375808342437</v>
      </c>
      <c r="K209" s="202">
        <v>108.69428857999999</v>
      </c>
      <c r="L209" s="199">
        <v>0</v>
      </c>
      <c r="M209" s="199">
        <v>9.1950484299999999</v>
      </c>
      <c r="N209" s="202">
        <f t="shared" si="12"/>
        <v>7.1744210734243836</v>
      </c>
      <c r="O209" s="201">
        <f t="shared" si="15"/>
        <v>-72.739072769042082</v>
      </c>
      <c r="P209" s="29">
        <v>35.669787780000007</v>
      </c>
      <c r="Q209" s="29">
        <v>181.611221</v>
      </c>
      <c r="R209" s="30">
        <f t="shared" si="13"/>
        <v>217.28100878000001</v>
      </c>
      <c r="S209" s="29">
        <v>35.669787780000007</v>
      </c>
      <c r="T209" s="29">
        <v>73.024500799999984</v>
      </c>
      <c r="U209" s="30">
        <f t="shared" si="16"/>
        <v>108.69428857999999</v>
      </c>
      <c r="Z209" s="33"/>
    </row>
    <row r="210" spans="1:26" s="31" customFormat="1" ht="20.100000000000001" customHeight="1" x14ac:dyDescent="0.25">
      <c r="A210" s="197">
        <v>236</v>
      </c>
      <c r="B210" s="198" t="s">
        <v>115</v>
      </c>
      <c r="C210" s="198" t="s">
        <v>322</v>
      </c>
      <c r="D210" s="199">
        <v>190.76234174999999</v>
      </c>
      <c r="E210" s="200">
        <v>181.611221</v>
      </c>
      <c r="F210" s="199">
        <v>0</v>
      </c>
      <c r="G210" s="199">
        <v>1.4825198899999998</v>
      </c>
      <c r="H210" s="201">
        <f t="shared" si="14"/>
        <v>7.66860085999999</v>
      </c>
      <c r="I210" s="201"/>
      <c r="J210" s="199">
        <v>197.51634194752438</v>
      </c>
      <c r="K210" s="202">
        <v>73.024500799999984</v>
      </c>
      <c r="L210" s="199">
        <v>0</v>
      </c>
      <c r="M210" s="199">
        <v>1.3415749399999999</v>
      </c>
      <c r="N210" s="202">
        <f t="shared" ref="N210:N273" si="17">J210-K210-M210</f>
        <v>123.1502662075244</v>
      </c>
      <c r="O210" s="201" t="str">
        <f t="shared" si="15"/>
        <v>500&lt;</v>
      </c>
      <c r="P210" s="29">
        <v>0</v>
      </c>
      <c r="Q210" s="29">
        <v>181.611221</v>
      </c>
      <c r="R210" s="30">
        <f t="shared" ref="R210:R273" si="18">P210+Q210</f>
        <v>181.611221</v>
      </c>
      <c r="S210" s="29">
        <v>0</v>
      </c>
      <c r="T210" s="29">
        <v>73.024500799999984</v>
      </c>
      <c r="U210" s="30">
        <f t="shared" si="16"/>
        <v>73.024500799999984</v>
      </c>
      <c r="Z210" s="33"/>
    </row>
    <row r="211" spans="1:26" s="31" customFormat="1" ht="20.100000000000001" customHeight="1" x14ac:dyDescent="0.25">
      <c r="A211" s="197">
        <v>237</v>
      </c>
      <c r="B211" s="198" t="s">
        <v>123</v>
      </c>
      <c r="C211" s="198" t="s">
        <v>323</v>
      </c>
      <c r="D211" s="199">
        <v>12.427173750000001</v>
      </c>
      <c r="E211" s="200">
        <v>0.26081349999999998</v>
      </c>
      <c r="F211" s="199">
        <v>0</v>
      </c>
      <c r="G211" s="199">
        <v>0.42837608999999999</v>
      </c>
      <c r="H211" s="201">
        <f t="shared" ref="H211:H274" si="19">D211-E211-G211</f>
        <v>11.737984160000002</v>
      </c>
      <c r="I211" s="201"/>
      <c r="J211" s="199">
        <v>3.3032743055209899</v>
      </c>
      <c r="K211" s="202">
        <v>1.0265775110990094</v>
      </c>
      <c r="L211" s="199">
        <v>0</v>
      </c>
      <c r="M211" s="199">
        <v>0.39886106999999998</v>
      </c>
      <c r="N211" s="202">
        <f t="shared" si="17"/>
        <v>1.8778357244219805</v>
      </c>
      <c r="O211" s="201">
        <f t="shared" ref="O211:O274" si="20">IF(OR(H211=0,N211=0),"N.A.",IF((((N211-H211)/H211))*100&gt;=500,"500&lt;",IF((((N211-H211)/H211))*100&lt;=-500,"&lt;-500",(((N211-H211)/H211))*100)))</f>
        <v>-84.002059477800657</v>
      </c>
      <c r="P211" s="29">
        <v>0</v>
      </c>
      <c r="Q211" s="29">
        <v>0.26081349999999998</v>
      </c>
      <c r="R211" s="30">
        <f t="shared" si="18"/>
        <v>0.26081349999999998</v>
      </c>
      <c r="S211" s="29">
        <v>0</v>
      </c>
      <c r="T211" s="29">
        <v>1.0265775110990094</v>
      </c>
      <c r="U211" s="30">
        <f t="shared" ref="U211:U274" si="21">S211+T211</f>
        <v>1.0265775110990094</v>
      </c>
      <c r="Z211" s="33"/>
    </row>
    <row r="212" spans="1:26" s="31" customFormat="1" ht="20.100000000000001" customHeight="1" x14ac:dyDescent="0.25">
      <c r="A212" s="197">
        <v>242</v>
      </c>
      <c r="B212" s="198" t="s">
        <v>127</v>
      </c>
      <c r="C212" s="198" t="s">
        <v>324</v>
      </c>
      <c r="D212" s="199">
        <v>20.616366750000001</v>
      </c>
      <c r="E212" s="200">
        <v>11.66666747</v>
      </c>
      <c r="F212" s="199">
        <v>0</v>
      </c>
      <c r="G212" s="199">
        <v>3.6537279299999996</v>
      </c>
      <c r="H212" s="201">
        <f t="shared" si="19"/>
        <v>5.2959713500000012</v>
      </c>
      <c r="I212" s="201"/>
      <c r="J212" s="199">
        <v>17.118986239651445</v>
      </c>
      <c r="K212" s="202">
        <v>12.285312222207271</v>
      </c>
      <c r="L212" s="199">
        <v>0</v>
      </c>
      <c r="M212" s="199">
        <v>3.9630247799999996</v>
      </c>
      <c r="N212" s="202">
        <f t="shared" si="17"/>
        <v>0.87064923744417477</v>
      </c>
      <c r="O212" s="201">
        <f t="shared" si="20"/>
        <v>-83.560159602370689</v>
      </c>
      <c r="P212" s="29">
        <v>6.0895467199999995</v>
      </c>
      <c r="Q212" s="29">
        <v>5.5771207500000006</v>
      </c>
      <c r="R212" s="30">
        <f t="shared" si="18"/>
        <v>11.66666747</v>
      </c>
      <c r="S212" s="29">
        <v>6.6050415199999994</v>
      </c>
      <c r="T212" s="29">
        <v>5.6802707022072711</v>
      </c>
      <c r="U212" s="30">
        <f t="shared" si="21"/>
        <v>12.285312222207271</v>
      </c>
      <c r="Z212" s="33"/>
    </row>
    <row r="213" spans="1:26" s="31" customFormat="1" ht="20.100000000000001" customHeight="1" x14ac:dyDescent="0.25">
      <c r="A213" s="197">
        <v>243</v>
      </c>
      <c r="B213" s="198" t="s">
        <v>127</v>
      </c>
      <c r="C213" s="198" t="s">
        <v>325</v>
      </c>
      <c r="D213" s="199">
        <v>56.008809500000005</v>
      </c>
      <c r="E213" s="200">
        <v>2.5445884999999997</v>
      </c>
      <c r="F213" s="199">
        <v>0</v>
      </c>
      <c r="G213" s="199">
        <v>1.9384619900000004</v>
      </c>
      <c r="H213" s="201">
        <f t="shared" si="19"/>
        <v>51.525759010000009</v>
      </c>
      <c r="I213" s="201"/>
      <c r="J213" s="199">
        <v>5.3973643535900688</v>
      </c>
      <c r="K213" s="202">
        <v>2.5916489962647775</v>
      </c>
      <c r="L213" s="199">
        <v>0</v>
      </c>
      <c r="M213" s="199">
        <v>1.7510973000000001</v>
      </c>
      <c r="N213" s="202">
        <f t="shared" si="17"/>
        <v>1.0546180573252912</v>
      </c>
      <c r="O213" s="201">
        <f t="shared" si="20"/>
        <v>-97.953221694180939</v>
      </c>
      <c r="P213" s="29">
        <v>0</v>
      </c>
      <c r="Q213" s="29">
        <v>2.5445884999999997</v>
      </c>
      <c r="R213" s="30">
        <f t="shared" si="18"/>
        <v>2.5445884999999997</v>
      </c>
      <c r="S213" s="29">
        <v>0</v>
      </c>
      <c r="T213" s="29">
        <v>2.5916489962647775</v>
      </c>
      <c r="U213" s="30">
        <f t="shared" si="21"/>
        <v>2.5916489962647775</v>
      </c>
      <c r="Z213" s="33"/>
    </row>
    <row r="214" spans="1:26" s="31" customFormat="1" ht="20.100000000000001" customHeight="1" x14ac:dyDescent="0.25">
      <c r="A214" s="197">
        <v>244</v>
      </c>
      <c r="B214" s="198" t="s">
        <v>127</v>
      </c>
      <c r="C214" s="198" t="s">
        <v>326</v>
      </c>
      <c r="D214" s="199">
        <v>31.390614749999997</v>
      </c>
      <c r="E214" s="200">
        <v>13.20961417</v>
      </c>
      <c r="F214" s="199">
        <v>0</v>
      </c>
      <c r="G214" s="199">
        <v>1.8456976499999995</v>
      </c>
      <c r="H214" s="201">
        <f t="shared" si="19"/>
        <v>16.335302929999997</v>
      </c>
      <c r="I214" s="201"/>
      <c r="J214" s="199">
        <v>16.042394585382524</v>
      </c>
      <c r="K214" s="202">
        <v>13.306270551943651</v>
      </c>
      <c r="L214" s="199">
        <v>0</v>
      </c>
      <c r="M214" s="199">
        <v>2.2119267100000002</v>
      </c>
      <c r="N214" s="202">
        <f t="shared" si="17"/>
        <v>0.52419732343887304</v>
      </c>
      <c r="O214" s="201">
        <f t="shared" si="20"/>
        <v>-96.791015595577491</v>
      </c>
      <c r="P214" s="29">
        <v>7.9836794199999996</v>
      </c>
      <c r="Q214" s="29">
        <v>5.2259347500000004</v>
      </c>
      <c r="R214" s="30">
        <f t="shared" si="18"/>
        <v>13.20961417</v>
      </c>
      <c r="S214" s="29">
        <v>7.9836794199999996</v>
      </c>
      <c r="T214" s="29">
        <v>5.3225911319436516</v>
      </c>
      <c r="U214" s="30">
        <f t="shared" si="21"/>
        <v>13.306270551943651</v>
      </c>
      <c r="Z214" s="33"/>
    </row>
    <row r="215" spans="1:26" s="31" customFormat="1" ht="20.100000000000001" customHeight="1" x14ac:dyDescent="0.25">
      <c r="A215" s="197">
        <v>245</v>
      </c>
      <c r="B215" s="198" t="s">
        <v>127</v>
      </c>
      <c r="C215" s="198" t="s">
        <v>327</v>
      </c>
      <c r="D215" s="199">
        <v>99.650238250000001</v>
      </c>
      <c r="E215" s="200">
        <v>8.8745328099999998</v>
      </c>
      <c r="F215" s="199">
        <v>0</v>
      </c>
      <c r="G215" s="199">
        <v>1.5824285599999999</v>
      </c>
      <c r="H215" s="201">
        <f t="shared" si="19"/>
        <v>89.193276879999999</v>
      </c>
      <c r="I215" s="201"/>
      <c r="J215" s="199">
        <v>8.3780186587929943</v>
      </c>
      <c r="K215" s="202">
        <v>6.2854840631303874</v>
      </c>
      <c r="L215" s="199">
        <v>0</v>
      </c>
      <c r="M215" s="199">
        <v>1.5568311499999998</v>
      </c>
      <c r="N215" s="202">
        <f t="shared" si="17"/>
        <v>0.53570344566260708</v>
      </c>
      <c r="O215" s="201">
        <f t="shared" si="20"/>
        <v>-99.399390330301088</v>
      </c>
      <c r="P215" s="29">
        <v>1.45558356</v>
      </c>
      <c r="Q215" s="29">
        <v>7.4189492499999998</v>
      </c>
      <c r="R215" s="30">
        <f t="shared" si="18"/>
        <v>8.8745328099999998</v>
      </c>
      <c r="S215" s="29">
        <v>1.45558356</v>
      </c>
      <c r="T215" s="29">
        <v>4.8299005031303874</v>
      </c>
      <c r="U215" s="30">
        <f t="shared" si="21"/>
        <v>6.2854840631303874</v>
      </c>
      <c r="Z215" s="33"/>
    </row>
    <row r="216" spans="1:26" s="31" customFormat="1" ht="20.100000000000001" customHeight="1" x14ac:dyDescent="0.25">
      <c r="A216" s="197">
        <v>247</v>
      </c>
      <c r="B216" s="198" t="s">
        <v>215</v>
      </c>
      <c r="C216" s="198" t="s">
        <v>328</v>
      </c>
      <c r="D216" s="199">
        <v>10.383838750000001</v>
      </c>
      <c r="E216" s="200">
        <v>6.7033395500000008</v>
      </c>
      <c r="F216" s="199">
        <v>0</v>
      </c>
      <c r="G216" s="199">
        <v>0.65804009999999991</v>
      </c>
      <c r="H216" s="201">
        <f t="shared" si="19"/>
        <v>3.0224590999999998</v>
      </c>
      <c r="I216" s="201"/>
      <c r="J216" s="199">
        <v>7.6165843500157022</v>
      </c>
      <c r="K216" s="202">
        <v>6.7881679488389253</v>
      </c>
      <c r="L216" s="199">
        <v>0</v>
      </c>
      <c r="M216" s="199">
        <v>0.73910037000000006</v>
      </c>
      <c r="N216" s="202">
        <f t="shared" si="17"/>
        <v>8.9316031176776889E-2</v>
      </c>
      <c r="O216" s="201">
        <f t="shared" si="20"/>
        <v>-97.044921760007369</v>
      </c>
      <c r="P216" s="29">
        <v>2.1167063000000002</v>
      </c>
      <c r="Q216" s="29">
        <v>4.5866332500000002</v>
      </c>
      <c r="R216" s="30">
        <f t="shared" si="18"/>
        <v>6.7033395500000008</v>
      </c>
      <c r="S216" s="29">
        <v>2.1167063000000002</v>
      </c>
      <c r="T216" s="29">
        <v>4.6714616488389256</v>
      </c>
      <c r="U216" s="30">
        <f t="shared" si="21"/>
        <v>6.7881679488389253</v>
      </c>
      <c r="Z216" s="33"/>
    </row>
    <row r="217" spans="1:26" s="31" customFormat="1" ht="20.100000000000001" customHeight="1" x14ac:dyDescent="0.25">
      <c r="A217" s="197">
        <v>248</v>
      </c>
      <c r="B217" s="198" t="s">
        <v>215</v>
      </c>
      <c r="C217" s="198" t="s">
        <v>329</v>
      </c>
      <c r="D217" s="199">
        <v>23.162016249999997</v>
      </c>
      <c r="E217" s="200">
        <v>14.6046294</v>
      </c>
      <c r="F217" s="199">
        <v>0</v>
      </c>
      <c r="G217" s="199">
        <v>1.2740769399999998</v>
      </c>
      <c r="H217" s="201">
        <f t="shared" si="19"/>
        <v>7.2833099099999972</v>
      </c>
      <c r="I217" s="201"/>
      <c r="J217" s="199">
        <v>17.537743974740231</v>
      </c>
      <c r="K217" s="202">
        <v>14.796175711902189</v>
      </c>
      <c r="L217" s="199">
        <v>0</v>
      </c>
      <c r="M217" s="199">
        <v>1.44117512</v>
      </c>
      <c r="N217" s="202">
        <f t="shared" si="17"/>
        <v>1.300393142838042</v>
      </c>
      <c r="O217" s="201">
        <f t="shared" si="20"/>
        <v>-82.145574485954526</v>
      </c>
      <c r="P217" s="29">
        <v>4.24791965</v>
      </c>
      <c r="Q217" s="29">
        <v>10.35670975</v>
      </c>
      <c r="R217" s="30">
        <f t="shared" si="18"/>
        <v>14.6046294</v>
      </c>
      <c r="S217" s="29">
        <v>4.24791965</v>
      </c>
      <c r="T217" s="29">
        <v>10.548256061902189</v>
      </c>
      <c r="U217" s="30">
        <f t="shared" si="21"/>
        <v>14.796175711902189</v>
      </c>
      <c r="Z217" s="33"/>
    </row>
    <row r="218" spans="1:26" s="31" customFormat="1" ht="20.100000000000001" customHeight="1" x14ac:dyDescent="0.25">
      <c r="A218" s="197">
        <v>249</v>
      </c>
      <c r="B218" s="198" t="s">
        <v>215</v>
      </c>
      <c r="C218" s="198" t="s">
        <v>330</v>
      </c>
      <c r="D218" s="199">
        <v>238.43698674999999</v>
      </c>
      <c r="E218" s="200">
        <v>10.728088307666669</v>
      </c>
      <c r="F218" s="199">
        <v>0</v>
      </c>
      <c r="G218" s="199">
        <v>2.2747163254575002</v>
      </c>
      <c r="H218" s="201">
        <f t="shared" si="19"/>
        <v>225.43418211687583</v>
      </c>
      <c r="I218" s="201"/>
      <c r="J218" s="199">
        <v>17.220465158755864</v>
      </c>
      <c r="K218" s="202">
        <v>14.235869089172416</v>
      </c>
      <c r="L218" s="199">
        <v>0</v>
      </c>
      <c r="M218" s="199">
        <v>1.9282597199999998</v>
      </c>
      <c r="N218" s="202">
        <f t="shared" si="17"/>
        <v>1.0563363495834484</v>
      </c>
      <c r="O218" s="201">
        <f t="shared" si="20"/>
        <v>-99.531421393302367</v>
      </c>
      <c r="P218" s="29">
        <v>8.640238057666668</v>
      </c>
      <c r="Q218" s="29">
        <v>2.0878502500000002</v>
      </c>
      <c r="R218" s="30">
        <f t="shared" si="18"/>
        <v>10.728088307666669</v>
      </c>
      <c r="S218" s="29">
        <v>7.480179810000001</v>
      </c>
      <c r="T218" s="29">
        <v>6.7556892791724152</v>
      </c>
      <c r="U218" s="30">
        <f t="shared" si="21"/>
        <v>14.235869089172416</v>
      </c>
      <c r="Z218" s="33"/>
    </row>
    <row r="219" spans="1:26" s="31" customFormat="1" ht="20.100000000000001" customHeight="1" x14ac:dyDescent="0.25">
      <c r="A219" s="197">
        <v>250</v>
      </c>
      <c r="B219" s="198" t="s">
        <v>215</v>
      </c>
      <c r="C219" s="198" t="s">
        <v>331</v>
      </c>
      <c r="D219" s="199">
        <v>14.944437000000001</v>
      </c>
      <c r="E219" s="200">
        <v>12.629435530000002</v>
      </c>
      <c r="F219" s="199">
        <v>0</v>
      </c>
      <c r="G219" s="199">
        <v>0.55289719999999998</v>
      </c>
      <c r="H219" s="201">
        <f t="shared" si="19"/>
        <v>1.7621042699999987</v>
      </c>
      <c r="I219" s="201"/>
      <c r="J219" s="199">
        <v>19.129690277160872</v>
      </c>
      <c r="K219" s="202">
        <v>12.814298100942029</v>
      </c>
      <c r="L219" s="199">
        <v>0</v>
      </c>
      <c r="M219" s="199">
        <v>0.67907160999999994</v>
      </c>
      <c r="N219" s="202">
        <f t="shared" si="17"/>
        <v>5.6363205662188429</v>
      </c>
      <c r="O219" s="201">
        <f t="shared" si="20"/>
        <v>219.86305590297715</v>
      </c>
      <c r="P219" s="29">
        <v>2.6342807800000001</v>
      </c>
      <c r="Q219" s="29">
        <v>9.9951547500000011</v>
      </c>
      <c r="R219" s="30">
        <f t="shared" si="18"/>
        <v>12.629435530000002</v>
      </c>
      <c r="S219" s="29">
        <v>2.6342807800000001</v>
      </c>
      <c r="T219" s="29">
        <v>10.18001732094203</v>
      </c>
      <c r="U219" s="30">
        <f t="shared" si="21"/>
        <v>12.814298100942029</v>
      </c>
      <c r="Z219" s="33"/>
    </row>
    <row r="220" spans="1:26" s="31" customFormat="1" ht="20.100000000000001" customHeight="1" x14ac:dyDescent="0.25">
      <c r="A220" s="197">
        <v>251</v>
      </c>
      <c r="B220" s="198" t="s">
        <v>127</v>
      </c>
      <c r="C220" s="198" t="s">
        <v>332</v>
      </c>
      <c r="D220" s="199">
        <v>15.78092075</v>
      </c>
      <c r="E220" s="200">
        <v>3.9191354299999999</v>
      </c>
      <c r="F220" s="199">
        <v>0</v>
      </c>
      <c r="G220" s="199">
        <v>2.21533062</v>
      </c>
      <c r="H220" s="201">
        <f t="shared" si="19"/>
        <v>9.6464546999999996</v>
      </c>
      <c r="I220" s="201"/>
      <c r="J220" s="199">
        <v>8.0944881893190193</v>
      </c>
      <c r="K220" s="202">
        <v>3.9626887246264912</v>
      </c>
      <c r="L220" s="199">
        <v>0</v>
      </c>
      <c r="M220" s="199">
        <v>2.39769093</v>
      </c>
      <c r="N220" s="202">
        <f t="shared" si="17"/>
        <v>1.734108534692528</v>
      </c>
      <c r="O220" s="201">
        <f t="shared" si="20"/>
        <v>-82.023358958058154</v>
      </c>
      <c r="P220" s="29">
        <v>1.5643286799999998</v>
      </c>
      <c r="Q220" s="29">
        <v>2.3548067499999998</v>
      </c>
      <c r="R220" s="30">
        <f t="shared" si="18"/>
        <v>3.9191354299999999</v>
      </c>
      <c r="S220" s="29">
        <v>1.5643286799999998</v>
      </c>
      <c r="T220" s="29">
        <v>2.3983600446264912</v>
      </c>
      <c r="U220" s="30">
        <f t="shared" si="21"/>
        <v>3.9626887246264912</v>
      </c>
      <c r="Z220" s="33"/>
    </row>
    <row r="221" spans="1:26" s="31" customFormat="1" ht="20.100000000000001" customHeight="1" x14ac:dyDescent="0.25">
      <c r="A221" s="197">
        <v>252</v>
      </c>
      <c r="B221" s="198" t="s">
        <v>127</v>
      </c>
      <c r="C221" s="198" t="s">
        <v>333</v>
      </c>
      <c r="D221" s="199">
        <v>0</v>
      </c>
      <c r="E221" s="200">
        <v>0</v>
      </c>
      <c r="F221" s="199">
        <v>0</v>
      </c>
      <c r="G221" s="199">
        <v>0</v>
      </c>
      <c r="H221" s="201">
        <f t="shared" si="19"/>
        <v>0</v>
      </c>
      <c r="I221" s="201"/>
      <c r="J221" s="199">
        <v>0</v>
      </c>
      <c r="K221" s="202">
        <v>0</v>
      </c>
      <c r="L221" s="199">
        <v>0</v>
      </c>
      <c r="M221" s="199">
        <v>0</v>
      </c>
      <c r="N221" s="202">
        <f t="shared" si="17"/>
        <v>0</v>
      </c>
      <c r="O221" s="201" t="str">
        <f t="shared" si="20"/>
        <v>N.A.</v>
      </c>
      <c r="P221" s="29">
        <v>0</v>
      </c>
      <c r="Q221" s="29">
        <v>0</v>
      </c>
      <c r="R221" s="30">
        <f t="shared" si="18"/>
        <v>0</v>
      </c>
      <c r="S221" s="29">
        <v>0</v>
      </c>
      <c r="T221" s="29">
        <v>0</v>
      </c>
      <c r="U221" s="30">
        <f t="shared" si="21"/>
        <v>0</v>
      </c>
      <c r="Z221" s="33"/>
    </row>
    <row r="222" spans="1:26" s="31" customFormat="1" ht="20.100000000000001" customHeight="1" x14ac:dyDescent="0.25">
      <c r="A222" s="197">
        <v>253</v>
      </c>
      <c r="B222" s="198" t="s">
        <v>127</v>
      </c>
      <c r="C222" s="198" t="s">
        <v>334</v>
      </c>
      <c r="D222" s="199">
        <v>33.495472750000005</v>
      </c>
      <c r="E222" s="200">
        <v>12.10798014</v>
      </c>
      <c r="F222" s="199">
        <v>0</v>
      </c>
      <c r="G222" s="199">
        <v>3.3004344100000003</v>
      </c>
      <c r="H222" s="201">
        <f t="shared" si="19"/>
        <v>18.087058200000001</v>
      </c>
      <c r="I222" s="201"/>
      <c r="J222" s="199">
        <v>13.847184053155686</v>
      </c>
      <c r="K222" s="202">
        <v>10.861706743485966</v>
      </c>
      <c r="L222" s="199">
        <v>0</v>
      </c>
      <c r="M222" s="199">
        <v>2.6469398900000005</v>
      </c>
      <c r="N222" s="202">
        <f t="shared" si="17"/>
        <v>0.33853741966971995</v>
      </c>
      <c r="O222" s="201">
        <f t="shared" si="20"/>
        <v>-98.128289211400215</v>
      </c>
      <c r="P222" s="29">
        <v>7.3402513899999997</v>
      </c>
      <c r="Q222" s="29">
        <v>4.7677287500000007</v>
      </c>
      <c r="R222" s="30">
        <f t="shared" si="18"/>
        <v>12.10798014</v>
      </c>
      <c r="S222" s="29">
        <v>6.0058000099999997</v>
      </c>
      <c r="T222" s="29">
        <v>4.8559067334859662</v>
      </c>
      <c r="U222" s="30">
        <f t="shared" si="21"/>
        <v>10.861706743485966</v>
      </c>
      <c r="Z222" s="33"/>
    </row>
    <row r="223" spans="1:26" s="31" customFormat="1" ht="20.100000000000001" customHeight="1" x14ac:dyDescent="0.25">
      <c r="A223" s="197">
        <v>259</v>
      </c>
      <c r="B223" s="198" t="s">
        <v>127</v>
      </c>
      <c r="C223" s="198" t="s">
        <v>335</v>
      </c>
      <c r="D223" s="199">
        <v>27.21094025</v>
      </c>
      <c r="E223" s="200">
        <v>8.5867558499999994</v>
      </c>
      <c r="F223" s="199">
        <v>0</v>
      </c>
      <c r="G223" s="199">
        <v>5.4210013200000002</v>
      </c>
      <c r="H223" s="201">
        <f t="shared" si="19"/>
        <v>13.203183080000001</v>
      </c>
      <c r="I223" s="201"/>
      <c r="J223" s="199">
        <v>18.484584014667583</v>
      </c>
      <c r="K223" s="202">
        <v>8.9126872108505726</v>
      </c>
      <c r="L223" s="199">
        <v>0</v>
      </c>
      <c r="M223" s="199">
        <v>5.9403002100000002</v>
      </c>
      <c r="N223" s="202">
        <f t="shared" si="17"/>
        <v>3.6315965938170098</v>
      </c>
      <c r="O223" s="201">
        <f t="shared" si="20"/>
        <v>-72.494537326244441</v>
      </c>
      <c r="P223" s="29">
        <v>4.3304863500000002</v>
      </c>
      <c r="Q223" s="29">
        <v>4.2562695000000001</v>
      </c>
      <c r="R223" s="30">
        <f t="shared" si="18"/>
        <v>8.5867558499999994</v>
      </c>
      <c r="S223" s="29">
        <v>4.5776989700000001</v>
      </c>
      <c r="T223" s="29">
        <v>4.3349882408505724</v>
      </c>
      <c r="U223" s="30">
        <f t="shared" si="21"/>
        <v>8.9126872108505726</v>
      </c>
      <c r="Z223" s="33"/>
    </row>
    <row r="224" spans="1:26" s="31" customFormat="1" ht="20.100000000000001" customHeight="1" x14ac:dyDescent="0.25">
      <c r="A224" s="197">
        <v>260</v>
      </c>
      <c r="B224" s="198" t="s">
        <v>127</v>
      </c>
      <c r="C224" s="198" t="s">
        <v>336</v>
      </c>
      <c r="D224" s="199">
        <v>11.39187175</v>
      </c>
      <c r="E224" s="200">
        <v>3.1143477199999996</v>
      </c>
      <c r="F224" s="199">
        <v>0</v>
      </c>
      <c r="G224" s="199">
        <v>3.6239692099999994</v>
      </c>
      <c r="H224" s="201">
        <f t="shared" si="19"/>
        <v>4.653554820000001</v>
      </c>
      <c r="I224" s="201"/>
      <c r="J224" s="199">
        <v>7.3959345196924362</v>
      </c>
      <c r="K224" s="202">
        <v>3.1706889463124064</v>
      </c>
      <c r="L224" s="199">
        <v>0</v>
      </c>
      <c r="M224" s="199">
        <v>3.9730840099999996</v>
      </c>
      <c r="N224" s="202">
        <f t="shared" si="17"/>
        <v>0.25216156338003026</v>
      </c>
      <c r="O224" s="201">
        <f t="shared" si="20"/>
        <v>-94.5813131437435</v>
      </c>
      <c r="P224" s="29">
        <v>6.8117719999999993E-2</v>
      </c>
      <c r="Q224" s="29">
        <v>3.0462299999999995</v>
      </c>
      <c r="R224" s="30">
        <f t="shared" si="18"/>
        <v>3.1143477199999996</v>
      </c>
      <c r="S224" s="29">
        <v>6.8117719999999993E-2</v>
      </c>
      <c r="T224" s="29">
        <v>3.1025712263124063</v>
      </c>
      <c r="U224" s="30">
        <f t="shared" si="21"/>
        <v>3.1706889463124064</v>
      </c>
      <c r="Z224" s="33"/>
    </row>
    <row r="225" spans="1:26" s="31" customFormat="1" ht="20.100000000000001" customHeight="1" x14ac:dyDescent="0.25">
      <c r="A225" s="197">
        <v>261</v>
      </c>
      <c r="B225" s="198" t="s">
        <v>179</v>
      </c>
      <c r="C225" s="198" t="s">
        <v>337</v>
      </c>
      <c r="D225" s="199">
        <v>1320.8402697500001</v>
      </c>
      <c r="E225" s="200">
        <v>895.20699643999978</v>
      </c>
      <c r="F225" s="199">
        <v>0</v>
      </c>
      <c r="G225" s="199">
        <v>23.625619479999997</v>
      </c>
      <c r="H225" s="201">
        <f t="shared" si="19"/>
        <v>402.00765383000027</v>
      </c>
      <c r="I225" s="201"/>
      <c r="J225" s="199">
        <v>1384.1285457899999</v>
      </c>
      <c r="K225" s="202">
        <v>449.84956136000005</v>
      </c>
      <c r="L225" s="199">
        <v>0</v>
      </c>
      <c r="M225" s="199">
        <v>25.597812810000001</v>
      </c>
      <c r="N225" s="202">
        <f t="shared" si="17"/>
        <v>908.68117161999976</v>
      </c>
      <c r="O225" s="201">
        <f t="shared" si="20"/>
        <v>126.03578886193544</v>
      </c>
      <c r="P225" s="29">
        <v>50.844087189999996</v>
      </c>
      <c r="Q225" s="29">
        <v>844.3629092499998</v>
      </c>
      <c r="R225" s="30">
        <f t="shared" si="18"/>
        <v>895.20699643999978</v>
      </c>
      <c r="S225" s="29">
        <v>41.053349359999999</v>
      </c>
      <c r="T225" s="29">
        <v>408.79621200000003</v>
      </c>
      <c r="U225" s="30">
        <f t="shared" si="21"/>
        <v>449.84956136000005</v>
      </c>
      <c r="Z225" s="33"/>
    </row>
    <row r="226" spans="1:26" s="31" customFormat="1" ht="20.100000000000001" customHeight="1" x14ac:dyDescent="0.25">
      <c r="A226" s="197">
        <v>262</v>
      </c>
      <c r="B226" s="198" t="s">
        <v>215</v>
      </c>
      <c r="C226" s="198" t="s">
        <v>338</v>
      </c>
      <c r="D226" s="199">
        <v>17.932762500000003</v>
      </c>
      <c r="E226" s="200">
        <v>9.4819040699999988</v>
      </c>
      <c r="F226" s="199">
        <v>0</v>
      </c>
      <c r="G226" s="199">
        <v>1.4692217299999997</v>
      </c>
      <c r="H226" s="201">
        <f t="shared" si="19"/>
        <v>6.9816367000000046</v>
      </c>
      <c r="I226" s="201"/>
      <c r="J226" s="199">
        <v>11.738083208444749</v>
      </c>
      <c r="K226" s="202">
        <v>9.5471404004360263</v>
      </c>
      <c r="L226" s="199">
        <v>0</v>
      </c>
      <c r="M226" s="199">
        <v>1.7335717399999999</v>
      </c>
      <c r="N226" s="202">
        <f t="shared" si="17"/>
        <v>0.45737106800872285</v>
      </c>
      <c r="O226" s="201">
        <f t="shared" si="20"/>
        <v>-93.448942022309438</v>
      </c>
      <c r="P226" s="29">
        <v>5.954663319999999</v>
      </c>
      <c r="Q226" s="29">
        <v>3.5272407500000003</v>
      </c>
      <c r="R226" s="30">
        <f t="shared" si="18"/>
        <v>9.4819040699999988</v>
      </c>
      <c r="S226" s="29">
        <v>5.954663319999999</v>
      </c>
      <c r="T226" s="29">
        <v>3.5924770804360273</v>
      </c>
      <c r="U226" s="30">
        <f t="shared" si="21"/>
        <v>9.5471404004360263</v>
      </c>
      <c r="Z226" s="33"/>
    </row>
    <row r="227" spans="1:26" s="31" customFormat="1" ht="20.100000000000001" customHeight="1" x14ac:dyDescent="0.25">
      <c r="A227" s="197">
        <v>264</v>
      </c>
      <c r="B227" s="198" t="s">
        <v>113</v>
      </c>
      <c r="C227" s="198" t="s">
        <v>339</v>
      </c>
      <c r="D227" s="199">
        <v>3135.87282125</v>
      </c>
      <c r="E227" s="200">
        <v>2279.80007983</v>
      </c>
      <c r="F227" s="199">
        <v>0</v>
      </c>
      <c r="G227" s="199">
        <v>95.193244410000005</v>
      </c>
      <c r="H227" s="201">
        <f t="shared" si="19"/>
        <v>760.87949701000002</v>
      </c>
      <c r="I227" s="201"/>
      <c r="J227" s="199">
        <v>2341.1163342799996</v>
      </c>
      <c r="K227" s="202">
        <v>720.23218335000001</v>
      </c>
      <c r="L227" s="199">
        <v>0</v>
      </c>
      <c r="M227" s="199">
        <v>102.48183495000002</v>
      </c>
      <c r="N227" s="202">
        <f t="shared" si="17"/>
        <v>1518.4023159799995</v>
      </c>
      <c r="O227" s="201">
        <f t="shared" si="20"/>
        <v>99.558842358981778</v>
      </c>
      <c r="P227" s="29">
        <v>43.84047683</v>
      </c>
      <c r="Q227" s="29">
        <v>2235.9596029999998</v>
      </c>
      <c r="R227" s="30">
        <f t="shared" si="18"/>
        <v>2279.80007983</v>
      </c>
      <c r="S227" s="29">
        <v>40.134069350000004</v>
      </c>
      <c r="T227" s="29">
        <v>680.09811400000001</v>
      </c>
      <c r="U227" s="30">
        <f t="shared" si="21"/>
        <v>720.23218335000001</v>
      </c>
      <c r="Z227" s="33"/>
    </row>
    <row r="228" spans="1:26" s="31" customFormat="1" ht="20.100000000000001" customHeight="1" x14ac:dyDescent="0.25">
      <c r="A228" s="197">
        <v>266</v>
      </c>
      <c r="B228" s="198" t="s">
        <v>215</v>
      </c>
      <c r="C228" s="198" t="s">
        <v>340</v>
      </c>
      <c r="D228" s="199">
        <v>224.75285499999995</v>
      </c>
      <c r="E228" s="200">
        <v>34.156044339999994</v>
      </c>
      <c r="F228" s="199">
        <v>0</v>
      </c>
      <c r="G228" s="199">
        <v>9.6679234499999982</v>
      </c>
      <c r="H228" s="201">
        <f t="shared" si="19"/>
        <v>180.92888720999997</v>
      </c>
      <c r="I228" s="201"/>
      <c r="J228" s="199">
        <v>46.403892431875711</v>
      </c>
      <c r="K228" s="202">
        <v>36.789657288113446</v>
      </c>
      <c r="L228" s="199">
        <v>0</v>
      </c>
      <c r="M228" s="199">
        <v>9.209453980000001</v>
      </c>
      <c r="N228" s="202">
        <f t="shared" si="17"/>
        <v>0.40478116376226403</v>
      </c>
      <c r="O228" s="201">
        <f t="shared" si="20"/>
        <v>-99.776276099408918</v>
      </c>
      <c r="P228" s="29">
        <v>27.308543839999999</v>
      </c>
      <c r="Q228" s="29">
        <v>6.8475004999999989</v>
      </c>
      <c r="R228" s="30">
        <f t="shared" si="18"/>
        <v>34.156044339999994</v>
      </c>
      <c r="S228" s="29">
        <v>27.460088349999999</v>
      </c>
      <c r="T228" s="29">
        <v>9.329568938113443</v>
      </c>
      <c r="U228" s="30">
        <f t="shared" si="21"/>
        <v>36.789657288113446</v>
      </c>
      <c r="Z228" s="33"/>
    </row>
    <row r="229" spans="1:26" s="31" customFormat="1" ht="20.100000000000001" customHeight="1" x14ac:dyDescent="0.25">
      <c r="A229" s="197">
        <v>267</v>
      </c>
      <c r="B229" s="198" t="s">
        <v>215</v>
      </c>
      <c r="C229" s="198" t="s">
        <v>341</v>
      </c>
      <c r="D229" s="199">
        <v>13.759721750000001</v>
      </c>
      <c r="E229" s="200">
        <v>1.7929935000000001</v>
      </c>
      <c r="F229" s="199">
        <v>0</v>
      </c>
      <c r="G229" s="199">
        <v>0</v>
      </c>
      <c r="H229" s="201">
        <f t="shared" si="19"/>
        <v>11.966728250000001</v>
      </c>
      <c r="I229" s="201"/>
      <c r="J229" s="199">
        <v>11.695537402095757</v>
      </c>
      <c r="K229" s="202">
        <v>1.8261539393095667</v>
      </c>
      <c r="L229" s="199">
        <v>0</v>
      </c>
      <c r="M229" s="199">
        <v>0</v>
      </c>
      <c r="N229" s="202">
        <f t="shared" si="17"/>
        <v>9.8693834627861907</v>
      </c>
      <c r="O229" s="201">
        <f t="shared" si="20"/>
        <v>-17.526467915019378</v>
      </c>
      <c r="P229" s="29">
        <v>0</v>
      </c>
      <c r="Q229" s="29">
        <v>1.7929935000000001</v>
      </c>
      <c r="R229" s="30">
        <f t="shared" si="18"/>
        <v>1.7929935000000001</v>
      </c>
      <c r="S229" s="29">
        <v>0</v>
      </c>
      <c r="T229" s="29">
        <v>1.8261539393095667</v>
      </c>
      <c r="U229" s="30">
        <f t="shared" si="21"/>
        <v>1.8261539393095667</v>
      </c>
      <c r="Z229" s="33"/>
    </row>
    <row r="230" spans="1:26" s="31" customFormat="1" ht="20.100000000000001" customHeight="1" x14ac:dyDescent="0.25">
      <c r="A230" s="197">
        <v>268</v>
      </c>
      <c r="B230" s="198" t="s">
        <v>115</v>
      </c>
      <c r="C230" s="198" t="s">
        <v>342</v>
      </c>
      <c r="D230" s="199">
        <v>41.151463</v>
      </c>
      <c r="E230" s="200">
        <v>30.581085449999996</v>
      </c>
      <c r="F230" s="199">
        <v>0</v>
      </c>
      <c r="G230" s="199">
        <v>7.478227162125</v>
      </c>
      <c r="H230" s="201">
        <f t="shared" si="19"/>
        <v>3.0921503878750034</v>
      </c>
      <c r="I230" s="201"/>
      <c r="J230" s="199">
        <v>2.6800000000000001E-4</v>
      </c>
      <c r="K230" s="202">
        <v>0</v>
      </c>
      <c r="L230" s="199">
        <v>0</v>
      </c>
      <c r="M230" s="199">
        <v>0</v>
      </c>
      <c r="N230" s="202">
        <f t="shared" si="17"/>
        <v>2.6800000000000001E-4</v>
      </c>
      <c r="O230" s="201">
        <f t="shared" si="20"/>
        <v>-99.991332892441093</v>
      </c>
      <c r="P230" s="29">
        <v>12.309838949999998</v>
      </c>
      <c r="Q230" s="29">
        <v>18.2712465</v>
      </c>
      <c r="R230" s="30">
        <f t="shared" si="18"/>
        <v>30.581085449999996</v>
      </c>
      <c r="S230" s="29">
        <v>0</v>
      </c>
      <c r="T230" s="29">
        <v>0</v>
      </c>
      <c r="U230" s="30">
        <f t="shared" si="21"/>
        <v>0</v>
      </c>
      <c r="Z230" s="33"/>
    </row>
    <row r="231" spans="1:26" s="31" customFormat="1" ht="20.100000000000001" customHeight="1" x14ac:dyDescent="0.25">
      <c r="A231" s="197">
        <v>269</v>
      </c>
      <c r="B231" s="198" t="s">
        <v>123</v>
      </c>
      <c r="C231" s="198" t="s">
        <v>343</v>
      </c>
      <c r="D231" s="199">
        <v>1.8691537499999997</v>
      </c>
      <c r="E231" s="200">
        <v>0.42331649999999998</v>
      </c>
      <c r="F231" s="199">
        <v>0</v>
      </c>
      <c r="G231" s="199">
        <v>0</v>
      </c>
      <c r="H231" s="201">
        <f t="shared" si="19"/>
        <v>1.4458372499999999</v>
      </c>
      <c r="I231" s="201"/>
      <c r="J231" s="199">
        <v>7.7928403695748347</v>
      </c>
      <c r="K231" s="202">
        <v>1.6662142680145458</v>
      </c>
      <c r="L231" s="199">
        <v>0</v>
      </c>
      <c r="M231" s="199">
        <v>0</v>
      </c>
      <c r="N231" s="202">
        <f t="shared" si="17"/>
        <v>6.126626101560289</v>
      </c>
      <c r="O231" s="201">
        <f t="shared" si="20"/>
        <v>323.74244414855747</v>
      </c>
      <c r="P231" s="29">
        <v>0</v>
      </c>
      <c r="Q231" s="29">
        <v>0.42331649999999998</v>
      </c>
      <c r="R231" s="30">
        <f t="shared" si="18"/>
        <v>0.42331649999999998</v>
      </c>
      <c r="S231" s="29">
        <v>0</v>
      </c>
      <c r="T231" s="29">
        <v>1.6662142680145458</v>
      </c>
      <c r="U231" s="30">
        <f t="shared" si="21"/>
        <v>1.6662142680145458</v>
      </c>
      <c r="Z231" s="33"/>
    </row>
    <row r="232" spans="1:26" s="31" customFormat="1" ht="20.100000000000001" customHeight="1" x14ac:dyDescent="0.25">
      <c r="A232" s="197">
        <v>273</v>
      </c>
      <c r="B232" s="198" t="s">
        <v>127</v>
      </c>
      <c r="C232" s="198" t="s">
        <v>344</v>
      </c>
      <c r="D232" s="199">
        <v>49.190948499999998</v>
      </c>
      <c r="E232" s="200">
        <v>17.065401899999998</v>
      </c>
      <c r="F232" s="199">
        <v>0</v>
      </c>
      <c r="G232" s="199">
        <v>8.0303466399999994</v>
      </c>
      <c r="H232" s="201">
        <f t="shared" si="19"/>
        <v>24.095199960000002</v>
      </c>
      <c r="I232" s="201"/>
      <c r="J232" s="199">
        <v>39.000291212803234</v>
      </c>
      <c r="K232" s="202">
        <v>14.751488440395335</v>
      </c>
      <c r="L232" s="199">
        <v>0</v>
      </c>
      <c r="M232" s="199">
        <v>8.7043549000000002</v>
      </c>
      <c r="N232" s="202">
        <f t="shared" si="17"/>
        <v>15.544447872407899</v>
      </c>
      <c r="O232" s="201">
        <f t="shared" si="20"/>
        <v>-35.487367200882538</v>
      </c>
      <c r="P232" s="29">
        <v>9.9630904000000005</v>
      </c>
      <c r="Q232" s="29">
        <v>7.102311499999999</v>
      </c>
      <c r="R232" s="30">
        <f t="shared" si="18"/>
        <v>17.065401899999998</v>
      </c>
      <c r="S232" s="29">
        <v>7.5178201199999997</v>
      </c>
      <c r="T232" s="29">
        <v>7.233668320395334</v>
      </c>
      <c r="U232" s="30">
        <f t="shared" si="21"/>
        <v>14.751488440395335</v>
      </c>
      <c r="Z232" s="33"/>
    </row>
    <row r="233" spans="1:26" s="31" customFormat="1" ht="20.100000000000001" customHeight="1" x14ac:dyDescent="0.25">
      <c r="A233" s="197">
        <v>274</v>
      </c>
      <c r="B233" s="198" t="s">
        <v>127</v>
      </c>
      <c r="C233" s="198" t="s">
        <v>345</v>
      </c>
      <c r="D233" s="199">
        <v>300.43250775000001</v>
      </c>
      <c r="E233" s="200">
        <v>49.392604460000001</v>
      </c>
      <c r="F233" s="199">
        <v>0</v>
      </c>
      <c r="G233" s="199">
        <v>9.4512296799999991</v>
      </c>
      <c r="H233" s="201">
        <f t="shared" si="19"/>
        <v>241.58867361</v>
      </c>
      <c r="I233" s="201"/>
      <c r="J233" s="199">
        <v>42.9413409482692</v>
      </c>
      <c r="K233" s="202">
        <v>33.029798183401184</v>
      </c>
      <c r="L233" s="199">
        <v>0</v>
      </c>
      <c r="M233" s="199">
        <v>9.6400591999999996</v>
      </c>
      <c r="N233" s="202">
        <f t="shared" si="17"/>
        <v>0.27148356486801717</v>
      </c>
      <c r="O233" s="201">
        <f t="shared" si="20"/>
        <v>-99.887625706614756</v>
      </c>
      <c r="P233" s="29">
        <v>13.676212209999999</v>
      </c>
      <c r="Q233" s="29">
        <v>35.716392249999998</v>
      </c>
      <c r="R233" s="30">
        <f t="shared" si="18"/>
        <v>49.392604460000001</v>
      </c>
      <c r="S233" s="29">
        <v>12.46091756</v>
      </c>
      <c r="T233" s="29">
        <v>20.568880623401181</v>
      </c>
      <c r="U233" s="30">
        <f t="shared" si="21"/>
        <v>33.029798183401184</v>
      </c>
      <c r="Z233" s="33"/>
    </row>
    <row r="234" spans="1:26" s="31" customFormat="1" ht="20.100000000000001" customHeight="1" x14ac:dyDescent="0.25">
      <c r="A234" s="197">
        <v>275</v>
      </c>
      <c r="B234" s="198" t="s">
        <v>111</v>
      </c>
      <c r="C234" s="198" t="s">
        <v>346</v>
      </c>
      <c r="D234" s="199">
        <v>82.367529999999988</v>
      </c>
      <c r="E234" s="200">
        <v>15.719046999999998</v>
      </c>
      <c r="F234" s="199">
        <v>0</v>
      </c>
      <c r="G234" s="199">
        <v>0</v>
      </c>
      <c r="H234" s="201">
        <f t="shared" si="19"/>
        <v>66.648482999999985</v>
      </c>
      <c r="I234" s="201"/>
      <c r="J234" s="199">
        <v>94.98724137774883</v>
      </c>
      <c r="K234" s="202">
        <v>20.6923475</v>
      </c>
      <c r="L234" s="199">
        <v>0</v>
      </c>
      <c r="M234" s="199">
        <v>0</v>
      </c>
      <c r="N234" s="202">
        <f t="shared" si="17"/>
        <v>74.294893877748834</v>
      </c>
      <c r="O234" s="201">
        <f t="shared" si="20"/>
        <v>11.472745565339951</v>
      </c>
      <c r="P234" s="29">
        <v>0</v>
      </c>
      <c r="Q234" s="29">
        <v>15.719046999999998</v>
      </c>
      <c r="R234" s="30">
        <f t="shared" si="18"/>
        <v>15.719046999999998</v>
      </c>
      <c r="S234" s="29">
        <v>0</v>
      </c>
      <c r="T234" s="29">
        <v>20.6923475</v>
      </c>
      <c r="U234" s="30">
        <f t="shared" si="21"/>
        <v>20.6923475</v>
      </c>
      <c r="Z234" s="33"/>
    </row>
    <row r="235" spans="1:26" s="31" customFormat="1" ht="20.100000000000001" customHeight="1" x14ac:dyDescent="0.25">
      <c r="A235" s="197">
        <v>278</v>
      </c>
      <c r="B235" s="198" t="s">
        <v>192</v>
      </c>
      <c r="C235" s="198" t="s">
        <v>347</v>
      </c>
      <c r="D235" s="199">
        <v>112.19999999999999</v>
      </c>
      <c r="E235" s="200">
        <v>117.58399403999999</v>
      </c>
      <c r="F235" s="199">
        <v>0</v>
      </c>
      <c r="G235" s="199">
        <v>74.597977709999995</v>
      </c>
      <c r="H235" s="201">
        <f t="shared" si="19"/>
        <v>-79.98197175</v>
      </c>
      <c r="I235" s="201"/>
      <c r="J235" s="199">
        <v>-280.79975639541772</v>
      </c>
      <c r="K235" s="202">
        <v>123.23002735999999</v>
      </c>
      <c r="L235" s="199">
        <v>0</v>
      </c>
      <c r="M235" s="199">
        <v>78.884367449999999</v>
      </c>
      <c r="N235" s="202">
        <f t="shared" si="17"/>
        <v>-482.91415120541774</v>
      </c>
      <c r="O235" s="201" t="str">
        <f t="shared" si="20"/>
        <v>500&lt;</v>
      </c>
      <c r="P235" s="29">
        <v>117.58399403999999</v>
      </c>
      <c r="Q235" s="29">
        <v>0</v>
      </c>
      <c r="R235" s="30">
        <f t="shared" si="18"/>
        <v>117.58399403999999</v>
      </c>
      <c r="S235" s="29">
        <v>123.23002735999999</v>
      </c>
      <c r="T235" s="29">
        <v>0</v>
      </c>
      <c r="U235" s="30">
        <f t="shared" si="21"/>
        <v>123.23002735999999</v>
      </c>
      <c r="Z235" s="33"/>
    </row>
    <row r="236" spans="1:26" s="31" customFormat="1" ht="20.100000000000001" customHeight="1" x14ac:dyDescent="0.25">
      <c r="A236" s="197">
        <v>280</v>
      </c>
      <c r="B236" s="198" t="s">
        <v>215</v>
      </c>
      <c r="C236" s="198" t="s">
        <v>348</v>
      </c>
      <c r="D236" s="199">
        <v>70.146158999999997</v>
      </c>
      <c r="E236" s="200">
        <v>13.176347999999997</v>
      </c>
      <c r="F236" s="199">
        <v>0</v>
      </c>
      <c r="G236" s="199">
        <v>5.6446577700000002</v>
      </c>
      <c r="H236" s="201">
        <f t="shared" si="19"/>
        <v>51.325153229999998</v>
      </c>
      <c r="I236" s="201"/>
      <c r="J236" s="199">
        <v>18.175420795546223</v>
      </c>
      <c r="K236" s="202">
        <v>12.019880958574731</v>
      </c>
      <c r="L236" s="199">
        <v>0</v>
      </c>
      <c r="M236" s="199">
        <v>5.9738253100000005</v>
      </c>
      <c r="N236" s="202">
        <f t="shared" si="17"/>
        <v>0.18171452697149171</v>
      </c>
      <c r="O236" s="201">
        <f t="shared" si="20"/>
        <v>-99.645954243609978</v>
      </c>
      <c r="P236" s="29">
        <v>4.7197637499999994</v>
      </c>
      <c r="Q236" s="29">
        <v>8.4565842499999988</v>
      </c>
      <c r="R236" s="30">
        <f t="shared" si="18"/>
        <v>13.176347999999997</v>
      </c>
      <c r="S236" s="29">
        <v>5.0616727600000004</v>
      </c>
      <c r="T236" s="29">
        <v>6.9582081985747308</v>
      </c>
      <c r="U236" s="30">
        <f t="shared" si="21"/>
        <v>12.019880958574731</v>
      </c>
      <c r="Z236" s="33"/>
    </row>
    <row r="237" spans="1:26" s="31" customFormat="1" ht="20.100000000000001" customHeight="1" x14ac:dyDescent="0.25">
      <c r="A237" s="197">
        <v>281</v>
      </c>
      <c r="B237" s="198" t="s">
        <v>123</v>
      </c>
      <c r="C237" s="198" t="s">
        <v>349</v>
      </c>
      <c r="D237" s="199">
        <v>123.74264975</v>
      </c>
      <c r="E237" s="200">
        <v>66.326069939999996</v>
      </c>
      <c r="F237" s="199">
        <v>0</v>
      </c>
      <c r="G237" s="199">
        <v>23.224576100000004</v>
      </c>
      <c r="H237" s="201">
        <f t="shared" si="19"/>
        <v>34.192003709999994</v>
      </c>
      <c r="I237" s="201"/>
      <c r="J237" s="199">
        <v>95.644548840527392</v>
      </c>
      <c r="K237" s="202">
        <v>70.186709445956069</v>
      </c>
      <c r="L237" s="199">
        <v>0</v>
      </c>
      <c r="M237" s="199">
        <v>23.48409118</v>
      </c>
      <c r="N237" s="202">
        <f t="shared" si="17"/>
        <v>1.973748214571323</v>
      </c>
      <c r="O237" s="201">
        <f t="shared" si="20"/>
        <v>-94.22745671382205</v>
      </c>
      <c r="P237" s="29">
        <v>65.011179439999992</v>
      </c>
      <c r="Q237" s="29">
        <v>1.3148905</v>
      </c>
      <c r="R237" s="30">
        <f t="shared" si="18"/>
        <v>66.326069939999996</v>
      </c>
      <c r="S237" s="29">
        <v>65.011179439999992</v>
      </c>
      <c r="T237" s="29">
        <v>5.175530005956082</v>
      </c>
      <c r="U237" s="30">
        <f t="shared" si="21"/>
        <v>70.186709445956069</v>
      </c>
      <c r="Z237" s="33"/>
    </row>
    <row r="238" spans="1:26" s="31" customFormat="1" ht="20.100000000000001" customHeight="1" x14ac:dyDescent="0.25">
      <c r="A238" s="197">
        <v>282</v>
      </c>
      <c r="B238" s="198" t="s">
        <v>215</v>
      </c>
      <c r="C238" s="198" t="s">
        <v>350</v>
      </c>
      <c r="D238" s="199">
        <v>171.594337</v>
      </c>
      <c r="E238" s="200">
        <v>27.890581263466668</v>
      </c>
      <c r="F238" s="199">
        <v>0</v>
      </c>
      <c r="G238" s="199">
        <v>16.716670867430995</v>
      </c>
      <c r="H238" s="201">
        <f t="shared" si="19"/>
        <v>126.98708486910235</v>
      </c>
      <c r="I238" s="201"/>
      <c r="J238" s="199">
        <v>26.553884932252938</v>
      </c>
      <c r="K238" s="202">
        <v>12.025754721816604</v>
      </c>
      <c r="L238" s="199">
        <v>0</v>
      </c>
      <c r="M238" s="199">
        <v>5.1479870599999993</v>
      </c>
      <c r="N238" s="202">
        <f t="shared" si="17"/>
        <v>9.3801431504363357</v>
      </c>
      <c r="O238" s="201">
        <f t="shared" si="20"/>
        <v>-92.613309329759517</v>
      </c>
      <c r="P238" s="29">
        <v>27.614812263466668</v>
      </c>
      <c r="Q238" s="29">
        <v>0.27576900000000004</v>
      </c>
      <c r="R238" s="30">
        <f t="shared" si="18"/>
        <v>27.890581263466668</v>
      </c>
      <c r="S238" s="29">
        <v>8.5799783499999993</v>
      </c>
      <c r="T238" s="29">
        <v>3.4457763718166037</v>
      </c>
      <c r="U238" s="30">
        <f t="shared" si="21"/>
        <v>12.025754721816604</v>
      </c>
      <c r="Z238" s="33"/>
    </row>
    <row r="239" spans="1:26" s="31" customFormat="1" ht="20.100000000000001" customHeight="1" x14ac:dyDescent="0.25">
      <c r="A239" s="197">
        <v>283</v>
      </c>
      <c r="B239" s="198" t="s">
        <v>123</v>
      </c>
      <c r="C239" s="198" t="s">
        <v>351</v>
      </c>
      <c r="D239" s="199">
        <v>33.516313999999994</v>
      </c>
      <c r="E239" s="200">
        <v>20.360372159999997</v>
      </c>
      <c r="F239" s="199">
        <v>0</v>
      </c>
      <c r="G239" s="199">
        <v>5.8515051000000016</v>
      </c>
      <c r="H239" s="201">
        <f t="shared" si="19"/>
        <v>7.3044367399999954</v>
      </c>
      <c r="I239" s="201"/>
      <c r="J239" s="199">
        <v>29.972770381908234</v>
      </c>
      <c r="K239" s="202">
        <v>21.185043171952774</v>
      </c>
      <c r="L239" s="199">
        <v>0</v>
      </c>
      <c r="M239" s="199">
        <v>5.5050413900000006</v>
      </c>
      <c r="N239" s="202">
        <f t="shared" si="17"/>
        <v>3.2826858199554589</v>
      </c>
      <c r="O239" s="201">
        <f t="shared" si="20"/>
        <v>-55.059014995926148</v>
      </c>
      <c r="P239" s="29">
        <v>20.079498159999996</v>
      </c>
      <c r="Q239" s="29">
        <v>0.28087400000000001</v>
      </c>
      <c r="R239" s="30">
        <f t="shared" si="18"/>
        <v>20.360372159999997</v>
      </c>
      <c r="S239" s="29">
        <v>20.079498159999996</v>
      </c>
      <c r="T239" s="29">
        <v>1.1055450119527792</v>
      </c>
      <c r="U239" s="30">
        <f t="shared" si="21"/>
        <v>21.185043171952774</v>
      </c>
      <c r="Z239" s="33"/>
    </row>
    <row r="240" spans="1:26" s="31" customFormat="1" ht="20.100000000000001" customHeight="1" x14ac:dyDescent="0.25">
      <c r="A240" s="197">
        <v>284</v>
      </c>
      <c r="B240" s="198" t="s">
        <v>111</v>
      </c>
      <c r="C240" s="198" t="s">
        <v>352</v>
      </c>
      <c r="D240" s="199">
        <v>222.52194025</v>
      </c>
      <c r="E240" s="200">
        <v>59.357913999999994</v>
      </c>
      <c r="F240" s="199">
        <v>0</v>
      </c>
      <c r="G240" s="199">
        <v>0</v>
      </c>
      <c r="H240" s="201">
        <f t="shared" si="19"/>
        <v>163.16402625000001</v>
      </c>
      <c r="I240" s="201"/>
      <c r="J240" s="199">
        <v>79.418741129591112</v>
      </c>
      <c r="K240" s="202">
        <v>12.4499162172</v>
      </c>
      <c r="L240" s="199">
        <v>0</v>
      </c>
      <c r="M240" s="199">
        <v>0</v>
      </c>
      <c r="N240" s="202">
        <f t="shared" si="17"/>
        <v>66.968824912391113</v>
      </c>
      <c r="O240" s="201">
        <f t="shared" si="20"/>
        <v>-58.956133621156518</v>
      </c>
      <c r="P240" s="29">
        <v>0</v>
      </c>
      <c r="Q240" s="29">
        <v>59.357913999999994</v>
      </c>
      <c r="R240" s="30">
        <f t="shared" si="18"/>
        <v>59.357913999999994</v>
      </c>
      <c r="S240" s="29">
        <v>0</v>
      </c>
      <c r="T240" s="29">
        <v>12.4499162172</v>
      </c>
      <c r="U240" s="30">
        <f t="shared" si="21"/>
        <v>12.4499162172</v>
      </c>
      <c r="Z240" s="33"/>
    </row>
    <row r="241" spans="1:26" s="31" customFormat="1" ht="20.100000000000001" customHeight="1" x14ac:dyDescent="0.25">
      <c r="A241" s="197">
        <v>286</v>
      </c>
      <c r="B241" s="198" t="s">
        <v>115</v>
      </c>
      <c r="C241" s="198" t="s">
        <v>353</v>
      </c>
      <c r="D241" s="199">
        <v>295.31208774999999</v>
      </c>
      <c r="E241" s="200">
        <v>230.99212400000002</v>
      </c>
      <c r="F241" s="199">
        <v>0</v>
      </c>
      <c r="G241" s="199">
        <v>9.3327369400000002</v>
      </c>
      <c r="H241" s="201">
        <f t="shared" si="19"/>
        <v>54.987226809999967</v>
      </c>
      <c r="I241" s="201"/>
      <c r="J241" s="199">
        <v>23.111882410280334</v>
      </c>
      <c r="K241" s="202">
        <v>73.024500799999984</v>
      </c>
      <c r="L241" s="199">
        <v>0</v>
      </c>
      <c r="M241" s="199">
        <v>8.4306683400000004</v>
      </c>
      <c r="N241" s="202">
        <f t="shared" si="17"/>
        <v>-58.343286729719651</v>
      </c>
      <c r="O241" s="201">
        <f t="shared" si="20"/>
        <v>-206.10334456639546</v>
      </c>
      <c r="P241" s="29">
        <v>0</v>
      </c>
      <c r="Q241" s="29">
        <v>230.99212400000002</v>
      </c>
      <c r="R241" s="30">
        <f t="shared" si="18"/>
        <v>230.99212400000002</v>
      </c>
      <c r="S241" s="29">
        <v>0</v>
      </c>
      <c r="T241" s="29">
        <v>73.024500799999984</v>
      </c>
      <c r="U241" s="30">
        <f t="shared" si="21"/>
        <v>73.024500799999984</v>
      </c>
      <c r="Z241" s="33"/>
    </row>
    <row r="242" spans="1:26" s="31" customFormat="1" ht="20.100000000000001" customHeight="1" x14ac:dyDescent="0.25">
      <c r="A242" s="197">
        <v>288</v>
      </c>
      <c r="B242" s="198" t="s">
        <v>215</v>
      </c>
      <c r="C242" s="198" t="s">
        <v>354</v>
      </c>
      <c r="D242" s="199">
        <v>30.157812499999999</v>
      </c>
      <c r="E242" s="200">
        <v>12.944695320000001</v>
      </c>
      <c r="F242" s="199">
        <v>0</v>
      </c>
      <c r="G242" s="199">
        <v>5.4834778000000002</v>
      </c>
      <c r="H242" s="201">
        <f t="shared" si="19"/>
        <v>11.729639379999998</v>
      </c>
      <c r="I242" s="201"/>
      <c r="J242" s="199">
        <v>19.075193852717966</v>
      </c>
      <c r="K242" s="202">
        <v>13.30887700952742</v>
      </c>
      <c r="L242" s="199">
        <v>0</v>
      </c>
      <c r="M242" s="199">
        <v>5.5121618300000002</v>
      </c>
      <c r="N242" s="202">
        <f t="shared" si="17"/>
        <v>0.25415501319054634</v>
      </c>
      <c r="O242" s="201">
        <f t="shared" si="20"/>
        <v>-97.83322398108929</v>
      </c>
      <c r="P242" s="29">
        <v>10.69524432</v>
      </c>
      <c r="Q242" s="29">
        <v>2.2494509999999996</v>
      </c>
      <c r="R242" s="30">
        <f t="shared" si="18"/>
        <v>12.944695320000001</v>
      </c>
      <c r="S242" s="29">
        <v>11.01782281</v>
      </c>
      <c r="T242" s="29">
        <v>2.291054199527419</v>
      </c>
      <c r="U242" s="30">
        <f t="shared" si="21"/>
        <v>13.30887700952742</v>
      </c>
      <c r="Z242" s="33"/>
    </row>
    <row r="243" spans="1:26" s="31" customFormat="1" ht="20.100000000000001" customHeight="1" x14ac:dyDescent="0.25">
      <c r="A243" s="197">
        <v>290</v>
      </c>
      <c r="B243" s="198" t="s">
        <v>123</v>
      </c>
      <c r="C243" s="198" t="s">
        <v>355</v>
      </c>
      <c r="D243" s="199">
        <v>0</v>
      </c>
      <c r="E243" s="200">
        <v>0</v>
      </c>
      <c r="F243" s="199">
        <v>0</v>
      </c>
      <c r="G243" s="199">
        <v>0</v>
      </c>
      <c r="H243" s="201">
        <f t="shared" si="19"/>
        <v>0</v>
      </c>
      <c r="I243" s="201"/>
      <c r="J243" s="199">
        <v>0</v>
      </c>
      <c r="K243" s="202">
        <v>0</v>
      </c>
      <c r="L243" s="199">
        <v>0</v>
      </c>
      <c r="M243" s="199">
        <v>0</v>
      </c>
      <c r="N243" s="202">
        <f t="shared" si="17"/>
        <v>0</v>
      </c>
      <c r="O243" s="201" t="str">
        <f t="shared" si="20"/>
        <v>N.A.</v>
      </c>
      <c r="P243" s="29">
        <v>0</v>
      </c>
      <c r="Q243" s="29">
        <v>0</v>
      </c>
      <c r="R243" s="30">
        <f t="shared" si="18"/>
        <v>0</v>
      </c>
      <c r="S243" s="29">
        <v>0</v>
      </c>
      <c r="T243" s="29">
        <v>0</v>
      </c>
      <c r="U243" s="30">
        <f t="shared" si="21"/>
        <v>0</v>
      </c>
      <c r="Z243" s="33"/>
    </row>
    <row r="244" spans="1:26" s="31" customFormat="1" ht="20.100000000000001" customHeight="1" x14ac:dyDescent="0.25">
      <c r="A244" s="197">
        <v>292</v>
      </c>
      <c r="B244" s="198" t="s">
        <v>127</v>
      </c>
      <c r="C244" s="198" t="s">
        <v>356</v>
      </c>
      <c r="D244" s="199">
        <v>57.579777750000005</v>
      </c>
      <c r="E244" s="200">
        <v>6.5250097500000006</v>
      </c>
      <c r="F244" s="199">
        <v>0</v>
      </c>
      <c r="G244" s="199">
        <v>13.459637819999999</v>
      </c>
      <c r="H244" s="201">
        <f t="shared" si="19"/>
        <v>37.595130180000005</v>
      </c>
      <c r="I244" s="201"/>
      <c r="J244" s="199">
        <v>21.03343203875896</v>
      </c>
      <c r="K244" s="202">
        <v>6.6456908323127335</v>
      </c>
      <c r="L244" s="199">
        <v>0</v>
      </c>
      <c r="M244" s="199">
        <v>14.007465799999999</v>
      </c>
      <c r="N244" s="202">
        <f t="shared" si="17"/>
        <v>0.38027540644622704</v>
      </c>
      <c r="O244" s="201">
        <f t="shared" si="20"/>
        <v>-98.988498232016966</v>
      </c>
      <c r="P244" s="29">
        <v>0</v>
      </c>
      <c r="Q244" s="29">
        <v>6.5250097500000006</v>
      </c>
      <c r="R244" s="30">
        <f t="shared" si="18"/>
        <v>6.5250097500000006</v>
      </c>
      <c r="S244" s="29">
        <v>0</v>
      </c>
      <c r="T244" s="29">
        <v>6.6456908323127335</v>
      </c>
      <c r="U244" s="30">
        <f t="shared" si="21"/>
        <v>6.6456908323127335</v>
      </c>
      <c r="Z244" s="33"/>
    </row>
    <row r="245" spans="1:26" s="31" customFormat="1" ht="20.100000000000001" customHeight="1" x14ac:dyDescent="0.25">
      <c r="A245" s="197">
        <v>293</v>
      </c>
      <c r="B245" s="198" t="s">
        <v>215</v>
      </c>
      <c r="C245" s="198" t="s">
        <v>357</v>
      </c>
      <c r="D245" s="199">
        <v>50.957224249999996</v>
      </c>
      <c r="E245" s="200">
        <v>16.060079000000002</v>
      </c>
      <c r="F245" s="199">
        <v>0</v>
      </c>
      <c r="G245" s="199">
        <v>0</v>
      </c>
      <c r="H245" s="201">
        <f t="shared" si="19"/>
        <v>34.897145249999994</v>
      </c>
      <c r="I245" s="201"/>
      <c r="J245" s="199">
        <v>50.460655388775521</v>
      </c>
      <c r="K245" s="202">
        <v>16.357109183309337</v>
      </c>
      <c r="L245" s="199">
        <v>0</v>
      </c>
      <c r="M245" s="199">
        <v>0</v>
      </c>
      <c r="N245" s="202">
        <f t="shared" si="17"/>
        <v>34.103546205466188</v>
      </c>
      <c r="O245" s="201">
        <f t="shared" si="20"/>
        <v>-2.2741087812442382</v>
      </c>
      <c r="P245" s="29">
        <v>0</v>
      </c>
      <c r="Q245" s="29">
        <v>16.060079000000002</v>
      </c>
      <c r="R245" s="30">
        <f t="shared" si="18"/>
        <v>16.060079000000002</v>
      </c>
      <c r="S245" s="29">
        <v>0</v>
      </c>
      <c r="T245" s="29">
        <v>16.357109183309337</v>
      </c>
      <c r="U245" s="30">
        <f t="shared" si="21"/>
        <v>16.357109183309337</v>
      </c>
      <c r="Z245" s="33"/>
    </row>
    <row r="246" spans="1:26" s="31" customFormat="1" ht="20.100000000000001" customHeight="1" x14ac:dyDescent="0.25">
      <c r="A246" s="197">
        <v>294</v>
      </c>
      <c r="B246" s="198" t="s">
        <v>215</v>
      </c>
      <c r="C246" s="198" t="s">
        <v>358</v>
      </c>
      <c r="D246" s="199">
        <v>31.844127250000003</v>
      </c>
      <c r="E246" s="200">
        <v>9.6200143399999991</v>
      </c>
      <c r="F246" s="199">
        <v>0</v>
      </c>
      <c r="G246" s="199">
        <v>0.42907364999999997</v>
      </c>
      <c r="H246" s="201">
        <f t="shared" si="19"/>
        <v>21.795039260000003</v>
      </c>
      <c r="I246" s="201"/>
      <c r="J246" s="199">
        <v>16.857499828571257</v>
      </c>
      <c r="K246" s="202">
        <v>9.7701175362463299</v>
      </c>
      <c r="L246" s="199">
        <v>0</v>
      </c>
      <c r="M246" s="199">
        <v>0.49033265000000004</v>
      </c>
      <c r="N246" s="202">
        <f t="shared" si="17"/>
        <v>6.5970496423249267</v>
      </c>
      <c r="O246" s="201">
        <f t="shared" si="20"/>
        <v>-69.731416568575042</v>
      </c>
      <c r="P246" s="29">
        <v>1.5040505899999999</v>
      </c>
      <c r="Q246" s="29">
        <v>8.1159637499999988</v>
      </c>
      <c r="R246" s="30">
        <f t="shared" si="18"/>
        <v>9.6200143399999991</v>
      </c>
      <c r="S246" s="29">
        <v>1.5040505899999999</v>
      </c>
      <c r="T246" s="29">
        <v>8.2660669462463296</v>
      </c>
      <c r="U246" s="30">
        <f t="shared" si="21"/>
        <v>9.7701175362463299</v>
      </c>
      <c r="Z246" s="33"/>
    </row>
    <row r="247" spans="1:26" s="31" customFormat="1" ht="20.100000000000001" customHeight="1" x14ac:dyDescent="0.25">
      <c r="A247" s="197">
        <v>295</v>
      </c>
      <c r="B247" s="198" t="s">
        <v>215</v>
      </c>
      <c r="C247" s="198" t="s">
        <v>359</v>
      </c>
      <c r="D247" s="199">
        <v>18.875032000000001</v>
      </c>
      <c r="E247" s="200">
        <v>2.78580848</v>
      </c>
      <c r="F247" s="199">
        <v>0</v>
      </c>
      <c r="G247" s="199">
        <v>0.28323429</v>
      </c>
      <c r="H247" s="201">
        <f t="shared" si="19"/>
        <v>15.805989230000002</v>
      </c>
      <c r="I247" s="201"/>
      <c r="J247" s="199">
        <v>3.6686205477400575</v>
      </c>
      <c r="K247" s="202">
        <v>2.8123730860196718</v>
      </c>
      <c r="L247" s="199">
        <v>0</v>
      </c>
      <c r="M247" s="199">
        <v>0.34786998999999996</v>
      </c>
      <c r="N247" s="202">
        <f t="shared" si="17"/>
        <v>0.50837747172038572</v>
      </c>
      <c r="O247" s="201">
        <f t="shared" si="20"/>
        <v>-96.783640275070681</v>
      </c>
      <c r="P247" s="29">
        <v>1.34947073</v>
      </c>
      <c r="Q247" s="29">
        <v>1.4363377499999999</v>
      </c>
      <c r="R247" s="30">
        <f t="shared" si="18"/>
        <v>2.78580848</v>
      </c>
      <c r="S247" s="29">
        <v>1.34947073</v>
      </c>
      <c r="T247" s="29">
        <v>1.4629023560196719</v>
      </c>
      <c r="U247" s="30">
        <f t="shared" si="21"/>
        <v>2.8123730860196718</v>
      </c>
      <c r="Z247" s="33"/>
    </row>
    <row r="248" spans="1:26" s="31" customFormat="1" ht="20.100000000000001" customHeight="1" x14ac:dyDescent="0.25">
      <c r="A248" s="197">
        <v>296</v>
      </c>
      <c r="B248" s="198" t="s">
        <v>113</v>
      </c>
      <c r="C248" s="198" t="s">
        <v>360</v>
      </c>
      <c r="D248" s="199">
        <v>1821.3206275</v>
      </c>
      <c r="E248" s="200">
        <v>1427.497914</v>
      </c>
      <c r="F248" s="199">
        <v>0</v>
      </c>
      <c r="G248" s="199">
        <v>141.1839832</v>
      </c>
      <c r="H248" s="201">
        <f t="shared" si="19"/>
        <v>252.63873029999996</v>
      </c>
      <c r="I248" s="201"/>
      <c r="J248" s="199">
        <v>1209.98132037</v>
      </c>
      <c r="K248" s="202">
        <v>566.750901</v>
      </c>
      <c r="L248" s="199">
        <v>0</v>
      </c>
      <c r="M248" s="199">
        <v>122.04223050000003</v>
      </c>
      <c r="N248" s="202">
        <f t="shared" si="17"/>
        <v>521.18818886999998</v>
      </c>
      <c r="O248" s="201">
        <f t="shared" si="20"/>
        <v>106.2978183317762</v>
      </c>
      <c r="P248" s="29">
        <v>250.02489699999998</v>
      </c>
      <c r="Q248" s="29">
        <v>1177.473017</v>
      </c>
      <c r="R248" s="30">
        <f t="shared" si="18"/>
        <v>1427.497914</v>
      </c>
      <c r="S248" s="29">
        <v>233.914897</v>
      </c>
      <c r="T248" s="29">
        <v>332.836004</v>
      </c>
      <c r="U248" s="30">
        <f t="shared" si="21"/>
        <v>566.750901</v>
      </c>
      <c r="Z248" s="33"/>
    </row>
    <row r="249" spans="1:26" s="31" customFormat="1" ht="20.100000000000001" customHeight="1" x14ac:dyDescent="0.25">
      <c r="A249" s="197">
        <v>297</v>
      </c>
      <c r="B249" s="198" t="s">
        <v>123</v>
      </c>
      <c r="C249" s="198" t="s">
        <v>361</v>
      </c>
      <c r="D249" s="199">
        <v>134.80260575</v>
      </c>
      <c r="E249" s="200">
        <v>14.021954280000003</v>
      </c>
      <c r="F249" s="199">
        <v>0</v>
      </c>
      <c r="G249" s="199">
        <v>30.080615180000002</v>
      </c>
      <c r="H249" s="201">
        <f t="shared" si="19"/>
        <v>90.700036289999986</v>
      </c>
      <c r="I249" s="201"/>
      <c r="J249" s="199">
        <v>61.003313330232842</v>
      </c>
      <c r="K249" s="202">
        <v>27.022007354814704</v>
      </c>
      <c r="L249" s="199">
        <v>0</v>
      </c>
      <c r="M249" s="199">
        <v>33.114121589999989</v>
      </c>
      <c r="N249" s="202">
        <f t="shared" si="17"/>
        <v>0.86718438541814891</v>
      </c>
      <c r="O249" s="201">
        <f t="shared" si="20"/>
        <v>-99.043898524312112</v>
      </c>
      <c r="P249" s="29">
        <v>6.2282850300000012</v>
      </c>
      <c r="Q249" s="29">
        <v>7.7936692500000007</v>
      </c>
      <c r="R249" s="30">
        <f t="shared" si="18"/>
        <v>14.021954280000003</v>
      </c>
      <c r="S249" s="29">
        <v>6.2282850300000012</v>
      </c>
      <c r="T249" s="29">
        <v>20.793722324814702</v>
      </c>
      <c r="U249" s="30">
        <f t="shared" si="21"/>
        <v>27.022007354814704</v>
      </c>
      <c r="Z249" s="33"/>
    </row>
    <row r="250" spans="1:26" s="31" customFormat="1" ht="20.100000000000001" customHeight="1" x14ac:dyDescent="0.25">
      <c r="A250" s="197">
        <v>298</v>
      </c>
      <c r="B250" s="198" t="s">
        <v>113</v>
      </c>
      <c r="C250" s="198" t="s">
        <v>362</v>
      </c>
      <c r="D250" s="199">
        <v>2341.2844077499999</v>
      </c>
      <c r="E250" s="200">
        <v>1576.9527909999999</v>
      </c>
      <c r="F250" s="199">
        <v>0</v>
      </c>
      <c r="G250" s="199">
        <v>168.60641203999998</v>
      </c>
      <c r="H250" s="201">
        <f t="shared" si="19"/>
        <v>595.72520470999996</v>
      </c>
      <c r="I250" s="201"/>
      <c r="J250" s="199">
        <v>2514.3095542299998</v>
      </c>
      <c r="K250" s="202">
        <v>1199.2274312299999</v>
      </c>
      <c r="L250" s="199">
        <v>0</v>
      </c>
      <c r="M250" s="199">
        <v>157.80641722000004</v>
      </c>
      <c r="N250" s="202">
        <f t="shared" si="17"/>
        <v>1157.27570578</v>
      </c>
      <c r="O250" s="201">
        <f t="shared" si="20"/>
        <v>94.263344345714515</v>
      </c>
      <c r="P250" s="29">
        <v>295.391502</v>
      </c>
      <c r="Q250" s="29">
        <v>1281.561289</v>
      </c>
      <c r="R250" s="30">
        <f t="shared" si="18"/>
        <v>1576.9527909999999</v>
      </c>
      <c r="S250" s="29">
        <v>278.11060423000004</v>
      </c>
      <c r="T250" s="29">
        <v>921.11682699999983</v>
      </c>
      <c r="U250" s="30">
        <f t="shared" si="21"/>
        <v>1199.2274312299999</v>
      </c>
      <c r="Z250" s="33"/>
    </row>
    <row r="251" spans="1:26" s="31" customFormat="1" ht="20.100000000000001" customHeight="1" x14ac:dyDescent="0.25">
      <c r="A251" s="197">
        <v>300</v>
      </c>
      <c r="B251" s="198" t="s">
        <v>123</v>
      </c>
      <c r="C251" s="198" t="s">
        <v>363</v>
      </c>
      <c r="D251" s="199">
        <v>43.645706500000003</v>
      </c>
      <c r="E251" s="200">
        <v>27.798826689999999</v>
      </c>
      <c r="F251" s="199">
        <v>0</v>
      </c>
      <c r="G251" s="199">
        <v>7.1820898399999997</v>
      </c>
      <c r="H251" s="201">
        <f t="shared" si="19"/>
        <v>8.6647899700000046</v>
      </c>
      <c r="I251" s="201"/>
      <c r="J251" s="199">
        <v>55.922217747679476</v>
      </c>
      <c r="K251" s="202">
        <v>37.057524724195559</v>
      </c>
      <c r="L251" s="199">
        <v>0</v>
      </c>
      <c r="M251" s="199">
        <v>6.7568430800000012</v>
      </c>
      <c r="N251" s="202">
        <f t="shared" si="17"/>
        <v>12.107849943483915</v>
      </c>
      <c r="O251" s="201">
        <f t="shared" si="20"/>
        <v>39.736219636076285</v>
      </c>
      <c r="P251" s="29">
        <v>24.645412939999996</v>
      </c>
      <c r="Q251" s="29">
        <v>3.1534137500000003</v>
      </c>
      <c r="R251" s="30">
        <f t="shared" si="18"/>
        <v>27.798826689999999</v>
      </c>
      <c r="S251" s="29">
        <v>24.645412939999996</v>
      </c>
      <c r="T251" s="29">
        <v>12.412111784195561</v>
      </c>
      <c r="U251" s="30">
        <f t="shared" si="21"/>
        <v>37.057524724195559</v>
      </c>
      <c r="Z251" s="33"/>
    </row>
    <row r="252" spans="1:26" s="31" customFormat="1" ht="20.100000000000001" customHeight="1" x14ac:dyDescent="0.25">
      <c r="A252" s="197">
        <v>304</v>
      </c>
      <c r="B252" s="198" t="s">
        <v>123</v>
      </c>
      <c r="C252" s="198" t="s">
        <v>364</v>
      </c>
      <c r="D252" s="199">
        <v>0</v>
      </c>
      <c r="E252" s="200">
        <v>0</v>
      </c>
      <c r="F252" s="199">
        <v>0</v>
      </c>
      <c r="G252" s="199">
        <v>0</v>
      </c>
      <c r="H252" s="201">
        <f t="shared" si="19"/>
        <v>0</v>
      </c>
      <c r="I252" s="201"/>
      <c r="J252" s="199">
        <v>0</v>
      </c>
      <c r="K252" s="202">
        <v>0</v>
      </c>
      <c r="L252" s="199">
        <v>0</v>
      </c>
      <c r="M252" s="199">
        <v>0</v>
      </c>
      <c r="N252" s="202">
        <f t="shared" si="17"/>
        <v>0</v>
      </c>
      <c r="O252" s="201" t="str">
        <f t="shared" si="20"/>
        <v>N.A.</v>
      </c>
      <c r="P252" s="29">
        <v>0</v>
      </c>
      <c r="Q252" s="29">
        <v>0</v>
      </c>
      <c r="R252" s="30">
        <f t="shared" si="18"/>
        <v>0</v>
      </c>
      <c r="S252" s="29">
        <v>0</v>
      </c>
      <c r="T252" s="29">
        <v>0</v>
      </c>
      <c r="U252" s="30">
        <f t="shared" si="21"/>
        <v>0</v>
      </c>
      <c r="Z252" s="33"/>
    </row>
    <row r="253" spans="1:26" s="31" customFormat="1" ht="20.100000000000001" customHeight="1" x14ac:dyDescent="0.25">
      <c r="A253" s="197">
        <v>305</v>
      </c>
      <c r="B253" s="198" t="s">
        <v>127</v>
      </c>
      <c r="C253" s="198" t="s">
        <v>365</v>
      </c>
      <c r="D253" s="199">
        <v>12.740698</v>
      </c>
      <c r="E253" s="200">
        <v>3.2389287500000004</v>
      </c>
      <c r="F253" s="199">
        <v>0</v>
      </c>
      <c r="G253" s="199">
        <v>0</v>
      </c>
      <c r="H253" s="201">
        <f t="shared" si="19"/>
        <v>9.5017692499999988</v>
      </c>
      <c r="I253" s="201"/>
      <c r="J253" s="199">
        <v>4.7555371925246437</v>
      </c>
      <c r="K253" s="202">
        <v>3.2988352052202381</v>
      </c>
      <c r="L253" s="199">
        <v>0</v>
      </c>
      <c r="M253" s="199">
        <v>0</v>
      </c>
      <c r="N253" s="202">
        <f t="shared" si="17"/>
        <v>1.4567019873044056</v>
      </c>
      <c r="O253" s="201">
        <f t="shared" si="20"/>
        <v>-84.669150039563362</v>
      </c>
      <c r="P253" s="29">
        <v>0</v>
      </c>
      <c r="Q253" s="29">
        <v>3.2389287500000004</v>
      </c>
      <c r="R253" s="30">
        <f t="shared" si="18"/>
        <v>3.2389287500000004</v>
      </c>
      <c r="S253" s="29">
        <v>0</v>
      </c>
      <c r="T253" s="29">
        <v>3.2988352052202381</v>
      </c>
      <c r="U253" s="30">
        <f t="shared" si="21"/>
        <v>3.2988352052202381</v>
      </c>
      <c r="Z253" s="33"/>
    </row>
    <row r="254" spans="1:26" s="31" customFormat="1" ht="20.100000000000001" customHeight="1" x14ac:dyDescent="0.25">
      <c r="A254" s="197">
        <v>306</v>
      </c>
      <c r="B254" s="198" t="s">
        <v>127</v>
      </c>
      <c r="C254" s="198" t="s">
        <v>366</v>
      </c>
      <c r="D254" s="199">
        <v>61.855434500000008</v>
      </c>
      <c r="E254" s="200">
        <v>12.080223499999999</v>
      </c>
      <c r="F254" s="199">
        <v>0</v>
      </c>
      <c r="G254" s="199">
        <v>11.573935540000001</v>
      </c>
      <c r="H254" s="201">
        <f t="shared" si="19"/>
        <v>38.201275460000012</v>
      </c>
      <c r="I254" s="201"/>
      <c r="J254" s="199">
        <v>29.935458875184313</v>
      </c>
      <c r="K254" s="202">
        <v>12.303647353317952</v>
      </c>
      <c r="L254" s="199">
        <v>0</v>
      </c>
      <c r="M254" s="199">
        <v>12.33593273</v>
      </c>
      <c r="N254" s="202">
        <f t="shared" si="17"/>
        <v>5.295878791866361</v>
      </c>
      <c r="O254" s="201">
        <f t="shared" si="20"/>
        <v>-86.136905828153303</v>
      </c>
      <c r="P254" s="29">
        <v>0</v>
      </c>
      <c r="Q254" s="29">
        <v>12.080223499999999</v>
      </c>
      <c r="R254" s="30">
        <f t="shared" si="18"/>
        <v>12.080223499999999</v>
      </c>
      <c r="S254" s="29">
        <v>0</v>
      </c>
      <c r="T254" s="29">
        <v>12.303647353317952</v>
      </c>
      <c r="U254" s="30">
        <f t="shared" si="21"/>
        <v>12.303647353317952</v>
      </c>
      <c r="Z254" s="33"/>
    </row>
    <row r="255" spans="1:26" s="31" customFormat="1" ht="20.100000000000001" customHeight="1" x14ac:dyDescent="0.25">
      <c r="A255" s="197">
        <v>307</v>
      </c>
      <c r="B255" s="198" t="s">
        <v>215</v>
      </c>
      <c r="C255" s="198" t="s">
        <v>367</v>
      </c>
      <c r="D255" s="199">
        <v>81.350390250000004</v>
      </c>
      <c r="E255" s="200">
        <v>15.997130410000002</v>
      </c>
      <c r="F255" s="199">
        <v>0</v>
      </c>
      <c r="G255" s="199">
        <v>16.12259332</v>
      </c>
      <c r="H255" s="201">
        <f t="shared" si="19"/>
        <v>49.230666520000007</v>
      </c>
      <c r="I255" s="201"/>
      <c r="J255" s="199">
        <v>34.477295651456593</v>
      </c>
      <c r="K255" s="202">
        <v>16.121162871428037</v>
      </c>
      <c r="L255" s="199">
        <v>0</v>
      </c>
      <c r="M255" s="199">
        <v>17.768178949999999</v>
      </c>
      <c r="N255" s="202">
        <f t="shared" si="17"/>
        <v>0.58795383002855672</v>
      </c>
      <c r="O255" s="201">
        <f t="shared" si="20"/>
        <v>-98.805716291105455</v>
      </c>
      <c r="P255" s="29">
        <v>9.2908476600000007</v>
      </c>
      <c r="Q255" s="29">
        <v>6.7062827500000015</v>
      </c>
      <c r="R255" s="30">
        <f t="shared" si="18"/>
        <v>15.997130410000002</v>
      </c>
      <c r="S255" s="29">
        <v>9.2908476600000007</v>
      </c>
      <c r="T255" s="29">
        <v>6.8303152114280374</v>
      </c>
      <c r="U255" s="30">
        <f t="shared" si="21"/>
        <v>16.121162871428037</v>
      </c>
      <c r="Z255" s="33"/>
    </row>
    <row r="256" spans="1:26" s="31" customFormat="1" ht="20.100000000000001" customHeight="1" x14ac:dyDescent="0.25">
      <c r="A256" s="197">
        <v>308</v>
      </c>
      <c r="B256" s="198" t="s">
        <v>215</v>
      </c>
      <c r="C256" s="198" t="s">
        <v>368</v>
      </c>
      <c r="D256" s="199">
        <v>63.194204999999997</v>
      </c>
      <c r="E256" s="200">
        <v>10.239353250000001</v>
      </c>
      <c r="F256" s="199">
        <v>0</v>
      </c>
      <c r="G256" s="199">
        <v>1.4847280300000001</v>
      </c>
      <c r="H256" s="201">
        <f t="shared" si="19"/>
        <v>51.470123719999997</v>
      </c>
      <c r="I256" s="201"/>
      <c r="J256" s="199">
        <v>48.935994623317001</v>
      </c>
      <c r="K256" s="202">
        <v>10.428732786977442</v>
      </c>
      <c r="L256" s="199">
        <v>0</v>
      </c>
      <c r="M256" s="199">
        <v>1.3634561600000001</v>
      </c>
      <c r="N256" s="202">
        <f t="shared" si="17"/>
        <v>37.143805676339561</v>
      </c>
      <c r="O256" s="201">
        <f t="shared" si="20"/>
        <v>-27.834240542331528</v>
      </c>
      <c r="P256" s="29">
        <v>0</v>
      </c>
      <c r="Q256" s="29">
        <v>10.239353250000001</v>
      </c>
      <c r="R256" s="30">
        <f t="shared" si="18"/>
        <v>10.239353250000001</v>
      </c>
      <c r="S256" s="29">
        <v>0</v>
      </c>
      <c r="T256" s="29">
        <v>10.428732786977442</v>
      </c>
      <c r="U256" s="30">
        <f t="shared" si="21"/>
        <v>10.428732786977442</v>
      </c>
      <c r="Z256" s="33"/>
    </row>
    <row r="257" spans="1:26" s="31" customFormat="1" ht="20.100000000000001" customHeight="1" x14ac:dyDescent="0.25">
      <c r="A257" s="197">
        <v>309</v>
      </c>
      <c r="B257" s="198" t="s">
        <v>215</v>
      </c>
      <c r="C257" s="198" t="s">
        <v>369</v>
      </c>
      <c r="D257" s="199">
        <v>52.342277000000003</v>
      </c>
      <c r="E257" s="200">
        <v>41.746092269999998</v>
      </c>
      <c r="F257" s="199">
        <v>0</v>
      </c>
      <c r="G257" s="199">
        <v>15.656398370000002</v>
      </c>
      <c r="H257" s="201">
        <f t="shared" si="19"/>
        <v>-5.0602136399999971</v>
      </c>
      <c r="I257" s="201"/>
      <c r="J257" s="199">
        <v>65.752425999511047</v>
      </c>
      <c r="K257" s="202">
        <v>43.547931647951984</v>
      </c>
      <c r="L257" s="199">
        <v>0</v>
      </c>
      <c r="M257" s="199">
        <v>17.044841739999999</v>
      </c>
      <c r="N257" s="202">
        <f t="shared" si="17"/>
        <v>5.1596526115590642</v>
      </c>
      <c r="O257" s="201">
        <f t="shared" si="20"/>
        <v>-201.96511409662671</v>
      </c>
      <c r="P257" s="29">
        <v>35.420452519999998</v>
      </c>
      <c r="Q257" s="29">
        <v>6.3256397500000006</v>
      </c>
      <c r="R257" s="30">
        <f t="shared" si="18"/>
        <v>41.746092269999998</v>
      </c>
      <c r="S257" s="29">
        <v>37.105296529999997</v>
      </c>
      <c r="T257" s="29">
        <v>6.4426351179519834</v>
      </c>
      <c r="U257" s="30">
        <f t="shared" si="21"/>
        <v>43.547931647951984</v>
      </c>
      <c r="Z257" s="33"/>
    </row>
    <row r="258" spans="1:26" s="31" customFormat="1" ht="20.100000000000001" customHeight="1" x14ac:dyDescent="0.25">
      <c r="A258" s="197">
        <v>310</v>
      </c>
      <c r="B258" s="198" t="s">
        <v>215</v>
      </c>
      <c r="C258" s="198" t="s">
        <v>370</v>
      </c>
      <c r="D258" s="199">
        <v>99.859911999999994</v>
      </c>
      <c r="E258" s="200">
        <v>15.042269340000002</v>
      </c>
      <c r="F258" s="199">
        <v>0</v>
      </c>
      <c r="G258" s="199">
        <v>9.6763922200000003</v>
      </c>
      <c r="H258" s="201">
        <f t="shared" si="19"/>
        <v>75.141250439999993</v>
      </c>
      <c r="I258" s="201"/>
      <c r="J258" s="199">
        <v>22.77037586085104</v>
      </c>
      <c r="K258" s="202">
        <v>8.1079322127951343</v>
      </c>
      <c r="L258" s="199">
        <v>0</v>
      </c>
      <c r="M258" s="199">
        <v>10.523244630000002</v>
      </c>
      <c r="N258" s="202">
        <f t="shared" si="17"/>
        <v>4.1391990180559031</v>
      </c>
      <c r="O258" s="201">
        <f t="shared" si="20"/>
        <v>-94.491442458279238</v>
      </c>
      <c r="P258" s="29">
        <v>1.7932090000000001E-2</v>
      </c>
      <c r="Q258" s="29">
        <v>15.024337250000002</v>
      </c>
      <c r="R258" s="30">
        <f t="shared" si="18"/>
        <v>15.042269340000002</v>
      </c>
      <c r="S258" s="29">
        <v>1.7932090000000001E-2</v>
      </c>
      <c r="T258" s="29">
        <v>8.0900001227951339</v>
      </c>
      <c r="U258" s="30">
        <f t="shared" si="21"/>
        <v>8.1079322127951343</v>
      </c>
      <c r="Z258" s="33"/>
    </row>
    <row r="259" spans="1:26" s="31" customFormat="1" ht="20.100000000000001" customHeight="1" x14ac:dyDescent="0.25">
      <c r="A259" s="197">
        <v>311</v>
      </c>
      <c r="B259" s="198" t="s">
        <v>192</v>
      </c>
      <c r="C259" s="198" t="s">
        <v>371</v>
      </c>
      <c r="D259" s="199">
        <v>325.42138775000001</v>
      </c>
      <c r="E259" s="200">
        <v>59.837263626666669</v>
      </c>
      <c r="F259" s="199">
        <v>0</v>
      </c>
      <c r="G259" s="199">
        <v>72.453968400000008</v>
      </c>
      <c r="H259" s="201">
        <f t="shared" si="19"/>
        <v>193.13015572333336</v>
      </c>
      <c r="I259" s="201"/>
      <c r="J259" s="199">
        <v>1960.6810068400002</v>
      </c>
      <c r="K259" s="202">
        <v>50.860729240000005</v>
      </c>
      <c r="L259" s="199">
        <v>0</v>
      </c>
      <c r="M259" s="199">
        <v>70.915820220000015</v>
      </c>
      <c r="N259" s="202">
        <f t="shared" si="17"/>
        <v>1838.9044573800002</v>
      </c>
      <c r="O259" s="201" t="str">
        <f t="shared" si="20"/>
        <v>500&lt;</v>
      </c>
      <c r="P259" s="29">
        <v>59.837263626666669</v>
      </c>
      <c r="Q259" s="29">
        <v>0</v>
      </c>
      <c r="R259" s="30">
        <f t="shared" si="18"/>
        <v>59.837263626666669</v>
      </c>
      <c r="S259" s="29">
        <v>50.860729240000005</v>
      </c>
      <c r="T259" s="29">
        <v>0</v>
      </c>
      <c r="U259" s="30">
        <f t="shared" si="21"/>
        <v>50.860729240000005</v>
      </c>
      <c r="Z259" s="33"/>
    </row>
    <row r="260" spans="1:26" s="31" customFormat="1" ht="20.100000000000001" customHeight="1" x14ac:dyDescent="0.25">
      <c r="A260" s="197">
        <v>312</v>
      </c>
      <c r="B260" s="198" t="s">
        <v>192</v>
      </c>
      <c r="C260" s="198" t="s">
        <v>372</v>
      </c>
      <c r="D260" s="199">
        <v>152.92551450000002</v>
      </c>
      <c r="E260" s="200">
        <v>14.552702409999998</v>
      </c>
      <c r="F260" s="199">
        <v>0</v>
      </c>
      <c r="G260" s="199">
        <v>7.5589244500000001</v>
      </c>
      <c r="H260" s="201">
        <f t="shared" si="19"/>
        <v>130.81388764000002</v>
      </c>
      <c r="I260" s="201"/>
      <c r="J260" s="199">
        <v>172.87400280053484</v>
      </c>
      <c r="K260" s="202">
        <v>15.251052490000003</v>
      </c>
      <c r="L260" s="199">
        <v>0</v>
      </c>
      <c r="M260" s="199">
        <v>7.8159640800000005</v>
      </c>
      <c r="N260" s="202">
        <f t="shared" si="17"/>
        <v>149.80698623053485</v>
      </c>
      <c r="O260" s="201">
        <f t="shared" si="20"/>
        <v>14.519176008898887</v>
      </c>
      <c r="P260" s="29">
        <v>14.552702409999998</v>
      </c>
      <c r="Q260" s="29">
        <v>0</v>
      </c>
      <c r="R260" s="30">
        <f t="shared" si="18"/>
        <v>14.552702409999998</v>
      </c>
      <c r="S260" s="29">
        <v>15.251052490000003</v>
      </c>
      <c r="T260" s="29">
        <v>0</v>
      </c>
      <c r="U260" s="30">
        <f t="shared" si="21"/>
        <v>15.251052490000003</v>
      </c>
      <c r="Z260" s="33"/>
    </row>
    <row r="261" spans="1:26" s="31" customFormat="1" ht="20.100000000000001" customHeight="1" x14ac:dyDescent="0.25">
      <c r="A261" s="197">
        <v>313</v>
      </c>
      <c r="B261" s="198" t="s">
        <v>113</v>
      </c>
      <c r="C261" s="198" t="s">
        <v>373</v>
      </c>
      <c r="D261" s="199">
        <v>1841.4024919999997</v>
      </c>
      <c r="E261" s="200">
        <v>1253.0638677499999</v>
      </c>
      <c r="F261" s="199">
        <v>0</v>
      </c>
      <c r="G261" s="199">
        <v>163.29170703</v>
      </c>
      <c r="H261" s="201">
        <f t="shared" si="19"/>
        <v>425.04691721999984</v>
      </c>
      <c r="I261" s="201"/>
      <c r="J261" s="199">
        <v>936.33052886999985</v>
      </c>
      <c r="K261" s="202">
        <v>55.519244519999994</v>
      </c>
      <c r="L261" s="199">
        <v>0</v>
      </c>
      <c r="M261" s="199">
        <v>173.55520525999998</v>
      </c>
      <c r="N261" s="202">
        <f t="shared" si="17"/>
        <v>707.25607908999984</v>
      </c>
      <c r="O261" s="201">
        <f t="shared" si="20"/>
        <v>66.394826179607719</v>
      </c>
      <c r="P261" s="29">
        <v>12.529999999999996</v>
      </c>
      <c r="Q261" s="29">
        <v>1240.5338677499999</v>
      </c>
      <c r="R261" s="30">
        <f t="shared" si="18"/>
        <v>1253.0638677499999</v>
      </c>
      <c r="S261" s="29">
        <v>55.519244519999994</v>
      </c>
      <c r="T261" s="29">
        <v>0</v>
      </c>
      <c r="U261" s="30">
        <f t="shared" si="21"/>
        <v>55.519244519999994</v>
      </c>
      <c r="Z261" s="33"/>
    </row>
    <row r="262" spans="1:26" s="31" customFormat="1" ht="20.100000000000001" customHeight="1" x14ac:dyDescent="0.25">
      <c r="A262" s="197">
        <v>314</v>
      </c>
      <c r="B262" s="198" t="s">
        <v>123</v>
      </c>
      <c r="C262" s="198" t="s">
        <v>374</v>
      </c>
      <c r="D262" s="199">
        <v>91.009959500000008</v>
      </c>
      <c r="E262" s="200">
        <v>27.985849559999998</v>
      </c>
      <c r="F262" s="199">
        <v>0</v>
      </c>
      <c r="G262" s="199">
        <v>34.302135039999996</v>
      </c>
      <c r="H262" s="201">
        <f t="shared" si="19"/>
        <v>28.721974900000014</v>
      </c>
      <c r="I262" s="201"/>
      <c r="J262" s="199">
        <v>137.38834133550904</v>
      </c>
      <c r="K262" s="202">
        <v>96.090902472067739</v>
      </c>
      <c r="L262" s="199">
        <v>0</v>
      </c>
      <c r="M262" s="199">
        <v>37.547732529999998</v>
      </c>
      <c r="N262" s="202">
        <f t="shared" si="17"/>
        <v>3.7497063334413028</v>
      </c>
      <c r="O262" s="201">
        <f t="shared" si="20"/>
        <v>-86.944817177452165</v>
      </c>
      <c r="P262" s="29">
        <v>4.7300153099999998</v>
      </c>
      <c r="Q262" s="29">
        <v>23.255834249999999</v>
      </c>
      <c r="R262" s="30">
        <f t="shared" si="18"/>
        <v>27.985849559999998</v>
      </c>
      <c r="S262" s="29">
        <v>4.7605746399999997</v>
      </c>
      <c r="T262" s="29">
        <v>91.330327832067738</v>
      </c>
      <c r="U262" s="30">
        <f t="shared" si="21"/>
        <v>96.090902472067739</v>
      </c>
      <c r="Z262" s="33"/>
    </row>
    <row r="263" spans="1:26" s="31" customFormat="1" ht="20.100000000000001" customHeight="1" x14ac:dyDescent="0.25">
      <c r="A263" s="197">
        <v>316</v>
      </c>
      <c r="B263" s="198" t="s">
        <v>127</v>
      </c>
      <c r="C263" s="198" t="s">
        <v>375</v>
      </c>
      <c r="D263" s="199">
        <v>26.473865750000002</v>
      </c>
      <c r="E263" s="200">
        <v>6.2372774999999994</v>
      </c>
      <c r="F263" s="199">
        <v>0</v>
      </c>
      <c r="G263" s="199">
        <v>4.0658219300000003</v>
      </c>
      <c r="H263" s="201">
        <f t="shared" si="19"/>
        <v>16.170766320000006</v>
      </c>
      <c r="I263" s="201"/>
      <c r="J263" s="199">
        <v>11.373375181746567</v>
      </c>
      <c r="K263" s="202">
        <v>6.352637745241732</v>
      </c>
      <c r="L263" s="199">
        <v>0</v>
      </c>
      <c r="M263" s="199">
        <v>4.2485644300000001</v>
      </c>
      <c r="N263" s="202">
        <f t="shared" si="17"/>
        <v>0.77217300650483534</v>
      </c>
      <c r="O263" s="201">
        <f t="shared" si="20"/>
        <v>-95.224883031363746</v>
      </c>
      <c r="P263" s="29">
        <v>0</v>
      </c>
      <c r="Q263" s="29">
        <v>6.2372774999999994</v>
      </c>
      <c r="R263" s="30">
        <f t="shared" si="18"/>
        <v>6.2372774999999994</v>
      </c>
      <c r="S263" s="29">
        <v>0</v>
      </c>
      <c r="T263" s="29">
        <v>6.352637745241732</v>
      </c>
      <c r="U263" s="30">
        <f t="shared" si="21"/>
        <v>6.352637745241732</v>
      </c>
      <c r="Z263" s="33"/>
    </row>
    <row r="264" spans="1:26" s="31" customFormat="1" ht="20.100000000000001" customHeight="1" x14ac:dyDescent="0.25">
      <c r="A264" s="197">
        <v>317</v>
      </c>
      <c r="B264" s="198" t="s">
        <v>215</v>
      </c>
      <c r="C264" s="198" t="s">
        <v>376</v>
      </c>
      <c r="D264" s="199">
        <v>74.968112999999988</v>
      </c>
      <c r="E264" s="200">
        <v>21.167628749999999</v>
      </c>
      <c r="F264" s="199">
        <v>0</v>
      </c>
      <c r="G264" s="199">
        <v>13.696721369999999</v>
      </c>
      <c r="H264" s="201">
        <f t="shared" si="19"/>
        <v>40.103762879999991</v>
      </c>
      <c r="I264" s="201"/>
      <c r="J264" s="199">
        <v>37.420098406367359</v>
      </c>
      <c r="K264" s="202">
        <v>21.55912536663466</v>
      </c>
      <c r="L264" s="199">
        <v>0</v>
      </c>
      <c r="M264" s="199">
        <v>14.215965689999997</v>
      </c>
      <c r="N264" s="202">
        <f t="shared" si="17"/>
        <v>1.6450073497327011</v>
      </c>
      <c r="O264" s="201">
        <f t="shared" si="20"/>
        <v>-95.898122192037306</v>
      </c>
      <c r="P264" s="29">
        <v>0</v>
      </c>
      <c r="Q264" s="29">
        <v>21.167628749999999</v>
      </c>
      <c r="R264" s="30">
        <f t="shared" si="18"/>
        <v>21.167628749999999</v>
      </c>
      <c r="S264" s="29">
        <v>0</v>
      </c>
      <c r="T264" s="29">
        <v>21.55912536663466</v>
      </c>
      <c r="U264" s="30">
        <f t="shared" si="21"/>
        <v>21.55912536663466</v>
      </c>
      <c r="Z264" s="33"/>
    </row>
    <row r="265" spans="1:26" s="31" customFormat="1" ht="20.100000000000001" customHeight="1" x14ac:dyDescent="0.25">
      <c r="A265" s="197">
        <v>318</v>
      </c>
      <c r="B265" s="198" t="s">
        <v>127</v>
      </c>
      <c r="C265" s="198" t="s">
        <v>377</v>
      </c>
      <c r="D265" s="199">
        <v>33.297940000000004</v>
      </c>
      <c r="E265" s="200">
        <v>9.8694065000000002</v>
      </c>
      <c r="F265" s="199">
        <v>0</v>
      </c>
      <c r="G265" s="199">
        <v>0.40765851000000003</v>
      </c>
      <c r="H265" s="201">
        <f t="shared" si="19"/>
        <v>23.020874990000003</v>
      </c>
      <c r="I265" s="201"/>
      <c r="J265" s="199">
        <v>20.239022443955655</v>
      </c>
      <c r="K265" s="202">
        <v>10.051941386623195</v>
      </c>
      <c r="L265" s="199">
        <v>0</v>
      </c>
      <c r="M265" s="199">
        <v>0.36825569999999996</v>
      </c>
      <c r="N265" s="202">
        <f t="shared" si="17"/>
        <v>9.8188253573324591</v>
      </c>
      <c r="O265" s="201">
        <f t="shared" si="20"/>
        <v>-57.348166124886035</v>
      </c>
      <c r="P265" s="29">
        <v>0</v>
      </c>
      <c r="Q265" s="29">
        <v>9.8694065000000002</v>
      </c>
      <c r="R265" s="30">
        <f t="shared" si="18"/>
        <v>9.8694065000000002</v>
      </c>
      <c r="S265" s="29">
        <v>0</v>
      </c>
      <c r="T265" s="29">
        <v>10.051941386623195</v>
      </c>
      <c r="U265" s="30">
        <f t="shared" si="21"/>
        <v>10.051941386623195</v>
      </c>
      <c r="Z265" s="33"/>
    </row>
    <row r="266" spans="1:26" s="31" customFormat="1" ht="20.100000000000001" customHeight="1" x14ac:dyDescent="0.25">
      <c r="A266" s="197">
        <v>319</v>
      </c>
      <c r="B266" s="198" t="s">
        <v>215</v>
      </c>
      <c r="C266" s="198" t="s">
        <v>378</v>
      </c>
      <c r="D266" s="199">
        <v>67.616142500000009</v>
      </c>
      <c r="E266" s="200">
        <v>6.7256327499999999</v>
      </c>
      <c r="F266" s="199">
        <v>0</v>
      </c>
      <c r="G266" s="199">
        <v>5.1527537899999993</v>
      </c>
      <c r="H266" s="201">
        <f t="shared" si="19"/>
        <v>55.737755960000008</v>
      </c>
      <c r="I266" s="201"/>
      <c r="J266" s="199">
        <v>128.60432993546974</v>
      </c>
      <c r="K266" s="202">
        <v>6.8500257773232756</v>
      </c>
      <c r="L266" s="199">
        <v>0</v>
      </c>
      <c r="M266" s="199">
        <v>4.79773008</v>
      </c>
      <c r="N266" s="202">
        <f t="shared" si="17"/>
        <v>116.95657407814646</v>
      </c>
      <c r="O266" s="201">
        <f t="shared" si="20"/>
        <v>109.83366133735255</v>
      </c>
      <c r="P266" s="29">
        <v>0</v>
      </c>
      <c r="Q266" s="29">
        <v>6.7256327499999999</v>
      </c>
      <c r="R266" s="30">
        <f t="shared" si="18"/>
        <v>6.7256327499999999</v>
      </c>
      <c r="S266" s="29">
        <v>0</v>
      </c>
      <c r="T266" s="29">
        <v>6.8500257773232756</v>
      </c>
      <c r="U266" s="30">
        <f t="shared" si="21"/>
        <v>6.8500257773232756</v>
      </c>
      <c r="Z266" s="33"/>
    </row>
    <row r="267" spans="1:26" s="31" customFormat="1" ht="20.100000000000001" customHeight="1" x14ac:dyDescent="0.25">
      <c r="A267" s="197">
        <v>320</v>
      </c>
      <c r="B267" s="198" t="s">
        <v>123</v>
      </c>
      <c r="C267" s="198" t="s">
        <v>379</v>
      </c>
      <c r="D267" s="199">
        <v>668.688625</v>
      </c>
      <c r="E267" s="200">
        <v>5.6458388399999997</v>
      </c>
      <c r="F267" s="199">
        <v>0</v>
      </c>
      <c r="G267" s="199">
        <v>14.354924760000001</v>
      </c>
      <c r="H267" s="201">
        <f t="shared" si="19"/>
        <v>648.68786139999997</v>
      </c>
      <c r="I267" s="201"/>
      <c r="J267" s="199">
        <v>22.882591214725714</v>
      </c>
      <c r="K267" s="202">
        <v>7.2708425822801743</v>
      </c>
      <c r="L267" s="199">
        <v>0</v>
      </c>
      <c r="M267" s="199">
        <v>15.127245620000002</v>
      </c>
      <c r="N267" s="202">
        <f t="shared" si="17"/>
        <v>0.48450301244553806</v>
      </c>
      <c r="O267" s="201">
        <f t="shared" si="20"/>
        <v>-99.925310300797079</v>
      </c>
      <c r="P267" s="29">
        <v>1.0316138399999999</v>
      </c>
      <c r="Q267" s="29">
        <v>4.6142250000000002</v>
      </c>
      <c r="R267" s="30">
        <f t="shared" si="18"/>
        <v>5.6458388399999997</v>
      </c>
      <c r="S267" s="29">
        <v>1.0316138399999999</v>
      </c>
      <c r="T267" s="29">
        <v>6.239228742280174</v>
      </c>
      <c r="U267" s="30">
        <f t="shared" si="21"/>
        <v>7.2708425822801743</v>
      </c>
      <c r="Z267" s="33"/>
    </row>
    <row r="268" spans="1:26" s="31" customFormat="1" ht="20.100000000000001" customHeight="1" x14ac:dyDescent="0.25">
      <c r="A268" s="197">
        <v>321</v>
      </c>
      <c r="B268" s="198" t="s">
        <v>215</v>
      </c>
      <c r="C268" s="198" t="s">
        <v>380</v>
      </c>
      <c r="D268" s="199">
        <v>59.556905499999999</v>
      </c>
      <c r="E268" s="200">
        <v>43.499297743766661</v>
      </c>
      <c r="F268" s="199">
        <v>0</v>
      </c>
      <c r="G268" s="199">
        <v>10.617289809113251</v>
      </c>
      <c r="H268" s="201">
        <f t="shared" si="19"/>
        <v>5.4403179471200875</v>
      </c>
      <c r="I268" s="201"/>
      <c r="J268" s="199">
        <v>44.789525708865334</v>
      </c>
      <c r="K268" s="202">
        <v>22.122025404573861</v>
      </c>
      <c r="L268" s="199">
        <v>0</v>
      </c>
      <c r="M268" s="199">
        <v>9.79023748</v>
      </c>
      <c r="N268" s="202">
        <f t="shared" si="17"/>
        <v>12.877262824291472</v>
      </c>
      <c r="O268" s="201">
        <f t="shared" si="20"/>
        <v>136.70055591343225</v>
      </c>
      <c r="P268" s="29">
        <v>18.446491743766664</v>
      </c>
      <c r="Q268" s="29">
        <v>25.052805999999997</v>
      </c>
      <c r="R268" s="30">
        <f t="shared" si="18"/>
        <v>43.499297743766661</v>
      </c>
      <c r="S268" s="29">
        <v>16.454240179999999</v>
      </c>
      <c r="T268" s="29">
        <v>5.667785224573862</v>
      </c>
      <c r="U268" s="30">
        <f t="shared" si="21"/>
        <v>22.122025404573861</v>
      </c>
      <c r="Z268" s="33"/>
    </row>
    <row r="269" spans="1:26" s="31" customFormat="1" ht="20.100000000000001" customHeight="1" x14ac:dyDescent="0.25">
      <c r="A269" s="197">
        <v>322</v>
      </c>
      <c r="B269" s="198" t="s">
        <v>215</v>
      </c>
      <c r="C269" s="198" t="s">
        <v>381</v>
      </c>
      <c r="D269" s="199">
        <v>383.85483449999998</v>
      </c>
      <c r="E269" s="200">
        <v>86.101400569999996</v>
      </c>
      <c r="F269" s="199">
        <v>0</v>
      </c>
      <c r="G269" s="199">
        <v>97.820832770000109</v>
      </c>
      <c r="H269" s="201">
        <f t="shared" si="19"/>
        <v>199.93260115999988</v>
      </c>
      <c r="I269" s="201"/>
      <c r="J269" s="199">
        <v>214.28657638032954</v>
      </c>
      <c r="K269" s="202">
        <v>91.921873452284629</v>
      </c>
      <c r="L269" s="199">
        <v>0</v>
      </c>
      <c r="M269" s="199">
        <v>119.23265063000001</v>
      </c>
      <c r="N269" s="202">
        <f t="shared" si="17"/>
        <v>3.132052298044897</v>
      </c>
      <c r="O269" s="201">
        <f t="shared" si="20"/>
        <v>-98.433445931342419</v>
      </c>
      <c r="P269" s="29">
        <v>63.908581819999995</v>
      </c>
      <c r="Q269" s="29">
        <v>22.192818750000001</v>
      </c>
      <c r="R269" s="30">
        <f t="shared" si="18"/>
        <v>86.101400569999996</v>
      </c>
      <c r="S269" s="29">
        <v>69.318597060000002</v>
      </c>
      <c r="T269" s="29">
        <v>22.603276392284624</v>
      </c>
      <c r="U269" s="30">
        <f t="shared" si="21"/>
        <v>91.921873452284629</v>
      </c>
      <c r="Z269" s="33"/>
    </row>
    <row r="270" spans="1:26" s="31" customFormat="1" ht="20.100000000000001" customHeight="1" x14ac:dyDescent="0.25">
      <c r="A270" s="197">
        <v>327</v>
      </c>
      <c r="B270" s="198" t="s">
        <v>111</v>
      </c>
      <c r="C270" s="198" t="s">
        <v>382</v>
      </c>
      <c r="D270" s="199">
        <v>69.964773750000006</v>
      </c>
      <c r="E270" s="200">
        <v>31.46385648</v>
      </c>
      <c r="F270" s="199">
        <v>0</v>
      </c>
      <c r="G270" s="199">
        <v>39.371064149999995</v>
      </c>
      <c r="H270" s="201">
        <f t="shared" si="19"/>
        <v>-0.87014687999999296</v>
      </c>
      <c r="I270" s="201"/>
      <c r="J270" s="199">
        <v>46.049344917310144</v>
      </c>
      <c r="K270" s="202">
        <v>54.68998723</v>
      </c>
      <c r="L270" s="199">
        <v>0</v>
      </c>
      <c r="M270" s="199">
        <v>42.708188709999995</v>
      </c>
      <c r="N270" s="202">
        <f t="shared" si="17"/>
        <v>-51.348831022689851</v>
      </c>
      <c r="O270" s="201" t="str">
        <f t="shared" si="20"/>
        <v>500&lt;</v>
      </c>
      <c r="P270" s="29">
        <v>31.46385648</v>
      </c>
      <c r="Q270" s="29">
        <v>0</v>
      </c>
      <c r="R270" s="30">
        <f t="shared" si="18"/>
        <v>31.46385648</v>
      </c>
      <c r="S270" s="29">
        <v>33.997639730000003</v>
      </c>
      <c r="T270" s="29">
        <v>20.6923475</v>
      </c>
      <c r="U270" s="30">
        <f t="shared" si="21"/>
        <v>54.68998723</v>
      </c>
      <c r="Z270" s="33"/>
    </row>
    <row r="271" spans="1:26" s="31" customFormat="1" ht="20.100000000000001" customHeight="1" x14ac:dyDescent="0.25">
      <c r="A271" s="197">
        <v>328</v>
      </c>
      <c r="B271" s="198" t="s">
        <v>123</v>
      </c>
      <c r="C271" s="198" t="s">
        <v>383</v>
      </c>
      <c r="D271" s="199">
        <v>2.8734327500000001</v>
      </c>
      <c r="E271" s="200">
        <v>2.9206303899999999</v>
      </c>
      <c r="F271" s="199">
        <v>0</v>
      </c>
      <c r="G271" s="199">
        <v>1.6856634700000002</v>
      </c>
      <c r="H271" s="201">
        <f t="shared" si="19"/>
        <v>-1.73286111</v>
      </c>
      <c r="I271" s="201"/>
      <c r="J271" s="199">
        <v>21.074809843227769</v>
      </c>
      <c r="K271" s="202">
        <v>3.1586092276742801</v>
      </c>
      <c r="L271" s="199">
        <v>0</v>
      </c>
      <c r="M271" s="199">
        <v>1.8297370400000001</v>
      </c>
      <c r="N271" s="202">
        <f t="shared" si="17"/>
        <v>16.086463575553488</v>
      </c>
      <c r="O271" s="201" t="str">
        <f t="shared" si="20"/>
        <v>&lt;-500</v>
      </c>
      <c r="P271" s="29">
        <v>2.8391778899999998</v>
      </c>
      <c r="Q271" s="29">
        <v>8.1452499999999997E-2</v>
      </c>
      <c r="R271" s="30">
        <f t="shared" si="18"/>
        <v>2.9206303899999999</v>
      </c>
      <c r="S271" s="29">
        <v>3.0756492400000002</v>
      </c>
      <c r="T271" s="29">
        <v>8.2959987674279992E-2</v>
      </c>
      <c r="U271" s="30">
        <f t="shared" si="21"/>
        <v>3.1586092276742801</v>
      </c>
      <c r="Z271" s="33"/>
    </row>
    <row r="272" spans="1:26" s="31" customFormat="1" ht="20.100000000000001" customHeight="1" x14ac:dyDescent="0.25">
      <c r="A272" s="197">
        <v>336</v>
      </c>
      <c r="B272" s="198" t="s">
        <v>215</v>
      </c>
      <c r="C272" s="198" t="s">
        <v>384</v>
      </c>
      <c r="D272" s="199">
        <v>88.875260999999995</v>
      </c>
      <c r="E272" s="200">
        <v>55.007688189999996</v>
      </c>
      <c r="F272" s="199">
        <v>0</v>
      </c>
      <c r="G272" s="199">
        <v>20.373080409999996</v>
      </c>
      <c r="H272" s="201">
        <f t="shared" si="19"/>
        <v>13.494492400000002</v>
      </c>
      <c r="I272" s="201"/>
      <c r="J272" s="199">
        <v>220.53563811506262</v>
      </c>
      <c r="K272" s="202">
        <v>55.945936286728084</v>
      </c>
      <c r="L272" s="199">
        <v>0</v>
      </c>
      <c r="M272" s="199">
        <v>21.789274309999996</v>
      </c>
      <c r="N272" s="202">
        <f t="shared" si="17"/>
        <v>142.80042751833454</v>
      </c>
      <c r="O272" s="201" t="str">
        <f t="shared" si="20"/>
        <v>500&lt;</v>
      </c>
      <c r="P272" s="29">
        <v>32.66015969</v>
      </c>
      <c r="Q272" s="29">
        <v>22.347528499999999</v>
      </c>
      <c r="R272" s="30">
        <f t="shared" si="18"/>
        <v>55.007688189999996</v>
      </c>
      <c r="S272" s="29">
        <v>33.185090699999996</v>
      </c>
      <c r="T272" s="29">
        <v>22.760845586728085</v>
      </c>
      <c r="U272" s="30">
        <f t="shared" si="21"/>
        <v>55.945936286728084</v>
      </c>
      <c r="Z272" s="33"/>
    </row>
    <row r="273" spans="1:26" s="31" customFormat="1" ht="20.100000000000001" customHeight="1" x14ac:dyDescent="0.25">
      <c r="A273" s="197">
        <v>337</v>
      </c>
      <c r="B273" s="198" t="s">
        <v>215</v>
      </c>
      <c r="C273" s="198" t="s">
        <v>385</v>
      </c>
      <c r="D273" s="199">
        <v>390.90660449999996</v>
      </c>
      <c r="E273" s="200">
        <v>58.207626829999988</v>
      </c>
      <c r="F273" s="199">
        <v>0</v>
      </c>
      <c r="G273" s="199">
        <v>24.407723309999998</v>
      </c>
      <c r="H273" s="201">
        <f t="shared" si="19"/>
        <v>308.29125435999998</v>
      </c>
      <c r="I273" s="201"/>
      <c r="J273" s="199">
        <v>106.46327769020053</v>
      </c>
      <c r="K273" s="202">
        <v>79.352537843529873</v>
      </c>
      <c r="L273" s="199">
        <v>0</v>
      </c>
      <c r="M273" s="199">
        <v>25.025750450000004</v>
      </c>
      <c r="N273" s="202">
        <f t="shared" si="17"/>
        <v>2.0849893966706503</v>
      </c>
      <c r="O273" s="201">
        <f t="shared" si="20"/>
        <v>-99.323694925761359</v>
      </c>
      <c r="P273" s="29">
        <v>52.525945079999985</v>
      </c>
      <c r="Q273" s="29">
        <v>5.681681750000001</v>
      </c>
      <c r="R273" s="30">
        <f t="shared" si="18"/>
        <v>58.207626829999988</v>
      </c>
      <c r="S273" s="29">
        <v>54.168823209999992</v>
      </c>
      <c r="T273" s="29">
        <v>25.183714633529878</v>
      </c>
      <c r="U273" s="30">
        <f t="shared" si="21"/>
        <v>79.352537843529873</v>
      </c>
      <c r="Z273" s="33"/>
    </row>
    <row r="274" spans="1:26" s="31" customFormat="1" ht="20.100000000000001" customHeight="1" x14ac:dyDescent="0.25">
      <c r="A274" s="197">
        <v>338</v>
      </c>
      <c r="B274" s="198" t="s">
        <v>215</v>
      </c>
      <c r="C274" s="198" t="s">
        <v>386</v>
      </c>
      <c r="D274" s="199">
        <v>100.81544925</v>
      </c>
      <c r="E274" s="200">
        <v>51.602229099999988</v>
      </c>
      <c r="F274" s="199">
        <v>0</v>
      </c>
      <c r="G274" s="199">
        <v>16.527358639999999</v>
      </c>
      <c r="H274" s="201">
        <f t="shared" si="19"/>
        <v>32.685861510000009</v>
      </c>
      <c r="I274" s="201"/>
      <c r="J274" s="199">
        <v>60.166068441492712</v>
      </c>
      <c r="K274" s="202">
        <v>40.291461940679142</v>
      </c>
      <c r="L274" s="199">
        <v>0</v>
      </c>
      <c r="M274" s="199">
        <v>17.502969050000004</v>
      </c>
      <c r="N274" s="202">
        <f t="shared" ref="N274:N279" si="22">J274-K274-M274</f>
        <v>2.3716374508135658</v>
      </c>
      <c r="O274" s="201">
        <f t="shared" si="20"/>
        <v>-92.744148872784095</v>
      </c>
      <c r="P274" s="29">
        <v>51.573248849999992</v>
      </c>
      <c r="Q274" s="29">
        <v>2.8980250000000006E-2</v>
      </c>
      <c r="R274" s="30">
        <f t="shared" ref="R274:R279" si="23">P274+Q274</f>
        <v>51.602229099999988</v>
      </c>
      <c r="S274" s="29">
        <v>26.756441630000001</v>
      </c>
      <c r="T274" s="29">
        <v>13.535020310679142</v>
      </c>
      <c r="U274" s="30">
        <f t="shared" si="21"/>
        <v>40.291461940679142</v>
      </c>
      <c r="Z274" s="33"/>
    </row>
    <row r="275" spans="1:26" s="31" customFormat="1" ht="20.100000000000001" customHeight="1" x14ac:dyDescent="0.25">
      <c r="A275" s="197">
        <v>339</v>
      </c>
      <c r="B275" s="198" t="s">
        <v>215</v>
      </c>
      <c r="C275" s="198" t="s">
        <v>387</v>
      </c>
      <c r="D275" s="199">
        <v>471.98337175000006</v>
      </c>
      <c r="E275" s="200">
        <v>246.79501617999995</v>
      </c>
      <c r="F275" s="199">
        <v>0</v>
      </c>
      <c r="G275" s="199">
        <v>146.29260641000002</v>
      </c>
      <c r="H275" s="201">
        <f t="shared" ref="H275:H279" si="24">D275-E275-G275</f>
        <v>78.895749160000094</v>
      </c>
      <c r="I275" s="201"/>
      <c r="J275" s="199">
        <v>435.57988995057184</v>
      </c>
      <c r="K275" s="202">
        <v>261.4363522976189</v>
      </c>
      <c r="L275" s="199">
        <v>0</v>
      </c>
      <c r="M275" s="199">
        <v>160.26547362999997</v>
      </c>
      <c r="N275" s="202">
        <f t="shared" si="22"/>
        <v>13.878064022952969</v>
      </c>
      <c r="O275" s="201">
        <f t="shared" ref="O275:O279" si="25">IF(OR(H275=0,N275=0),"N.A.",IF((((N275-H275)/H275))*100&gt;=500,"500&lt;",IF((((N275-H275)/H275))*100&lt;=-500,"&lt;-500",(((N275-H275)/H275))*100)))</f>
        <v>-82.40961753869864</v>
      </c>
      <c r="P275" s="29">
        <v>208.48328842999996</v>
      </c>
      <c r="Q275" s="29">
        <v>38.311727749999996</v>
      </c>
      <c r="R275" s="30">
        <f t="shared" si="23"/>
        <v>246.79501617999995</v>
      </c>
      <c r="S275" s="29">
        <v>222.41604789999997</v>
      </c>
      <c r="T275" s="29">
        <v>39.020304397618901</v>
      </c>
      <c r="U275" s="30">
        <f t="shared" ref="U275:U279" si="26">S275+T275</f>
        <v>261.4363522976189</v>
      </c>
      <c r="Z275" s="33"/>
    </row>
    <row r="276" spans="1:26" s="31" customFormat="1" ht="20.100000000000001" customHeight="1" x14ac:dyDescent="0.25">
      <c r="A276" s="197">
        <v>348</v>
      </c>
      <c r="B276" s="198" t="s">
        <v>127</v>
      </c>
      <c r="C276" s="198" t="s">
        <v>388</v>
      </c>
      <c r="D276" s="199">
        <v>40.788206250000002</v>
      </c>
      <c r="E276" s="200">
        <v>2.2495683400000002</v>
      </c>
      <c r="F276" s="199">
        <v>0</v>
      </c>
      <c r="G276" s="199">
        <v>2.2629356300000008</v>
      </c>
      <c r="H276" s="201">
        <f t="shared" si="24"/>
        <v>36.275702279999997</v>
      </c>
      <c r="I276" s="201"/>
      <c r="J276" s="199">
        <v>8.1849949554695005</v>
      </c>
      <c r="K276" s="202">
        <v>2.2643935983034327</v>
      </c>
      <c r="L276" s="199">
        <v>0</v>
      </c>
      <c r="M276" s="199">
        <v>2.4742049899999996</v>
      </c>
      <c r="N276" s="202">
        <f t="shared" si="22"/>
        <v>3.4463963671660682</v>
      </c>
      <c r="O276" s="201">
        <f t="shared" si="25"/>
        <v>-90.499435846715002</v>
      </c>
      <c r="P276" s="29">
        <v>5.4964339999999993E-2</v>
      </c>
      <c r="Q276" s="29">
        <v>2.194604</v>
      </c>
      <c r="R276" s="30">
        <f t="shared" si="23"/>
        <v>2.2495683400000002</v>
      </c>
      <c r="S276" s="29">
        <v>2.9201520000000005E-2</v>
      </c>
      <c r="T276" s="29">
        <v>2.2351920783034327</v>
      </c>
      <c r="U276" s="30">
        <f t="shared" si="26"/>
        <v>2.2643935983034327</v>
      </c>
      <c r="Z276" s="33"/>
    </row>
    <row r="277" spans="1:26" s="31" customFormat="1" ht="20.100000000000001" customHeight="1" x14ac:dyDescent="0.25">
      <c r="A277" s="197">
        <v>349</v>
      </c>
      <c r="B277" s="198" t="s">
        <v>215</v>
      </c>
      <c r="C277" s="198" t="s">
        <v>389</v>
      </c>
      <c r="D277" s="199">
        <v>51.835726749999992</v>
      </c>
      <c r="E277" s="200">
        <v>39.612427599999997</v>
      </c>
      <c r="F277" s="199">
        <v>0</v>
      </c>
      <c r="G277" s="199">
        <v>8.3211048200000004</v>
      </c>
      <c r="H277" s="201">
        <f t="shared" si="24"/>
        <v>3.902194329999995</v>
      </c>
      <c r="I277" s="201"/>
      <c r="J277" s="199">
        <v>26.661109173396817</v>
      </c>
      <c r="K277" s="202">
        <v>17.31481291509488</v>
      </c>
      <c r="L277" s="199">
        <v>0</v>
      </c>
      <c r="M277" s="199">
        <v>8.8909581000000006</v>
      </c>
      <c r="N277" s="202">
        <f t="shared" si="22"/>
        <v>0.45533815830193625</v>
      </c>
      <c r="O277" s="201">
        <f t="shared" si="25"/>
        <v>-88.331228027233152</v>
      </c>
      <c r="P277" s="29">
        <v>35.183496099999999</v>
      </c>
      <c r="Q277" s="29">
        <v>4.4289315</v>
      </c>
      <c r="R277" s="30">
        <f t="shared" si="23"/>
        <v>39.612427599999997</v>
      </c>
      <c r="S277" s="29">
        <v>15.475798410000001</v>
      </c>
      <c r="T277" s="29">
        <v>1.8390145050948772</v>
      </c>
      <c r="U277" s="30">
        <f t="shared" si="26"/>
        <v>17.31481291509488</v>
      </c>
      <c r="Z277" s="33"/>
    </row>
    <row r="278" spans="1:26" s="31" customFormat="1" ht="20.100000000000001" customHeight="1" x14ac:dyDescent="0.25">
      <c r="A278" s="197">
        <v>350</v>
      </c>
      <c r="B278" s="198" t="s">
        <v>215</v>
      </c>
      <c r="C278" s="198" t="s">
        <v>390</v>
      </c>
      <c r="D278" s="199">
        <v>67.729371</v>
      </c>
      <c r="E278" s="200">
        <v>51.486906699999992</v>
      </c>
      <c r="F278" s="199">
        <v>0</v>
      </c>
      <c r="G278" s="199">
        <v>27.951464000000001</v>
      </c>
      <c r="H278" s="201">
        <f t="shared" si="24"/>
        <v>-11.708999699999993</v>
      </c>
      <c r="I278" s="201"/>
      <c r="J278" s="199">
        <v>95.858613970794437</v>
      </c>
      <c r="K278" s="202">
        <v>54.763347030190637</v>
      </c>
      <c r="L278" s="199">
        <v>0</v>
      </c>
      <c r="M278" s="199">
        <v>30.308637850000004</v>
      </c>
      <c r="N278" s="202">
        <f t="shared" si="22"/>
        <v>10.786629090603796</v>
      </c>
      <c r="O278" s="201">
        <f t="shared" si="25"/>
        <v>-192.12254989300069</v>
      </c>
      <c r="P278" s="29">
        <v>47.38313569999999</v>
      </c>
      <c r="Q278" s="29">
        <v>4.1037710000000001</v>
      </c>
      <c r="R278" s="30">
        <f t="shared" si="23"/>
        <v>51.486906699999992</v>
      </c>
      <c r="S278" s="29">
        <v>50.583675730000003</v>
      </c>
      <c r="T278" s="29">
        <v>4.1796713001906349</v>
      </c>
      <c r="U278" s="30">
        <f t="shared" si="26"/>
        <v>54.763347030190637</v>
      </c>
      <c r="Z278" s="33"/>
    </row>
    <row r="279" spans="1:26" s="31" customFormat="1" ht="20.100000000000001" customHeight="1" thickBot="1" x14ac:dyDescent="0.3">
      <c r="A279" s="203">
        <v>352</v>
      </c>
      <c r="B279" s="204" t="s">
        <v>215</v>
      </c>
      <c r="C279" s="204" t="s">
        <v>391</v>
      </c>
      <c r="D279" s="205">
        <v>31.946673250000003</v>
      </c>
      <c r="E279" s="206">
        <v>26.849099947400006</v>
      </c>
      <c r="F279" s="205">
        <v>0</v>
      </c>
      <c r="G279" s="205">
        <v>5.5830844372455015</v>
      </c>
      <c r="H279" s="207">
        <f t="shared" si="24"/>
        <v>-0.48551113464550433</v>
      </c>
      <c r="I279" s="207"/>
      <c r="J279" s="205">
        <v>20.92588497262506</v>
      </c>
      <c r="K279" s="207">
        <v>14.633220561397147</v>
      </c>
      <c r="L279" s="205">
        <v>0</v>
      </c>
      <c r="M279" s="205">
        <v>5.7601112599999995</v>
      </c>
      <c r="N279" s="207">
        <f t="shared" si="22"/>
        <v>0.53255315122791291</v>
      </c>
      <c r="O279" s="207">
        <f t="shared" si="25"/>
        <v>-209.689173579254</v>
      </c>
      <c r="P279" s="29">
        <v>22.908093697400005</v>
      </c>
      <c r="Q279" s="29">
        <v>3.94100625</v>
      </c>
      <c r="R279" s="30">
        <f t="shared" si="23"/>
        <v>26.849099947400006</v>
      </c>
      <c r="S279" s="29">
        <v>9.6418359200000001</v>
      </c>
      <c r="T279" s="29">
        <v>4.991384641397147</v>
      </c>
      <c r="U279" s="30">
        <f t="shared" si="26"/>
        <v>14.633220561397147</v>
      </c>
      <c r="Z279" s="33"/>
    </row>
    <row r="280" spans="1:26" s="34" customFormat="1" ht="15" customHeight="1" x14ac:dyDescent="0.25">
      <c r="A280" s="178" t="s">
        <v>873</v>
      </c>
      <c r="B280" s="179"/>
      <c r="C280" s="170"/>
      <c r="D280" s="170"/>
      <c r="E280" s="170"/>
      <c r="F280" s="170"/>
      <c r="G280" s="170"/>
      <c r="H280" s="170"/>
      <c r="I280" s="170"/>
      <c r="J280" s="170"/>
      <c r="K280" s="170"/>
      <c r="L280" s="170"/>
      <c r="M280" s="170"/>
      <c r="N280" s="170"/>
      <c r="O280" s="170"/>
    </row>
    <row r="281" spans="1:26" s="34" customFormat="1" ht="13.5" x14ac:dyDescent="0.25">
      <c r="A281" s="180" t="s">
        <v>393</v>
      </c>
      <c r="B281" s="181"/>
      <c r="C281" s="170"/>
      <c r="D281" s="170"/>
      <c r="E281" s="170"/>
      <c r="F281" s="170"/>
      <c r="G281" s="170"/>
      <c r="H281" s="177"/>
      <c r="I281" s="177"/>
      <c r="J281" s="177"/>
      <c r="K281" s="170"/>
      <c r="L281" s="170"/>
      <c r="M281" s="170"/>
      <c r="N281" s="170"/>
      <c r="O281" s="170"/>
    </row>
    <row r="282" spans="1:26" s="34" customFormat="1" ht="13.5" x14ac:dyDescent="0.25">
      <c r="A282" s="178" t="s">
        <v>392</v>
      </c>
      <c r="B282" s="179"/>
      <c r="C282" s="170"/>
      <c r="D282" s="170"/>
      <c r="E282" s="170"/>
      <c r="F282" s="170"/>
      <c r="G282" s="170"/>
      <c r="H282" s="170"/>
      <c r="I282" s="170"/>
      <c r="J282" s="170"/>
      <c r="K282" s="170"/>
      <c r="L282" s="170"/>
      <c r="M282" s="170"/>
      <c r="N282" s="170"/>
      <c r="O282" s="170"/>
    </row>
    <row r="283" spans="1:26" s="34" customFormat="1" ht="13.5" x14ac:dyDescent="0.25">
      <c r="A283" s="182" t="s">
        <v>871</v>
      </c>
      <c r="B283" s="182"/>
      <c r="C283" s="182"/>
      <c r="D283" s="182"/>
      <c r="E283" s="182"/>
      <c r="F283" s="182"/>
      <c r="G283" s="170"/>
      <c r="H283" s="170"/>
      <c r="I283" s="170"/>
      <c r="J283" s="170"/>
      <c r="K283" s="170"/>
      <c r="L283" s="170"/>
      <c r="M283" s="170"/>
      <c r="N283" s="170"/>
      <c r="O283" s="170"/>
    </row>
    <row r="284" spans="1:26" s="34" customFormat="1" ht="13.5" x14ac:dyDescent="0.25">
      <c r="A284" s="182" t="s">
        <v>872</v>
      </c>
      <c r="B284" s="182"/>
      <c r="C284" s="182"/>
      <c r="D284" s="182"/>
      <c r="E284" s="182"/>
      <c r="F284" s="183"/>
      <c r="G284" s="170"/>
      <c r="H284" s="170"/>
      <c r="I284" s="170"/>
      <c r="J284" s="170"/>
      <c r="K284" s="170"/>
      <c r="L284" s="170"/>
      <c r="M284" s="170"/>
      <c r="N284" s="170"/>
      <c r="O284" s="170"/>
    </row>
    <row r="285" spans="1:26" s="34" customFormat="1" ht="13.5" x14ac:dyDescent="0.25">
      <c r="A285" s="181" t="s">
        <v>0</v>
      </c>
      <c r="B285" s="184"/>
      <c r="C285" s="170"/>
      <c r="D285" s="170"/>
      <c r="E285" s="170"/>
      <c r="F285" s="170"/>
      <c r="G285" s="170"/>
      <c r="H285" s="170"/>
      <c r="I285" s="170"/>
      <c r="J285" s="170"/>
      <c r="K285" s="170"/>
      <c r="L285" s="170"/>
      <c r="M285" s="170"/>
      <c r="N285" s="170"/>
      <c r="O285" s="170"/>
    </row>
  </sheetData>
  <mergeCells count="31">
    <mergeCell ref="A1:D1"/>
    <mergeCell ref="E1:O1"/>
    <mergeCell ref="A2:O2"/>
    <mergeCell ref="A3:F3"/>
    <mergeCell ref="G3:M3"/>
    <mergeCell ref="N3:O3"/>
    <mergeCell ref="O11:O14"/>
    <mergeCell ref="S11:S14"/>
    <mergeCell ref="T11:T14"/>
    <mergeCell ref="U11:U14"/>
    <mergeCell ref="P10:R10"/>
    <mergeCell ref="S10:U10"/>
    <mergeCell ref="P11:P14"/>
    <mergeCell ref="Q11:Q14"/>
    <mergeCell ref="R11:R14"/>
    <mergeCell ref="A4:M4"/>
    <mergeCell ref="A5:M5"/>
    <mergeCell ref="A6:M6"/>
    <mergeCell ref="A7:M7"/>
    <mergeCell ref="A8:M8"/>
    <mergeCell ref="A283:F283"/>
    <mergeCell ref="A284:E284"/>
    <mergeCell ref="A9:C15"/>
    <mergeCell ref="D9:H9"/>
    <mergeCell ref="J9:N9"/>
    <mergeCell ref="E10:G10"/>
    <mergeCell ref="K10:M10"/>
    <mergeCell ref="D11:D14"/>
    <mergeCell ref="H11:H14"/>
    <mergeCell ref="J11:J14"/>
    <mergeCell ref="N11:N14"/>
  </mergeCells>
  <printOptions horizontalCentered="1"/>
  <pageMargins left="0.39370078740157483" right="0.39370078740157483" top="0.59055118110236227" bottom="0.39370078740157483" header="0" footer="0"/>
  <pageSetup scale="49" orientation="landscape" r:id="rId1"/>
  <ignoredErrors>
    <ignoredError sqref="J15:O15 D15:H1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Q51"/>
  <sheetViews>
    <sheetView showGridLines="0" topLeftCell="B1" zoomScale="90" zoomScaleNormal="90" workbookViewId="0">
      <selection activeCell="S13" sqref="S13"/>
    </sheetView>
  </sheetViews>
  <sheetFormatPr baseColWidth="10" defaultColWidth="11.42578125" defaultRowHeight="14.25" x14ac:dyDescent="0.25"/>
  <cols>
    <col min="1" max="1" width="11.42578125" style="35" hidden="1" customWidth="1"/>
    <col min="2" max="2" width="5" style="35" customWidth="1"/>
    <col min="3" max="3" width="52.42578125" style="35" customWidth="1"/>
    <col min="4" max="4" width="15.7109375" style="35" customWidth="1"/>
    <col min="5" max="6" width="12" style="35" customWidth="1"/>
    <col min="7" max="7" width="13" style="35" customWidth="1"/>
    <col min="8" max="8" width="2.140625" style="35" customWidth="1"/>
    <col min="9" max="13" width="12.5703125" style="35" customWidth="1"/>
    <col min="14" max="14" width="10.140625" style="35" bestFit="1" customWidth="1"/>
    <col min="15" max="15" width="10.85546875" style="35" hidden="1" customWidth="1"/>
    <col min="16" max="16384" width="11.42578125" style="35"/>
  </cols>
  <sheetData>
    <row r="1" spans="1:17" s="218" customFormat="1" ht="48" customHeight="1" x14ac:dyDescent="0.2">
      <c r="A1" s="128" t="s">
        <v>883</v>
      </c>
      <c r="B1" s="128"/>
      <c r="C1" s="128"/>
      <c r="D1" s="128"/>
      <c r="E1" s="172" t="s">
        <v>885</v>
      </c>
      <c r="F1" s="172"/>
      <c r="G1" s="172"/>
      <c r="H1" s="172"/>
      <c r="I1" s="172"/>
      <c r="J1" s="172"/>
      <c r="K1" s="172"/>
      <c r="L1" s="172"/>
      <c r="M1" s="172"/>
    </row>
    <row r="2" spans="1:17" s="6" customFormat="1" ht="36" customHeight="1" thickBot="1" x14ac:dyDescent="0.45">
      <c r="A2" s="173" t="s">
        <v>884</v>
      </c>
      <c r="B2" s="173"/>
      <c r="C2" s="173"/>
      <c r="D2" s="173"/>
      <c r="E2" s="173"/>
      <c r="F2" s="173"/>
      <c r="G2" s="173"/>
      <c r="H2" s="173"/>
      <c r="I2" s="173"/>
      <c r="J2" s="173"/>
      <c r="K2" s="173"/>
      <c r="L2" s="173"/>
      <c r="M2" s="173"/>
    </row>
    <row r="3" spans="1:17" customFormat="1" ht="4.5" customHeight="1" x14ac:dyDescent="0.4">
      <c r="A3" s="219"/>
      <c r="B3" s="219"/>
      <c r="C3" s="219"/>
      <c r="D3" s="219"/>
      <c r="E3" s="219"/>
      <c r="F3" s="219"/>
      <c r="G3" s="219"/>
      <c r="H3" s="219"/>
      <c r="I3" s="219"/>
      <c r="J3" s="219"/>
      <c r="K3" s="219"/>
      <c r="L3" s="219"/>
      <c r="M3" s="219"/>
    </row>
    <row r="4" spans="1:17" ht="20.25" x14ac:dyDescent="0.25">
      <c r="B4" s="220" t="s">
        <v>919</v>
      </c>
      <c r="C4" s="220"/>
      <c r="D4" s="220"/>
      <c r="E4" s="220"/>
      <c r="F4" s="220"/>
      <c r="G4" s="220"/>
      <c r="H4" s="220"/>
      <c r="I4" s="220"/>
      <c r="J4" s="220"/>
      <c r="K4" s="220"/>
      <c r="L4" s="220"/>
      <c r="M4" s="220"/>
    </row>
    <row r="5" spans="1:17" ht="18.75" x14ac:dyDescent="0.25">
      <c r="A5" s="36" t="s">
        <v>394</v>
      </c>
      <c r="B5" s="220" t="s">
        <v>395</v>
      </c>
      <c r="C5" s="220"/>
      <c r="D5" s="220"/>
      <c r="E5" s="220"/>
      <c r="F5" s="220"/>
      <c r="G5" s="220"/>
      <c r="H5" s="220"/>
      <c r="I5" s="220"/>
      <c r="J5" s="220"/>
      <c r="K5" s="220"/>
      <c r="L5" s="220"/>
      <c r="M5" s="220"/>
    </row>
    <row r="6" spans="1:17" ht="18.75" x14ac:dyDescent="0.25">
      <c r="B6" s="220" t="s">
        <v>72</v>
      </c>
      <c r="C6" s="220"/>
      <c r="D6" s="220"/>
      <c r="E6" s="220"/>
      <c r="F6" s="220"/>
      <c r="G6" s="220"/>
      <c r="H6" s="220"/>
      <c r="I6" s="220"/>
      <c r="J6" s="220"/>
      <c r="K6" s="220"/>
      <c r="L6" s="220"/>
      <c r="M6" s="220"/>
      <c r="N6" s="37"/>
    </row>
    <row r="7" spans="1:17" ht="18.75" x14ac:dyDescent="0.25">
      <c r="B7" s="220" t="s">
        <v>874</v>
      </c>
      <c r="C7" s="220"/>
      <c r="D7" s="220"/>
      <c r="E7" s="220"/>
      <c r="F7" s="220"/>
      <c r="G7" s="220"/>
      <c r="H7" s="220"/>
      <c r="I7" s="220"/>
      <c r="J7" s="220"/>
      <c r="K7" s="220"/>
      <c r="L7" s="220"/>
      <c r="M7" s="220"/>
      <c r="N7" s="38"/>
    </row>
    <row r="8" spans="1:17" ht="18.75" x14ac:dyDescent="0.25">
      <c r="B8" s="220" t="s">
        <v>870</v>
      </c>
      <c r="C8" s="220"/>
      <c r="D8" s="220"/>
      <c r="E8" s="220"/>
      <c r="F8" s="220"/>
      <c r="G8" s="220"/>
      <c r="H8" s="220"/>
      <c r="I8" s="220"/>
      <c r="J8" s="220"/>
      <c r="K8" s="220"/>
      <c r="L8" s="220"/>
      <c r="M8" s="220"/>
      <c r="N8" s="38"/>
    </row>
    <row r="9" spans="1:17" x14ac:dyDescent="0.25">
      <c r="B9" s="140" t="s">
        <v>396</v>
      </c>
      <c r="C9" s="140" t="s">
        <v>70</v>
      </c>
      <c r="D9" s="140" t="s">
        <v>397</v>
      </c>
      <c r="E9" s="140"/>
      <c r="F9" s="140"/>
      <c r="G9" s="140"/>
      <c r="H9" s="108"/>
      <c r="I9" s="140" t="s">
        <v>76</v>
      </c>
      <c r="J9" s="140"/>
      <c r="K9" s="140"/>
      <c r="L9" s="140"/>
      <c r="M9" s="234"/>
      <c r="N9" s="222"/>
      <c r="O9" s="222"/>
      <c r="P9" s="222"/>
      <c r="Q9" s="222"/>
    </row>
    <row r="10" spans="1:17" x14ac:dyDescent="0.25">
      <c r="B10" s="140"/>
      <c r="C10" s="140"/>
      <c r="D10" s="108"/>
      <c r="E10" s="223" t="s">
        <v>398</v>
      </c>
      <c r="F10" s="223"/>
      <c r="G10" s="108"/>
      <c r="H10" s="108"/>
      <c r="I10" s="108"/>
      <c r="J10" s="223" t="s">
        <v>398</v>
      </c>
      <c r="K10" s="223"/>
      <c r="L10" s="108"/>
      <c r="M10" s="234"/>
      <c r="N10" s="222"/>
      <c r="O10" s="222"/>
      <c r="P10" s="222"/>
      <c r="Q10" s="222"/>
    </row>
    <row r="11" spans="1:17" ht="14.25" customHeight="1" x14ac:dyDescent="0.25">
      <c r="B11" s="140"/>
      <c r="C11" s="140"/>
      <c r="D11" s="224" t="s">
        <v>399</v>
      </c>
      <c r="E11" s="224" t="s">
        <v>400</v>
      </c>
      <c r="F11" s="224" t="s">
        <v>401</v>
      </c>
      <c r="G11" s="224" t="s">
        <v>402</v>
      </c>
      <c r="H11" s="225"/>
      <c r="I11" s="224" t="s">
        <v>81</v>
      </c>
      <c r="J11" s="224" t="s">
        <v>400</v>
      </c>
      <c r="K11" s="224" t="s">
        <v>401</v>
      </c>
      <c r="L11" s="224" t="s">
        <v>403</v>
      </c>
      <c r="M11" s="224" t="s">
        <v>904</v>
      </c>
      <c r="N11" s="222"/>
      <c r="O11" s="222"/>
      <c r="P11" s="222"/>
      <c r="Q11" s="222"/>
    </row>
    <row r="12" spans="1:17" ht="14.25" customHeight="1" x14ac:dyDescent="0.25">
      <c r="B12" s="140"/>
      <c r="C12" s="140"/>
      <c r="D12" s="224"/>
      <c r="E12" s="224"/>
      <c r="F12" s="224"/>
      <c r="G12" s="224"/>
      <c r="H12" s="225"/>
      <c r="I12" s="224"/>
      <c r="J12" s="224"/>
      <c r="K12" s="224"/>
      <c r="L12" s="224"/>
      <c r="M12" s="224"/>
      <c r="N12" s="222"/>
      <c r="O12" s="222"/>
      <c r="P12" s="222"/>
      <c r="Q12" s="222"/>
    </row>
    <row r="13" spans="1:17" ht="15" thickBot="1" x14ac:dyDescent="0.3">
      <c r="B13" s="234"/>
      <c r="C13" s="234"/>
      <c r="D13" s="235" t="s">
        <v>61</v>
      </c>
      <c r="E13" s="235" t="s">
        <v>60</v>
      </c>
      <c r="F13" s="235" t="s">
        <v>59</v>
      </c>
      <c r="G13" s="235" t="s">
        <v>404</v>
      </c>
      <c r="H13" s="235"/>
      <c r="I13" s="235" t="s">
        <v>405</v>
      </c>
      <c r="J13" s="235" t="s">
        <v>406</v>
      </c>
      <c r="K13" s="235" t="s">
        <v>407</v>
      </c>
      <c r="L13" s="108" t="s">
        <v>408</v>
      </c>
      <c r="M13" s="235" t="s">
        <v>409</v>
      </c>
      <c r="N13" s="222"/>
      <c r="O13" s="222"/>
      <c r="P13" s="222"/>
      <c r="Q13" s="222"/>
    </row>
    <row r="14" spans="1:17" s="236" customFormat="1" ht="5.25" customHeight="1" thickBot="1" x14ac:dyDescent="0.3">
      <c r="B14" s="237"/>
      <c r="C14" s="237"/>
      <c r="D14" s="238"/>
      <c r="E14" s="238"/>
      <c r="F14" s="238"/>
      <c r="G14" s="238"/>
      <c r="H14" s="238"/>
      <c r="I14" s="238"/>
      <c r="J14" s="238"/>
      <c r="K14" s="239"/>
      <c r="L14" s="238"/>
      <c r="M14" s="237"/>
    </row>
    <row r="15" spans="1:17" x14ac:dyDescent="0.25">
      <c r="B15" s="240"/>
      <c r="C15" s="241" t="s">
        <v>87</v>
      </c>
      <c r="D15" s="242">
        <f t="shared" ref="D15:L15" si="0">SUM(D16:D48)</f>
        <v>46144.385605999996</v>
      </c>
      <c r="E15" s="242">
        <f t="shared" si="0"/>
        <v>7764.2125830000004</v>
      </c>
      <c r="F15" s="242">
        <f t="shared" si="0"/>
        <v>14674.245504999997</v>
      </c>
      <c r="G15" s="242">
        <f t="shared" si="0"/>
        <v>23705.927518</v>
      </c>
      <c r="H15" s="242"/>
      <c r="I15" s="242">
        <f t="shared" si="0"/>
        <v>43246.744047373009</v>
      </c>
      <c r="J15" s="242">
        <f t="shared" si="0"/>
        <v>9556.7424429999974</v>
      </c>
      <c r="K15" s="242">
        <f t="shared" si="0"/>
        <v>15681.765177000003</v>
      </c>
      <c r="L15" s="242">
        <f t="shared" si="0"/>
        <v>18008.236427372998</v>
      </c>
      <c r="M15" s="242">
        <f>IF(OR(G15=0,L15=0),"N.A.",IF((((L15-G15)/G15))*100&gt;=ABS(500),"&gt;500",(((L15-G15)/G15))*100))</f>
        <v>-24.034879404320815</v>
      </c>
      <c r="N15" s="227"/>
      <c r="O15" s="222"/>
      <c r="P15" s="222"/>
      <c r="Q15" s="222"/>
    </row>
    <row r="16" spans="1:17" x14ac:dyDescent="0.25">
      <c r="B16" s="243">
        <v>1</v>
      </c>
      <c r="C16" s="244" t="s">
        <v>410</v>
      </c>
      <c r="D16" s="245">
        <v>253.91486924999998</v>
      </c>
      <c r="E16" s="245">
        <v>215.417609</v>
      </c>
      <c r="F16" s="245">
        <v>29.721869000000002</v>
      </c>
      <c r="G16" s="246">
        <f t="shared" ref="G16:G48" si="1">D16-E16-F16</f>
        <v>8.7753912499999807</v>
      </c>
      <c r="H16" s="246"/>
      <c r="I16" s="245">
        <v>240.26007390000004</v>
      </c>
      <c r="J16" s="246">
        <v>193.23737299999999</v>
      </c>
      <c r="K16" s="246">
        <v>25.094142000000002</v>
      </c>
      <c r="L16" s="246">
        <f t="shared" ref="L16:L48" si="2">I16-J16-K16</f>
        <v>21.928558900000045</v>
      </c>
      <c r="M16" s="246">
        <f t="shared" ref="M16:M48" si="3">IF(((L16-G16)/G16)*100&lt;-500,"&lt;-500",IF(((L16-G16)/G16)*100&gt;500,"&gt;500",(((L16-G16)/G16)*100)))</f>
        <v>149.88696543872152</v>
      </c>
      <c r="N16" s="227"/>
      <c r="O16" s="228">
        <f>-86734/1000000</f>
        <v>-8.6734000000000006E-2</v>
      </c>
      <c r="P16" s="222"/>
      <c r="Q16" s="222"/>
    </row>
    <row r="17" spans="2:17" x14ac:dyDescent="0.25">
      <c r="B17" s="243">
        <v>2</v>
      </c>
      <c r="C17" s="244" t="s">
        <v>411</v>
      </c>
      <c r="D17" s="245">
        <v>1106.4690142499999</v>
      </c>
      <c r="E17" s="245">
        <v>167.52860699999999</v>
      </c>
      <c r="F17" s="245">
        <v>546.47376199999997</v>
      </c>
      <c r="G17" s="246">
        <f t="shared" si="1"/>
        <v>392.46664524999994</v>
      </c>
      <c r="H17" s="246"/>
      <c r="I17" s="245">
        <v>849.58013145000007</v>
      </c>
      <c r="J17" s="246">
        <v>123.698607</v>
      </c>
      <c r="K17" s="246">
        <v>272.19706600000001</v>
      </c>
      <c r="L17" s="246">
        <f t="shared" si="2"/>
        <v>453.68445845000002</v>
      </c>
      <c r="M17" s="246">
        <f t="shared" si="3"/>
        <v>15.598220623565229</v>
      </c>
      <c r="N17" s="227"/>
      <c r="O17" s="222"/>
      <c r="P17" s="222"/>
      <c r="Q17" s="222"/>
    </row>
    <row r="18" spans="2:17" x14ac:dyDescent="0.25">
      <c r="B18" s="243">
        <v>3</v>
      </c>
      <c r="C18" s="244" t="s">
        <v>412</v>
      </c>
      <c r="D18" s="245">
        <v>1795.6775747500001</v>
      </c>
      <c r="E18" s="245">
        <v>53.573036000000002</v>
      </c>
      <c r="F18" s="245">
        <v>498.93171599999999</v>
      </c>
      <c r="G18" s="246">
        <f t="shared" si="1"/>
        <v>1243.17282275</v>
      </c>
      <c r="H18" s="246"/>
      <c r="I18" s="245">
        <v>1617.5177347239996</v>
      </c>
      <c r="J18" s="246">
        <v>149.58407199999999</v>
      </c>
      <c r="K18" s="246">
        <v>548.40183100000002</v>
      </c>
      <c r="L18" s="246">
        <f t="shared" si="2"/>
        <v>919.53183172399952</v>
      </c>
      <c r="M18" s="246">
        <f t="shared" si="3"/>
        <v>-26.03346735895337</v>
      </c>
      <c r="N18" s="227"/>
      <c r="O18" s="222"/>
      <c r="P18" s="222"/>
      <c r="Q18" s="222"/>
    </row>
    <row r="19" spans="2:17" x14ac:dyDescent="0.25">
      <c r="B19" s="243">
        <v>4</v>
      </c>
      <c r="C19" s="244" t="s">
        <v>413</v>
      </c>
      <c r="D19" s="245">
        <v>517.83755299999996</v>
      </c>
      <c r="E19" s="245">
        <v>81.312545</v>
      </c>
      <c r="F19" s="245">
        <v>311.15117099999998</v>
      </c>
      <c r="G19" s="246">
        <f t="shared" si="1"/>
        <v>125.37383699999998</v>
      </c>
      <c r="H19" s="246"/>
      <c r="I19" s="245">
        <v>1196.7995664789999</v>
      </c>
      <c r="J19" s="246">
        <v>24.433788</v>
      </c>
      <c r="K19" s="246">
        <v>821.13481000000002</v>
      </c>
      <c r="L19" s="246">
        <f t="shared" si="2"/>
        <v>351.23096847899978</v>
      </c>
      <c r="M19" s="246">
        <f t="shared" si="3"/>
        <v>180.14694044898684</v>
      </c>
      <c r="N19" s="227"/>
      <c r="O19" s="222"/>
      <c r="P19" s="222"/>
      <c r="Q19" s="222"/>
    </row>
    <row r="20" spans="2:17" x14ac:dyDescent="0.25">
      <c r="B20" s="243">
        <v>5</v>
      </c>
      <c r="C20" s="244" t="s">
        <v>414</v>
      </c>
      <c r="D20" s="245">
        <v>791.50188025000011</v>
      </c>
      <c r="E20" s="245">
        <v>200.76701199999999</v>
      </c>
      <c r="F20" s="245">
        <v>236.41386299999999</v>
      </c>
      <c r="G20" s="246">
        <f t="shared" si="1"/>
        <v>354.3210052500001</v>
      </c>
      <c r="H20" s="246"/>
      <c r="I20" s="245">
        <v>528.28415365199999</v>
      </c>
      <c r="J20" s="246">
        <v>206.04124100000001</v>
      </c>
      <c r="K20" s="246">
        <v>191.949174</v>
      </c>
      <c r="L20" s="246">
        <f t="shared" si="2"/>
        <v>130.29373865199997</v>
      </c>
      <c r="M20" s="246">
        <f t="shared" si="3"/>
        <v>-63.227204506244853</v>
      </c>
      <c r="N20" s="227"/>
      <c r="O20" s="222"/>
      <c r="P20" s="222"/>
      <c r="Q20" s="222"/>
    </row>
    <row r="21" spans="2:17" x14ac:dyDescent="0.25">
      <c r="B21" s="243">
        <v>6</v>
      </c>
      <c r="C21" s="244" t="s">
        <v>415</v>
      </c>
      <c r="D21" s="245">
        <v>1685.2317607499999</v>
      </c>
      <c r="E21" s="245">
        <v>67.419741000000002</v>
      </c>
      <c r="F21" s="245">
        <v>1128.223812</v>
      </c>
      <c r="G21" s="246">
        <f t="shared" si="1"/>
        <v>489.58820775000004</v>
      </c>
      <c r="H21" s="246"/>
      <c r="I21" s="245">
        <v>2029.5193791010001</v>
      </c>
      <c r="J21" s="246">
        <v>77.505516</v>
      </c>
      <c r="K21" s="246">
        <v>1109.815861</v>
      </c>
      <c r="L21" s="246">
        <f t="shared" si="2"/>
        <v>842.19800210100016</v>
      </c>
      <c r="M21" s="246">
        <f t="shared" si="3"/>
        <v>72.021709013680805</v>
      </c>
      <c r="N21" s="227"/>
      <c r="O21" s="222"/>
      <c r="P21" s="222"/>
      <c r="Q21" s="222"/>
    </row>
    <row r="22" spans="2:17" x14ac:dyDescent="0.25">
      <c r="B22" s="243">
        <v>7</v>
      </c>
      <c r="C22" s="244" t="s">
        <v>416</v>
      </c>
      <c r="D22" s="245">
        <v>940.21565900000019</v>
      </c>
      <c r="E22" s="245">
        <v>141.28882200000001</v>
      </c>
      <c r="F22" s="245">
        <v>446.22353199999998</v>
      </c>
      <c r="G22" s="246">
        <f t="shared" si="1"/>
        <v>352.70330500000023</v>
      </c>
      <c r="H22" s="246"/>
      <c r="I22" s="245">
        <v>1303.3863899759999</v>
      </c>
      <c r="J22" s="246">
        <v>109.08871000000001</v>
      </c>
      <c r="K22" s="246">
        <v>439.273684</v>
      </c>
      <c r="L22" s="246">
        <f t="shared" si="2"/>
        <v>755.02399597599992</v>
      </c>
      <c r="M22" s="246">
        <f t="shared" si="3"/>
        <v>114.0677405832643</v>
      </c>
      <c r="N22" s="227"/>
      <c r="O22" s="222"/>
      <c r="P22" s="222"/>
      <c r="Q22" s="222"/>
    </row>
    <row r="23" spans="2:17" x14ac:dyDescent="0.25">
      <c r="B23" s="243">
        <v>8</v>
      </c>
      <c r="C23" s="244" t="s">
        <v>417</v>
      </c>
      <c r="D23" s="245">
        <v>980.88547575000007</v>
      </c>
      <c r="E23" s="245">
        <v>104.702831</v>
      </c>
      <c r="F23" s="245">
        <v>447.82558</v>
      </c>
      <c r="G23" s="246">
        <f t="shared" si="1"/>
        <v>428.35706475000001</v>
      </c>
      <c r="H23" s="246"/>
      <c r="I23" s="245">
        <v>535.20163390999994</v>
      </c>
      <c r="J23" s="246">
        <v>196.23021499999999</v>
      </c>
      <c r="K23" s="246">
        <v>181.11109500000001</v>
      </c>
      <c r="L23" s="246">
        <f t="shared" si="2"/>
        <v>157.86032390999995</v>
      </c>
      <c r="M23" s="246">
        <f t="shared" si="3"/>
        <v>-63.147491450355496</v>
      </c>
      <c r="N23" s="227"/>
      <c r="O23" s="222"/>
      <c r="P23" s="222"/>
      <c r="Q23" s="222"/>
    </row>
    <row r="24" spans="2:17" x14ac:dyDescent="0.25">
      <c r="B24" s="243">
        <v>9</v>
      </c>
      <c r="C24" s="244" t="s">
        <v>418</v>
      </c>
      <c r="D24" s="245">
        <v>1419.0144794999999</v>
      </c>
      <c r="E24" s="245">
        <v>371.54262799999998</v>
      </c>
      <c r="F24" s="245">
        <v>400.88599699999997</v>
      </c>
      <c r="G24" s="246">
        <f t="shared" si="1"/>
        <v>646.58585449999998</v>
      </c>
      <c r="H24" s="246"/>
      <c r="I24" s="245">
        <v>1511.4987256449999</v>
      </c>
      <c r="J24" s="246">
        <v>351.29892999999998</v>
      </c>
      <c r="K24" s="246">
        <v>566.72292800000002</v>
      </c>
      <c r="L24" s="246">
        <f t="shared" si="2"/>
        <v>593.47686764499997</v>
      </c>
      <c r="M24" s="246">
        <f t="shared" si="3"/>
        <v>-8.2137563767256854</v>
      </c>
      <c r="N24" s="227"/>
      <c r="O24" s="222"/>
      <c r="P24" s="222"/>
      <c r="Q24" s="222"/>
    </row>
    <row r="25" spans="2:17" x14ac:dyDescent="0.25">
      <c r="B25" s="243">
        <v>10</v>
      </c>
      <c r="C25" s="244" t="s">
        <v>419</v>
      </c>
      <c r="D25" s="245">
        <v>874.7129577500001</v>
      </c>
      <c r="E25" s="245">
        <v>63.582439000000001</v>
      </c>
      <c r="F25" s="245">
        <v>304.39076999999997</v>
      </c>
      <c r="G25" s="246">
        <f t="shared" si="1"/>
        <v>506.7397487500001</v>
      </c>
      <c r="H25" s="246"/>
      <c r="I25" s="245">
        <v>670.47493282099992</v>
      </c>
      <c r="J25" s="246">
        <v>46.060820999999997</v>
      </c>
      <c r="K25" s="246">
        <v>196.91890000000001</v>
      </c>
      <c r="L25" s="246">
        <f t="shared" si="2"/>
        <v>427.49521182099988</v>
      </c>
      <c r="M25" s="246">
        <f t="shared" si="3"/>
        <v>-15.638113474318253</v>
      </c>
      <c r="N25" s="227"/>
      <c r="O25" s="222"/>
      <c r="P25" s="222"/>
      <c r="Q25" s="222"/>
    </row>
    <row r="26" spans="2:17" x14ac:dyDescent="0.25">
      <c r="B26" s="243">
        <v>11</v>
      </c>
      <c r="C26" s="244" t="s">
        <v>420</v>
      </c>
      <c r="D26" s="245">
        <v>667.09970475</v>
      </c>
      <c r="E26" s="245">
        <v>229.27018000000001</v>
      </c>
      <c r="F26" s="245">
        <v>124.683397</v>
      </c>
      <c r="G26" s="246">
        <f t="shared" si="1"/>
        <v>313.14612775000001</v>
      </c>
      <c r="H26" s="246"/>
      <c r="I26" s="245">
        <v>471.271717115</v>
      </c>
      <c r="J26" s="246">
        <v>185.991286</v>
      </c>
      <c r="K26" s="246">
        <v>188.03171800000001</v>
      </c>
      <c r="L26" s="246">
        <f t="shared" si="2"/>
        <v>97.248713114999987</v>
      </c>
      <c r="M26" s="246">
        <f t="shared" si="3"/>
        <v>-68.944622175676898</v>
      </c>
      <c r="N26" s="227"/>
      <c r="O26" s="222"/>
      <c r="P26" s="222"/>
      <c r="Q26" s="222"/>
    </row>
    <row r="27" spans="2:17" x14ac:dyDescent="0.25">
      <c r="B27" s="243">
        <v>12</v>
      </c>
      <c r="C27" s="244" t="s">
        <v>421</v>
      </c>
      <c r="D27" s="245">
        <v>1710.92729525</v>
      </c>
      <c r="E27" s="245">
        <v>85.781538999999995</v>
      </c>
      <c r="F27" s="245">
        <v>677.46207100000004</v>
      </c>
      <c r="G27" s="246">
        <f t="shared" si="1"/>
        <v>947.68368524999994</v>
      </c>
      <c r="H27" s="246"/>
      <c r="I27" s="245">
        <v>1270.6964051310001</v>
      </c>
      <c r="J27" s="246">
        <v>218.99184399999999</v>
      </c>
      <c r="K27" s="246">
        <v>693.56410000000005</v>
      </c>
      <c r="L27" s="246">
        <f t="shared" si="2"/>
        <v>358.14046113100017</v>
      </c>
      <c r="M27" s="246">
        <f t="shared" si="3"/>
        <v>-62.208860751198614</v>
      </c>
      <c r="N27" s="227"/>
      <c r="O27" s="222"/>
      <c r="P27" s="222"/>
      <c r="Q27" s="222"/>
    </row>
    <row r="28" spans="2:17" x14ac:dyDescent="0.25">
      <c r="B28" s="243">
        <v>15</v>
      </c>
      <c r="C28" s="244" t="s">
        <v>422</v>
      </c>
      <c r="D28" s="245">
        <v>2855.047544</v>
      </c>
      <c r="E28" s="245">
        <v>498.58018800000002</v>
      </c>
      <c r="F28" s="245">
        <v>660.37019699999996</v>
      </c>
      <c r="G28" s="246">
        <f t="shared" si="1"/>
        <v>1696.0971590000001</v>
      </c>
      <c r="H28" s="246"/>
      <c r="I28" s="245">
        <v>2244.28882544</v>
      </c>
      <c r="J28" s="246">
        <v>274.269612</v>
      </c>
      <c r="K28" s="246">
        <v>810.08601599999997</v>
      </c>
      <c r="L28" s="246">
        <f t="shared" si="2"/>
        <v>1159.93319744</v>
      </c>
      <c r="M28" s="246">
        <f t="shared" si="3"/>
        <v>-31.611630189635857</v>
      </c>
      <c r="N28" s="227"/>
      <c r="O28" s="222"/>
      <c r="P28" s="222"/>
      <c r="Q28" s="222"/>
    </row>
    <row r="29" spans="2:17" x14ac:dyDescent="0.25">
      <c r="B29" s="243">
        <v>16</v>
      </c>
      <c r="C29" s="244" t="s">
        <v>423</v>
      </c>
      <c r="D29" s="245">
        <v>745.51799100000005</v>
      </c>
      <c r="E29" s="245">
        <v>173.54860500000001</v>
      </c>
      <c r="F29" s="245">
        <v>231.446235</v>
      </c>
      <c r="G29" s="246">
        <f t="shared" si="1"/>
        <v>340.52315099999998</v>
      </c>
      <c r="H29" s="246"/>
      <c r="I29" s="245">
        <v>479.02365341799998</v>
      </c>
      <c r="J29" s="246">
        <v>233.45617799999999</v>
      </c>
      <c r="K29" s="246">
        <v>196.38978900000001</v>
      </c>
      <c r="L29" s="246">
        <f t="shared" si="2"/>
        <v>49.177686417999979</v>
      </c>
      <c r="M29" s="246">
        <f t="shared" si="3"/>
        <v>-85.558195889594586</v>
      </c>
      <c r="N29" s="227"/>
      <c r="O29" s="222"/>
      <c r="P29" s="222"/>
      <c r="Q29" s="222"/>
    </row>
    <row r="30" spans="2:17" x14ac:dyDescent="0.25">
      <c r="B30" s="243">
        <v>17</v>
      </c>
      <c r="C30" s="244" t="s">
        <v>424</v>
      </c>
      <c r="D30" s="245">
        <v>1481.56856475</v>
      </c>
      <c r="E30" s="245">
        <v>512.85636799999997</v>
      </c>
      <c r="F30" s="245">
        <v>144.59018800000001</v>
      </c>
      <c r="G30" s="246">
        <f t="shared" si="1"/>
        <v>824.12200874999996</v>
      </c>
      <c r="H30" s="246"/>
      <c r="I30" s="245">
        <v>1467.182080347</v>
      </c>
      <c r="J30" s="246">
        <v>514.70605799999998</v>
      </c>
      <c r="K30" s="246">
        <v>407.13844399999999</v>
      </c>
      <c r="L30" s="246">
        <f t="shared" si="2"/>
        <v>545.33757834700009</v>
      </c>
      <c r="M30" s="246">
        <f t="shared" si="3"/>
        <v>-33.828053060474694</v>
      </c>
      <c r="N30" s="227"/>
      <c r="O30" s="222"/>
      <c r="P30" s="222"/>
      <c r="Q30" s="222"/>
    </row>
    <row r="31" spans="2:17" x14ac:dyDescent="0.25">
      <c r="B31" s="243">
        <v>18</v>
      </c>
      <c r="C31" s="244" t="s">
        <v>425</v>
      </c>
      <c r="D31" s="245">
        <v>865.97653749999995</v>
      </c>
      <c r="E31" s="245">
        <v>240.24720199999999</v>
      </c>
      <c r="F31" s="245">
        <v>388.35697199999998</v>
      </c>
      <c r="G31" s="246">
        <f t="shared" si="1"/>
        <v>237.37236349999995</v>
      </c>
      <c r="H31" s="246"/>
      <c r="I31" s="245">
        <v>639.94733661999987</v>
      </c>
      <c r="J31" s="246">
        <v>23.277422999999999</v>
      </c>
      <c r="K31" s="246">
        <v>182.10177300000001</v>
      </c>
      <c r="L31" s="246">
        <f t="shared" si="2"/>
        <v>434.56814061999989</v>
      </c>
      <c r="M31" s="246">
        <f t="shared" si="3"/>
        <v>83.074446499328886</v>
      </c>
      <c r="N31" s="227"/>
      <c r="O31" s="222"/>
      <c r="P31" s="222"/>
      <c r="Q31" s="222"/>
    </row>
    <row r="32" spans="2:17" x14ac:dyDescent="0.25">
      <c r="B32" s="243">
        <v>19</v>
      </c>
      <c r="C32" s="244" t="s">
        <v>426</v>
      </c>
      <c r="D32" s="245">
        <v>1916.1212452500001</v>
      </c>
      <c r="E32" s="245">
        <v>635.10788400000001</v>
      </c>
      <c r="F32" s="245">
        <v>537.15246000000002</v>
      </c>
      <c r="G32" s="246">
        <f t="shared" si="1"/>
        <v>743.8609012500001</v>
      </c>
      <c r="H32" s="246"/>
      <c r="I32" s="245">
        <v>3637.0176839759997</v>
      </c>
      <c r="J32" s="246">
        <v>905.60999900000002</v>
      </c>
      <c r="K32" s="246">
        <v>971.71189700000002</v>
      </c>
      <c r="L32" s="246">
        <f t="shared" si="2"/>
        <v>1759.6957879759993</v>
      </c>
      <c r="M32" s="246">
        <f t="shared" si="3"/>
        <v>136.56247895526815</v>
      </c>
      <c r="N32" s="227"/>
      <c r="O32" s="222"/>
      <c r="P32" s="222"/>
      <c r="Q32" s="222"/>
    </row>
    <row r="33" spans="2:17" x14ac:dyDescent="0.25">
      <c r="B33" s="243">
        <v>20</v>
      </c>
      <c r="C33" s="244" t="s">
        <v>427</v>
      </c>
      <c r="D33" s="245">
        <v>3267.1237547499995</v>
      </c>
      <c r="E33" s="245">
        <v>585.18980699999997</v>
      </c>
      <c r="F33" s="245">
        <v>614.59059600000001</v>
      </c>
      <c r="G33" s="246">
        <f t="shared" si="1"/>
        <v>2067.3433517499998</v>
      </c>
      <c r="H33" s="246"/>
      <c r="I33" s="245">
        <v>2431.5824269999998</v>
      </c>
      <c r="J33" s="246">
        <v>702.347801</v>
      </c>
      <c r="K33" s="246">
        <v>760.75817099999995</v>
      </c>
      <c r="L33" s="246">
        <f t="shared" si="2"/>
        <v>968.47645499999999</v>
      </c>
      <c r="M33" s="246">
        <f t="shared" si="3"/>
        <v>-53.1535748921345</v>
      </c>
      <c r="N33" s="227"/>
      <c r="O33" s="222"/>
      <c r="P33" s="222"/>
      <c r="Q33" s="222"/>
    </row>
    <row r="34" spans="2:17" x14ac:dyDescent="0.25">
      <c r="B34" s="243">
        <v>21</v>
      </c>
      <c r="C34" s="244" t="s">
        <v>428</v>
      </c>
      <c r="D34" s="245">
        <v>3638.7924350000003</v>
      </c>
      <c r="E34" s="245">
        <v>551.69748900000002</v>
      </c>
      <c r="F34" s="245">
        <v>713.84358299999997</v>
      </c>
      <c r="G34" s="246">
        <f t="shared" si="1"/>
        <v>2373.2513630000003</v>
      </c>
      <c r="H34" s="246"/>
      <c r="I34" s="245">
        <v>3623.0491380859999</v>
      </c>
      <c r="J34" s="246">
        <v>858.68578300000001</v>
      </c>
      <c r="K34" s="246">
        <v>1004.678275</v>
      </c>
      <c r="L34" s="246">
        <f t="shared" si="2"/>
        <v>1759.685080086</v>
      </c>
      <c r="M34" s="246">
        <f t="shared" si="3"/>
        <v>-25.853404847028006</v>
      </c>
      <c r="N34" s="227"/>
      <c r="O34" s="222"/>
      <c r="P34" s="222"/>
      <c r="Q34" s="222"/>
    </row>
    <row r="35" spans="2:17" x14ac:dyDescent="0.25">
      <c r="B35" s="243">
        <v>24</v>
      </c>
      <c r="C35" s="244" t="s">
        <v>429</v>
      </c>
      <c r="D35" s="245">
        <v>1184.28200025</v>
      </c>
      <c r="E35" s="245">
        <v>215.22287399999999</v>
      </c>
      <c r="F35" s="245">
        <v>555.87891500000001</v>
      </c>
      <c r="G35" s="246">
        <f t="shared" si="1"/>
        <v>413.18021124999996</v>
      </c>
      <c r="H35" s="246"/>
      <c r="I35" s="245">
        <v>975.453866823</v>
      </c>
      <c r="J35" s="246">
        <v>181.19348400000001</v>
      </c>
      <c r="K35" s="246">
        <v>405.13978500000002</v>
      </c>
      <c r="L35" s="246">
        <f t="shared" si="2"/>
        <v>389.12059782299997</v>
      </c>
      <c r="M35" s="246">
        <f t="shared" si="3"/>
        <v>-5.8230313969326115</v>
      </c>
      <c r="N35" s="227"/>
      <c r="O35" s="222"/>
      <c r="P35" s="222"/>
      <c r="Q35" s="222"/>
    </row>
    <row r="36" spans="2:17" x14ac:dyDescent="0.25">
      <c r="B36" s="243">
        <v>25</v>
      </c>
      <c r="C36" s="244" t="s">
        <v>430</v>
      </c>
      <c r="D36" s="245">
        <v>1928.0097094999996</v>
      </c>
      <c r="E36" s="245">
        <v>443.30164100000002</v>
      </c>
      <c r="F36" s="245">
        <v>476.03624600000001</v>
      </c>
      <c r="G36" s="246">
        <f t="shared" si="1"/>
        <v>1008.6718224999996</v>
      </c>
      <c r="H36" s="246"/>
      <c r="I36" s="245">
        <v>1744.0255301069999</v>
      </c>
      <c r="J36" s="246">
        <v>258.913479</v>
      </c>
      <c r="K36" s="246">
        <v>540.50721799999997</v>
      </c>
      <c r="L36" s="246">
        <f t="shared" si="2"/>
        <v>944.60483310699988</v>
      </c>
      <c r="M36" s="246">
        <f t="shared" si="3"/>
        <v>-6.3516188282338755</v>
      </c>
      <c r="N36" s="227"/>
      <c r="O36" s="222"/>
      <c r="P36" s="222"/>
      <c r="Q36" s="222"/>
    </row>
    <row r="37" spans="2:17" x14ac:dyDescent="0.25">
      <c r="B37" s="243">
        <v>26</v>
      </c>
      <c r="C37" s="244" t="s">
        <v>431</v>
      </c>
      <c r="D37" s="245">
        <v>2497.3453</v>
      </c>
      <c r="E37" s="245">
        <v>527.97534199999996</v>
      </c>
      <c r="F37" s="245">
        <v>357.78222799999998</v>
      </c>
      <c r="G37" s="246">
        <f t="shared" si="1"/>
        <v>1611.58773</v>
      </c>
      <c r="H37" s="246"/>
      <c r="I37" s="245">
        <v>2867.3827946220003</v>
      </c>
      <c r="J37" s="246">
        <v>1040.1636800000001</v>
      </c>
      <c r="K37" s="246">
        <v>560.023552</v>
      </c>
      <c r="L37" s="246">
        <f t="shared" si="2"/>
        <v>1267.1955626220001</v>
      </c>
      <c r="M37" s="246">
        <f t="shared" si="3"/>
        <v>-21.369743698532616</v>
      </c>
      <c r="N37" s="227"/>
      <c r="O37" s="222"/>
      <c r="P37" s="222"/>
      <c r="Q37" s="222"/>
    </row>
    <row r="38" spans="2:17" x14ac:dyDescent="0.25">
      <c r="B38" s="243">
        <v>28</v>
      </c>
      <c r="C38" s="244" t="s">
        <v>432</v>
      </c>
      <c r="D38" s="245">
        <v>1015.82056775</v>
      </c>
      <c r="E38" s="245">
        <v>388.6712</v>
      </c>
      <c r="F38" s="245">
        <v>402.94580000000002</v>
      </c>
      <c r="G38" s="246">
        <f t="shared" si="1"/>
        <v>224.20356774999999</v>
      </c>
      <c r="H38" s="246"/>
      <c r="I38" s="245">
        <v>858.64867638800001</v>
      </c>
      <c r="J38" s="246">
        <v>321.599895</v>
      </c>
      <c r="K38" s="246">
        <v>313.48911399999997</v>
      </c>
      <c r="L38" s="246">
        <f t="shared" si="2"/>
        <v>223.55966738799998</v>
      </c>
      <c r="M38" s="246">
        <f t="shared" si="3"/>
        <v>-0.28719452079281677</v>
      </c>
      <c r="N38" s="227"/>
      <c r="O38" s="222"/>
      <c r="P38" s="222"/>
      <c r="Q38" s="222"/>
    </row>
    <row r="39" spans="2:17" x14ac:dyDescent="0.25">
      <c r="B39" s="243">
        <v>29</v>
      </c>
      <c r="C39" s="244" t="s">
        <v>433</v>
      </c>
      <c r="D39" s="245">
        <v>1715.9568379999998</v>
      </c>
      <c r="E39" s="245">
        <v>249.42615599999999</v>
      </c>
      <c r="F39" s="245">
        <v>279.43266299999999</v>
      </c>
      <c r="G39" s="246">
        <f t="shared" si="1"/>
        <v>1187.0980189999998</v>
      </c>
      <c r="H39" s="246"/>
      <c r="I39" s="245">
        <v>1535.0093428709997</v>
      </c>
      <c r="J39" s="246">
        <v>552.52495399999998</v>
      </c>
      <c r="K39" s="246">
        <v>544.30299600000001</v>
      </c>
      <c r="L39" s="246">
        <f t="shared" si="2"/>
        <v>438.18139287099973</v>
      </c>
      <c r="M39" s="246">
        <f t="shared" si="3"/>
        <v>-63.088019198269777</v>
      </c>
      <c r="N39" s="227"/>
      <c r="O39" s="222"/>
      <c r="P39" s="222"/>
      <c r="Q39" s="222"/>
    </row>
    <row r="40" spans="2:17" x14ac:dyDescent="0.25">
      <c r="B40" s="243">
        <v>31</v>
      </c>
      <c r="C40" s="244" t="s">
        <v>434</v>
      </c>
      <c r="D40" s="245">
        <v>361.36455024999998</v>
      </c>
      <c r="E40" s="245">
        <v>0</v>
      </c>
      <c r="F40" s="245">
        <v>295.81028400000002</v>
      </c>
      <c r="G40" s="246">
        <f t="shared" si="1"/>
        <v>65.554266249999955</v>
      </c>
      <c r="H40" s="246"/>
      <c r="I40" s="245">
        <v>222.84649068300004</v>
      </c>
      <c r="J40" s="246">
        <v>0</v>
      </c>
      <c r="K40" s="246">
        <v>62.556654000000002</v>
      </c>
      <c r="L40" s="246">
        <f t="shared" si="2"/>
        <v>160.28983668300003</v>
      </c>
      <c r="M40" s="246">
        <f t="shared" si="3"/>
        <v>144.51472932625518</v>
      </c>
      <c r="N40" s="227"/>
      <c r="O40" s="222"/>
      <c r="P40" s="222"/>
      <c r="Q40" s="222"/>
    </row>
    <row r="41" spans="2:17" x14ac:dyDescent="0.25">
      <c r="B41" s="243">
        <v>33</v>
      </c>
      <c r="C41" s="244" t="s">
        <v>435</v>
      </c>
      <c r="D41" s="245">
        <v>267.10592400000002</v>
      </c>
      <c r="E41" s="245">
        <v>0</v>
      </c>
      <c r="F41" s="245">
        <v>212.25165799999999</v>
      </c>
      <c r="G41" s="246">
        <f t="shared" si="1"/>
        <v>54.854266000000024</v>
      </c>
      <c r="H41" s="246"/>
      <c r="I41" s="245">
        <v>196.15445060799999</v>
      </c>
      <c r="J41" s="246">
        <v>0</v>
      </c>
      <c r="K41" s="246">
        <v>102.336123</v>
      </c>
      <c r="L41" s="246">
        <f t="shared" si="2"/>
        <v>93.81832760799999</v>
      </c>
      <c r="M41" s="246">
        <f t="shared" si="3"/>
        <v>71.031962414737166</v>
      </c>
      <c r="N41" s="227"/>
      <c r="O41" s="222"/>
      <c r="P41" s="222"/>
      <c r="Q41" s="222"/>
    </row>
    <row r="42" spans="2:17" x14ac:dyDescent="0.25">
      <c r="B42" s="243">
        <v>34</v>
      </c>
      <c r="C42" s="244" t="s">
        <v>436</v>
      </c>
      <c r="D42" s="245">
        <v>1150.4188762499998</v>
      </c>
      <c r="E42" s="245">
        <v>0</v>
      </c>
      <c r="F42" s="245">
        <v>689.83279100000004</v>
      </c>
      <c r="G42" s="246">
        <f t="shared" si="1"/>
        <v>460.58608524999977</v>
      </c>
      <c r="H42" s="246"/>
      <c r="I42" s="245">
        <v>1059.5914982050001</v>
      </c>
      <c r="J42" s="246">
        <v>0</v>
      </c>
      <c r="K42" s="246">
        <v>851.20976900000005</v>
      </c>
      <c r="L42" s="246">
        <f t="shared" si="2"/>
        <v>208.38172920500006</v>
      </c>
      <c r="M42" s="246">
        <f t="shared" si="3"/>
        <v>-54.757267777229238</v>
      </c>
      <c r="N42" s="227"/>
      <c r="O42" s="222"/>
      <c r="P42" s="222"/>
      <c r="Q42" s="222"/>
    </row>
    <row r="43" spans="2:17" x14ac:dyDescent="0.25">
      <c r="B43" s="243">
        <v>36</v>
      </c>
      <c r="C43" s="244" t="s">
        <v>437</v>
      </c>
      <c r="D43" s="245">
        <v>1002.95151775</v>
      </c>
      <c r="E43" s="245">
        <v>96.791422999999995</v>
      </c>
      <c r="F43" s="245">
        <v>373.69788299999999</v>
      </c>
      <c r="G43" s="246">
        <f t="shared" si="1"/>
        <v>532.46221175000005</v>
      </c>
      <c r="H43" s="246"/>
      <c r="I43" s="245">
        <v>946.66815896600008</v>
      </c>
      <c r="J43" s="246">
        <v>14.929982000000001</v>
      </c>
      <c r="K43" s="246">
        <v>204.37701100000001</v>
      </c>
      <c r="L43" s="246">
        <f t="shared" si="2"/>
        <v>727.36116596600004</v>
      </c>
      <c r="M43" s="246">
        <f t="shared" si="3"/>
        <v>36.603340089701675</v>
      </c>
      <c r="N43" s="227"/>
      <c r="O43" s="222"/>
      <c r="P43" s="222"/>
      <c r="Q43" s="222"/>
    </row>
    <row r="44" spans="2:17" x14ac:dyDescent="0.25">
      <c r="B44" s="243">
        <v>38</v>
      </c>
      <c r="C44" s="244" t="s">
        <v>438</v>
      </c>
      <c r="D44" s="245">
        <v>1801.4154312499998</v>
      </c>
      <c r="E44" s="245">
        <v>308.13910299999998</v>
      </c>
      <c r="F44" s="245">
        <v>407.74548299999998</v>
      </c>
      <c r="G44" s="246">
        <f t="shared" si="1"/>
        <v>1085.5308452499999</v>
      </c>
      <c r="H44" s="246"/>
      <c r="I44" s="245">
        <v>1544.9615809960001</v>
      </c>
      <c r="J44" s="246">
        <v>527.61787800000002</v>
      </c>
      <c r="K44" s="246">
        <v>640.57184500000005</v>
      </c>
      <c r="L44" s="246">
        <f t="shared" si="2"/>
        <v>376.77185799599999</v>
      </c>
      <c r="M44" s="246">
        <f t="shared" si="3"/>
        <v>-65.291464572871831</v>
      </c>
      <c r="N44" s="227"/>
      <c r="O44" s="222"/>
      <c r="P44" s="222"/>
      <c r="Q44" s="222"/>
    </row>
    <row r="45" spans="2:17" x14ac:dyDescent="0.25">
      <c r="B45" s="243">
        <v>40</v>
      </c>
      <c r="C45" s="244" t="s">
        <v>439</v>
      </c>
      <c r="D45" s="245">
        <v>252.26688500000003</v>
      </c>
      <c r="E45" s="245">
        <v>0</v>
      </c>
      <c r="F45" s="245">
        <v>74.398711000000006</v>
      </c>
      <c r="G45" s="246">
        <f t="shared" si="1"/>
        <v>177.86817400000001</v>
      </c>
      <c r="H45" s="246"/>
      <c r="I45" s="245">
        <v>183.92320092899999</v>
      </c>
      <c r="J45" s="246">
        <v>0</v>
      </c>
      <c r="K45" s="246">
        <v>100.997288</v>
      </c>
      <c r="L45" s="246">
        <f t="shared" si="2"/>
        <v>82.925912928999992</v>
      </c>
      <c r="M45" s="246">
        <f>IF(((L45-G45)/G45)*100&lt;-500,"&lt;-500",IF(((L45-G45)/G45)*100&gt;500,"&gt;500",(((L45-G45)/G45)*100)))</f>
        <v>-53.377880334567337</v>
      </c>
      <c r="N45" s="227"/>
      <c r="O45" s="222"/>
      <c r="P45" s="222"/>
      <c r="Q45" s="222"/>
    </row>
    <row r="46" spans="2:17" x14ac:dyDescent="0.25">
      <c r="B46" s="243">
        <v>42</v>
      </c>
      <c r="C46" s="244" t="s">
        <v>440</v>
      </c>
      <c r="D46" s="245">
        <v>1789.3158439999997</v>
      </c>
      <c r="E46" s="245">
        <v>289.78919100000002</v>
      </c>
      <c r="F46" s="245">
        <v>577.13524399999994</v>
      </c>
      <c r="G46" s="246">
        <f t="shared" si="1"/>
        <v>922.39140899999973</v>
      </c>
      <c r="H46" s="246"/>
      <c r="I46" s="245">
        <v>1350.697847203</v>
      </c>
      <c r="J46" s="246">
        <v>574.02957500000002</v>
      </c>
      <c r="K46" s="246">
        <v>576.76527199999998</v>
      </c>
      <c r="L46" s="246">
        <f t="shared" si="2"/>
        <v>199.90300020300003</v>
      </c>
      <c r="M46" s="246">
        <f t="shared" si="3"/>
        <v>-78.327746957257261</v>
      </c>
      <c r="N46" s="227"/>
      <c r="O46" s="222"/>
      <c r="P46" s="222"/>
      <c r="Q46" s="222"/>
    </row>
    <row r="47" spans="2:17" x14ac:dyDescent="0.25">
      <c r="B47" s="243">
        <v>43</v>
      </c>
      <c r="C47" s="244" t="s">
        <v>441</v>
      </c>
      <c r="D47" s="245">
        <v>2579.1116670000001</v>
      </c>
      <c r="E47" s="245">
        <v>175.85301699999999</v>
      </c>
      <c r="F47" s="245">
        <v>854.62501999999995</v>
      </c>
      <c r="G47" s="246">
        <f t="shared" si="1"/>
        <v>1548.6336300000003</v>
      </c>
      <c r="H47" s="246"/>
      <c r="I47" s="245">
        <v>2023.7885090609998</v>
      </c>
      <c r="J47" s="246">
        <v>573.45643800000005</v>
      </c>
      <c r="K47" s="246">
        <v>682.49287600000002</v>
      </c>
      <c r="L47" s="246">
        <f t="shared" si="2"/>
        <v>767.8391950609996</v>
      </c>
      <c r="M47" s="246">
        <f t="shared" si="3"/>
        <v>-50.41827968949638</v>
      </c>
      <c r="N47" s="227"/>
      <c r="O47" s="222"/>
      <c r="P47" s="222"/>
      <c r="Q47" s="222"/>
    </row>
    <row r="48" spans="2:17" ht="15" thickBot="1" x14ac:dyDescent="0.3">
      <c r="B48" s="247">
        <v>45</v>
      </c>
      <c r="C48" s="248" t="s">
        <v>442</v>
      </c>
      <c r="D48" s="249">
        <v>1085.3841984999999</v>
      </c>
      <c r="E48" s="249">
        <v>89.628103999999993</v>
      </c>
      <c r="F48" s="249">
        <v>673.93480799999998</v>
      </c>
      <c r="G48" s="250">
        <f t="shared" si="1"/>
        <v>321.82128649999993</v>
      </c>
      <c r="H48" s="250"/>
      <c r="I48" s="249">
        <v>991.01011112000015</v>
      </c>
      <c r="J48" s="250">
        <v>117.797821</v>
      </c>
      <c r="K48" s="250">
        <v>529.91600000000005</v>
      </c>
      <c r="L48" s="250">
        <f t="shared" si="2"/>
        <v>343.29629012000009</v>
      </c>
      <c r="M48" s="250">
        <f t="shared" si="3"/>
        <v>6.6729593475788214</v>
      </c>
      <c r="N48" s="227"/>
      <c r="O48" s="222"/>
      <c r="P48" s="222"/>
      <c r="Q48" s="222"/>
    </row>
    <row r="49" spans="2:17" s="39" customFormat="1" ht="13.5" x14ac:dyDescent="0.25">
      <c r="B49" s="221" t="s">
        <v>873</v>
      </c>
      <c r="C49" s="222"/>
      <c r="D49" s="222"/>
      <c r="E49" s="222"/>
      <c r="F49" s="229"/>
      <c r="G49" s="230"/>
      <c r="H49" s="230"/>
      <c r="I49" s="231"/>
      <c r="J49" s="231"/>
      <c r="K49" s="231"/>
      <c r="L49" s="231"/>
      <c r="M49" s="231"/>
      <c r="N49" s="222"/>
      <c r="O49" s="222"/>
      <c r="P49" s="222"/>
      <c r="Q49" s="222"/>
    </row>
    <row r="50" spans="2:17" x14ac:dyDescent="0.25">
      <c r="B50" s="221" t="s">
        <v>443</v>
      </c>
      <c r="C50" s="222"/>
      <c r="D50" s="222"/>
      <c r="E50" s="222"/>
      <c r="F50" s="232"/>
      <c r="G50" s="233"/>
      <c r="H50" s="233"/>
      <c r="I50" s="222"/>
      <c r="J50" s="222"/>
      <c r="K50" s="222"/>
      <c r="L50" s="232"/>
      <c r="M50" s="222"/>
      <c r="N50" s="222"/>
      <c r="O50" s="222"/>
      <c r="P50" s="222"/>
      <c r="Q50" s="222"/>
    </row>
    <row r="51" spans="2:17" x14ac:dyDescent="0.25">
      <c r="B51" s="221"/>
      <c r="C51" s="222"/>
      <c r="D51" s="222"/>
      <c r="E51" s="222"/>
      <c r="F51" s="232"/>
      <c r="G51" s="222"/>
      <c r="H51" s="222"/>
      <c r="I51" s="222"/>
      <c r="J51" s="222"/>
      <c r="K51" s="222"/>
      <c r="L51" s="222"/>
      <c r="M51" s="222"/>
      <c r="N51" s="222"/>
      <c r="O51" s="222"/>
      <c r="P51" s="222"/>
      <c r="Q51" s="222"/>
    </row>
  </sheetData>
  <mergeCells count="20">
    <mergeCell ref="M11:M12"/>
    <mergeCell ref="A1:D1"/>
    <mergeCell ref="E1:M1"/>
    <mergeCell ref="A2:M2"/>
    <mergeCell ref="A3:F3"/>
    <mergeCell ref="G3:M3"/>
    <mergeCell ref="B9:B12"/>
    <mergeCell ref="C9:C12"/>
    <mergeCell ref="D9:G9"/>
    <mergeCell ref="I9:L9"/>
    <mergeCell ref="E10:F10"/>
    <mergeCell ref="J10:K10"/>
    <mergeCell ref="D11:D12"/>
    <mergeCell ref="E11:E12"/>
    <mergeCell ref="F11:F12"/>
    <mergeCell ref="G11:G12"/>
    <mergeCell ref="I11:I12"/>
    <mergeCell ref="J11:J12"/>
    <mergeCell ref="K11:K12"/>
    <mergeCell ref="L11:L12"/>
  </mergeCells>
  <pageMargins left="0.7" right="0.7" top="0.75" bottom="0.75" header="0.3" footer="0.3"/>
  <pageSetup scale="65" orientation="landscape" verticalDpi="0" r:id="rId1"/>
  <ignoredErrors>
    <ignoredError sqref="I13:M13 D13:G1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1"/>
  <sheetViews>
    <sheetView showGridLines="0" zoomScale="90" zoomScaleNormal="90" zoomScaleSheetLayoutView="80" workbookViewId="0">
      <selection activeCell="Q22" sqref="Q22"/>
    </sheetView>
  </sheetViews>
  <sheetFormatPr baseColWidth="10" defaultColWidth="46.42578125" defaultRowHeight="12.75" x14ac:dyDescent="0.25"/>
  <cols>
    <col min="1" max="1" width="8.28515625" style="45" customWidth="1"/>
    <col min="2" max="2" width="76.140625" style="45" customWidth="1"/>
    <col min="3" max="6" width="13.7109375" style="45" customWidth="1"/>
    <col min="7" max="7" width="3.5703125" style="45" customWidth="1"/>
    <col min="8" max="8" width="10.7109375" style="45" customWidth="1"/>
    <col min="9" max="10" width="13.7109375" style="45" customWidth="1"/>
    <col min="11" max="11" width="1.140625" style="45" customWidth="1"/>
    <col min="12" max="13" width="13.7109375" style="45" customWidth="1"/>
    <col min="14" max="14" width="11.42578125" style="45" bestFit="1" customWidth="1"/>
    <col min="15" max="15" width="13.85546875" style="45" customWidth="1"/>
    <col min="16" max="16" width="9.42578125" style="45" customWidth="1"/>
    <col min="17" max="16384" width="46.42578125" style="45"/>
  </cols>
  <sheetData>
    <row r="1" spans="1:16" s="218" customFormat="1" ht="51.75" customHeight="1" x14ac:dyDescent="0.2">
      <c r="A1" s="128" t="s">
        <v>883</v>
      </c>
      <c r="B1" s="128"/>
      <c r="C1" s="251" t="s">
        <v>885</v>
      </c>
      <c r="D1" s="251"/>
      <c r="E1" s="251"/>
      <c r="F1" s="253"/>
      <c r="G1" s="253"/>
      <c r="H1" s="253"/>
      <c r="I1" s="253"/>
      <c r="J1" s="253"/>
      <c r="K1" s="253"/>
      <c r="L1" s="253"/>
      <c r="M1" s="253"/>
    </row>
    <row r="2" spans="1:16" s="6" customFormat="1" ht="36" customHeight="1" thickBot="1" x14ac:dyDescent="0.45">
      <c r="A2" s="130" t="s">
        <v>884</v>
      </c>
      <c r="B2" s="130"/>
      <c r="C2" s="130"/>
      <c r="D2" s="130"/>
      <c r="E2" s="130"/>
      <c r="F2" s="130"/>
      <c r="G2" s="130"/>
      <c r="H2" s="130"/>
      <c r="I2" s="130"/>
      <c r="J2" s="130"/>
      <c r="K2" s="130"/>
      <c r="L2" s="130"/>
      <c r="M2" s="130"/>
    </row>
    <row r="3" spans="1:16" customFormat="1" ht="4.5" customHeight="1" x14ac:dyDescent="0.4">
      <c r="A3" s="219"/>
      <c r="B3" s="219"/>
      <c r="C3" s="219"/>
      <c r="D3" s="219"/>
      <c r="E3" s="219"/>
      <c r="F3" s="219"/>
      <c r="G3" s="219"/>
      <c r="H3" s="219"/>
      <c r="I3" s="219"/>
      <c r="J3" s="219"/>
      <c r="K3" s="219"/>
      <c r="L3" s="219"/>
      <c r="M3" s="252"/>
    </row>
    <row r="4" spans="1:16" s="41" customFormat="1" ht="18.95" customHeight="1" x14ac:dyDescent="0.35">
      <c r="A4" s="174" t="s">
        <v>906</v>
      </c>
      <c r="B4" s="254"/>
      <c r="C4" s="254"/>
      <c r="D4" s="254"/>
      <c r="E4" s="254"/>
      <c r="F4" s="254"/>
      <c r="G4" s="254"/>
      <c r="H4" s="254"/>
      <c r="I4" s="254"/>
      <c r="J4" s="254"/>
      <c r="K4" s="254"/>
      <c r="L4" s="254"/>
      <c r="M4" s="254"/>
    </row>
    <row r="5" spans="1:16" s="41" customFormat="1" ht="18.95" customHeight="1" x14ac:dyDescent="0.35">
      <c r="A5" s="102" t="s">
        <v>444</v>
      </c>
      <c r="B5" s="220"/>
      <c r="C5" s="220"/>
      <c r="D5" s="220"/>
      <c r="E5" s="220"/>
      <c r="F5" s="220"/>
      <c r="G5" s="220"/>
      <c r="H5" s="220"/>
      <c r="I5" s="220"/>
      <c r="J5" s="220"/>
      <c r="K5" s="220"/>
      <c r="L5" s="220"/>
      <c r="M5" s="220"/>
    </row>
    <row r="6" spans="1:16" s="41" customFormat="1" ht="18.95" customHeight="1" x14ac:dyDescent="0.35">
      <c r="A6" s="102" t="s">
        <v>445</v>
      </c>
      <c r="B6" s="220"/>
      <c r="C6" s="220"/>
      <c r="D6" s="220"/>
      <c r="E6" s="220"/>
      <c r="F6" s="220"/>
      <c r="G6" s="220"/>
      <c r="H6" s="220"/>
      <c r="I6" s="220"/>
      <c r="J6" s="220"/>
      <c r="K6" s="220"/>
      <c r="L6" s="220"/>
      <c r="M6" s="220"/>
    </row>
    <row r="7" spans="1:16" s="41" customFormat="1" ht="18.95" customHeight="1" x14ac:dyDescent="0.35">
      <c r="A7" s="102" t="s">
        <v>874</v>
      </c>
      <c r="B7" s="220"/>
      <c r="C7" s="220"/>
      <c r="D7" s="220"/>
      <c r="E7" s="220"/>
      <c r="F7" s="220"/>
      <c r="G7" s="220"/>
      <c r="H7" s="220"/>
      <c r="I7" s="220"/>
      <c r="J7" s="220"/>
      <c r="K7" s="220"/>
      <c r="L7" s="220"/>
      <c r="M7" s="220"/>
    </row>
    <row r="8" spans="1:16" s="41" customFormat="1" ht="18.95" customHeight="1" x14ac:dyDescent="0.35">
      <c r="A8" s="174" t="s">
        <v>905</v>
      </c>
      <c r="B8" s="254"/>
      <c r="C8" s="254"/>
      <c r="D8" s="254"/>
      <c r="E8" s="254"/>
      <c r="F8" s="254"/>
      <c r="G8" s="254"/>
      <c r="H8" s="254"/>
      <c r="I8" s="254"/>
      <c r="J8" s="254"/>
      <c r="K8" s="254"/>
      <c r="L8" s="254"/>
      <c r="M8" s="254"/>
      <c r="N8" s="42">
        <v>20.318200000000001</v>
      </c>
    </row>
    <row r="9" spans="1:16" s="39" customFormat="1" ht="17.100000000000001" customHeight="1" x14ac:dyDescent="0.25">
      <c r="A9" s="140" t="s">
        <v>396</v>
      </c>
      <c r="B9" s="139" t="s">
        <v>446</v>
      </c>
      <c r="C9" s="135" t="s">
        <v>447</v>
      </c>
      <c r="D9" s="133" t="s">
        <v>448</v>
      </c>
      <c r="E9" s="133"/>
      <c r="F9" s="133"/>
      <c r="G9" s="135"/>
      <c r="H9" s="133" t="s">
        <v>449</v>
      </c>
      <c r="I9" s="133"/>
      <c r="J9" s="133"/>
      <c r="K9" s="107"/>
      <c r="L9" s="133" t="s">
        <v>450</v>
      </c>
      <c r="M9" s="133"/>
      <c r="N9" s="255"/>
      <c r="O9" s="44"/>
    </row>
    <row r="10" spans="1:16" s="39" customFormat="1" ht="17.100000000000001" customHeight="1" x14ac:dyDescent="0.25">
      <c r="A10" s="140"/>
      <c r="B10" s="139"/>
      <c r="C10" s="135"/>
      <c r="D10" s="107" t="s">
        <v>451</v>
      </c>
      <c r="E10" s="107" t="s">
        <v>452</v>
      </c>
      <c r="F10" s="107" t="s">
        <v>453</v>
      </c>
      <c r="G10" s="135"/>
      <c r="H10" s="107" t="s">
        <v>454</v>
      </c>
      <c r="I10" s="107" t="s">
        <v>455</v>
      </c>
      <c r="J10" s="107" t="s">
        <v>453</v>
      </c>
      <c r="K10" s="107"/>
      <c r="L10" s="107" t="s">
        <v>456</v>
      </c>
      <c r="M10" s="107" t="s">
        <v>457</v>
      </c>
      <c r="N10" s="222"/>
    </row>
    <row r="11" spans="1:16" ht="17.100000000000001" customHeight="1" thickBot="1" x14ac:dyDescent="0.3">
      <c r="A11" s="223"/>
      <c r="B11" s="133"/>
      <c r="C11" s="271" t="s">
        <v>94</v>
      </c>
      <c r="D11" s="113" t="s">
        <v>60</v>
      </c>
      <c r="E11" s="113" t="s">
        <v>59</v>
      </c>
      <c r="F11" s="113" t="s">
        <v>458</v>
      </c>
      <c r="G11" s="272"/>
      <c r="H11" s="113" t="s">
        <v>405</v>
      </c>
      <c r="I11" s="113" t="s">
        <v>406</v>
      </c>
      <c r="J11" s="113" t="s">
        <v>459</v>
      </c>
      <c r="K11" s="113"/>
      <c r="L11" s="113" t="s">
        <v>460</v>
      </c>
      <c r="M11" s="113" t="s">
        <v>461</v>
      </c>
      <c r="N11" s="232"/>
    </row>
    <row r="12" spans="1:16" ht="5.25" customHeight="1" thickBot="1" x14ac:dyDescent="0.3">
      <c r="A12" s="268"/>
      <c r="B12" s="269"/>
      <c r="C12" s="270"/>
      <c r="D12" s="269"/>
      <c r="E12" s="269"/>
      <c r="F12" s="269"/>
      <c r="G12" s="269"/>
      <c r="H12" s="269"/>
      <c r="I12" s="269"/>
      <c r="J12" s="269"/>
      <c r="K12" s="269"/>
      <c r="L12" s="269"/>
      <c r="M12" s="269"/>
    </row>
    <row r="13" spans="1:16" ht="17.649999999999999" customHeight="1" x14ac:dyDescent="0.25">
      <c r="A13" s="281"/>
      <c r="B13" s="282" t="s">
        <v>457</v>
      </c>
      <c r="C13" s="283">
        <f>C14+C254</f>
        <v>470488.75219078641</v>
      </c>
      <c r="D13" s="283">
        <f>D14+D254</f>
        <v>364684.47231370764</v>
      </c>
      <c r="E13" s="283">
        <f>E14+E254</f>
        <v>2787.2881883731065</v>
      </c>
      <c r="F13" s="283">
        <f>F14+F254</f>
        <v>367471.76050208078</v>
      </c>
      <c r="G13" s="283"/>
      <c r="H13" s="283">
        <f>H14+H254</f>
        <v>11097.647910661355</v>
      </c>
      <c r="I13" s="283">
        <f>I14+I254</f>
        <v>14117.172242532361</v>
      </c>
      <c r="J13" s="283">
        <f>J14+J254</f>
        <v>25214.820153193716</v>
      </c>
      <c r="K13" s="283"/>
      <c r="L13" s="283">
        <f>L14+L254</f>
        <v>77802.171535511516</v>
      </c>
      <c r="M13" s="283">
        <f>M14+M254</f>
        <v>103016.99168870524</v>
      </c>
      <c r="N13" s="256"/>
      <c r="O13" s="46"/>
      <c r="P13" s="46"/>
    </row>
    <row r="14" spans="1:16" s="47" customFormat="1" ht="22.9" customHeight="1" x14ac:dyDescent="0.25">
      <c r="A14" s="284"/>
      <c r="B14" s="285" t="s">
        <v>462</v>
      </c>
      <c r="C14" s="286">
        <f>SUM(C15:C253)</f>
        <v>407784.60394047707</v>
      </c>
      <c r="D14" s="286">
        <f>SUM(D15:D253)</f>
        <v>339468.50635360455</v>
      </c>
      <c r="E14" s="286">
        <f>SUM(E15:E253)</f>
        <v>1904.2599243804498</v>
      </c>
      <c r="F14" s="286">
        <f>SUM(F15:F253)</f>
        <v>341372.76627798507</v>
      </c>
      <c r="G14" s="286"/>
      <c r="H14" s="286">
        <f>SUM(H15:H253)</f>
        <v>8393.6555082074501</v>
      </c>
      <c r="I14" s="286">
        <f>SUM(I15:I253)</f>
        <v>9680.6026440317619</v>
      </c>
      <c r="J14" s="286">
        <f>SUM(J15:J253)</f>
        <v>18074.25815223921</v>
      </c>
      <c r="K14" s="286"/>
      <c r="L14" s="286">
        <f>SUM(L15:L253)</f>
        <v>48337.579510252406</v>
      </c>
      <c r="M14" s="286">
        <f>SUM(M15:M253)</f>
        <v>66411.837662491627</v>
      </c>
      <c r="N14" s="232"/>
    </row>
    <row r="15" spans="1:16" s="47" customFormat="1" ht="17.100000000000001" customHeight="1" x14ac:dyDescent="0.25">
      <c r="A15" s="287">
        <v>1</v>
      </c>
      <c r="B15" s="288" t="s">
        <v>463</v>
      </c>
      <c r="C15" s="289">
        <v>2099.6015152</v>
      </c>
      <c r="D15" s="289">
        <v>2099.6015152</v>
      </c>
      <c r="E15" s="289">
        <v>0</v>
      </c>
      <c r="F15" s="289">
        <f>+D15+E15</f>
        <v>2099.6015152</v>
      </c>
      <c r="G15" s="289"/>
      <c r="H15" s="289">
        <v>0</v>
      </c>
      <c r="I15" s="289">
        <v>0</v>
      </c>
      <c r="J15" s="289">
        <f>+H15+I15</f>
        <v>0</v>
      </c>
      <c r="K15" s="289"/>
      <c r="L15" s="289">
        <f>SUM(C15-F15-J15)</f>
        <v>0</v>
      </c>
      <c r="M15" s="289">
        <f>J15+L15</f>
        <v>0</v>
      </c>
      <c r="N15" s="222"/>
      <c r="O15" s="48"/>
    </row>
    <row r="16" spans="1:16" s="47" customFormat="1" ht="17.100000000000001" customHeight="1" x14ac:dyDescent="0.25">
      <c r="A16" s="287">
        <v>2</v>
      </c>
      <c r="B16" s="288" t="s">
        <v>464</v>
      </c>
      <c r="C16" s="289">
        <v>5635.577206750776</v>
      </c>
      <c r="D16" s="289">
        <v>5635.5772067507787</v>
      </c>
      <c r="E16" s="289">
        <v>0</v>
      </c>
      <c r="F16" s="289">
        <f t="shared" ref="F16:F79" si="0">+D16+E16</f>
        <v>5635.5772067507787</v>
      </c>
      <c r="G16" s="289"/>
      <c r="H16" s="289">
        <v>0</v>
      </c>
      <c r="I16" s="289">
        <v>0</v>
      </c>
      <c r="J16" s="289">
        <f t="shared" ref="J16:J79" si="1">+H16+I16</f>
        <v>0</v>
      </c>
      <c r="K16" s="289"/>
      <c r="L16" s="289">
        <f t="shared" ref="L16:L79" si="2">SUM(C16-F16-J16)</f>
        <v>-2.7284841053187847E-12</v>
      </c>
      <c r="M16" s="289">
        <f t="shared" ref="M16:M79" si="3">J16+L16</f>
        <v>-2.7284841053187847E-12</v>
      </c>
      <c r="N16" s="222"/>
      <c r="O16" s="48"/>
    </row>
    <row r="17" spans="1:15" s="47" customFormat="1" ht="17.100000000000001" customHeight="1" x14ac:dyDescent="0.25">
      <c r="A17" s="287">
        <v>3</v>
      </c>
      <c r="B17" s="288" t="s">
        <v>465</v>
      </c>
      <c r="C17" s="289">
        <v>558.07727268947031</v>
      </c>
      <c r="D17" s="289">
        <v>558.07727268947042</v>
      </c>
      <c r="E17" s="289">
        <v>0</v>
      </c>
      <c r="F17" s="289">
        <f t="shared" si="0"/>
        <v>558.07727268947042</v>
      </c>
      <c r="G17" s="289"/>
      <c r="H17" s="289">
        <v>0</v>
      </c>
      <c r="I17" s="289">
        <v>0</v>
      </c>
      <c r="J17" s="289">
        <f t="shared" si="1"/>
        <v>0</v>
      </c>
      <c r="K17" s="289"/>
      <c r="L17" s="289">
        <f t="shared" si="2"/>
        <v>-1.1368683772161603E-13</v>
      </c>
      <c r="M17" s="289">
        <f t="shared" si="3"/>
        <v>-1.1368683772161603E-13</v>
      </c>
      <c r="N17" s="222"/>
      <c r="O17" s="48"/>
    </row>
    <row r="18" spans="1:15" s="47" customFormat="1" ht="17.100000000000001" customHeight="1" x14ac:dyDescent="0.25">
      <c r="A18" s="287">
        <v>4</v>
      </c>
      <c r="B18" s="288" t="s">
        <v>466</v>
      </c>
      <c r="C18" s="289">
        <v>5856.5848868044286</v>
      </c>
      <c r="D18" s="289">
        <v>5856.5848868044277</v>
      </c>
      <c r="E18" s="289">
        <v>0</v>
      </c>
      <c r="F18" s="289">
        <f t="shared" si="0"/>
        <v>5856.5848868044277</v>
      </c>
      <c r="G18" s="289"/>
      <c r="H18" s="289">
        <v>0</v>
      </c>
      <c r="I18" s="289">
        <v>0</v>
      </c>
      <c r="J18" s="289">
        <f t="shared" si="1"/>
        <v>0</v>
      </c>
      <c r="K18" s="289"/>
      <c r="L18" s="289">
        <f t="shared" si="2"/>
        <v>9.0949470177292824E-13</v>
      </c>
      <c r="M18" s="289">
        <f t="shared" si="3"/>
        <v>9.0949470177292824E-13</v>
      </c>
      <c r="N18" s="222"/>
      <c r="O18" s="48"/>
    </row>
    <row r="19" spans="1:15" s="47" customFormat="1" ht="17.100000000000001" customHeight="1" x14ac:dyDescent="0.25">
      <c r="A19" s="287">
        <v>5</v>
      </c>
      <c r="B19" s="288" t="s">
        <v>467</v>
      </c>
      <c r="C19" s="289">
        <v>1243.6292742300002</v>
      </c>
      <c r="D19" s="289">
        <v>1243.62927423</v>
      </c>
      <c r="E19" s="289">
        <v>0</v>
      </c>
      <c r="F19" s="289">
        <f t="shared" si="0"/>
        <v>1243.62927423</v>
      </c>
      <c r="G19" s="289"/>
      <c r="H19" s="289">
        <v>0</v>
      </c>
      <c r="I19" s="289">
        <v>0</v>
      </c>
      <c r="J19" s="289">
        <f t="shared" si="1"/>
        <v>0</v>
      </c>
      <c r="K19" s="289"/>
      <c r="L19" s="289">
        <f t="shared" si="2"/>
        <v>2.2737367544323206E-13</v>
      </c>
      <c r="M19" s="289">
        <f t="shared" si="3"/>
        <v>2.2737367544323206E-13</v>
      </c>
      <c r="N19" s="222"/>
      <c r="O19" s="48"/>
    </row>
    <row r="20" spans="1:15" s="47" customFormat="1" ht="17.100000000000001" customHeight="1" x14ac:dyDescent="0.25">
      <c r="A20" s="287">
        <v>6</v>
      </c>
      <c r="B20" s="288" t="s">
        <v>468</v>
      </c>
      <c r="C20" s="289">
        <v>6255.026141387003</v>
      </c>
      <c r="D20" s="289">
        <v>6255.026141387003</v>
      </c>
      <c r="E20" s="289">
        <v>0</v>
      </c>
      <c r="F20" s="289">
        <f t="shared" si="0"/>
        <v>6255.026141387003</v>
      </c>
      <c r="G20" s="289"/>
      <c r="H20" s="289">
        <v>0</v>
      </c>
      <c r="I20" s="289">
        <v>0</v>
      </c>
      <c r="J20" s="289">
        <f t="shared" si="1"/>
        <v>0</v>
      </c>
      <c r="K20" s="289"/>
      <c r="L20" s="289">
        <f t="shared" si="2"/>
        <v>0</v>
      </c>
      <c r="M20" s="289">
        <f t="shared" si="3"/>
        <v>0</v>
      </c>
      <c r="N20" s="222"/>
      <c r="O20" s="48"/>
    </row>
    <row r="21" spans="1:15" s="47" customFormat="1" ht="17.100000000000001" customHeight="1" x14ac:dyDescent="0.25">
      <c r="A21" s="287">
        <v>7</v>
      </c>
      <c r="B21" s="288" t="s">
        <v>469</v>
      </c>
      <c r="C21" s="289">
        <v>14247.525274521922</v>
      </c>
      <c r="D21" s="289">
        <v>14247.525274521922</v>
      </c>
      <c r="E21" s="289">
        <v>0</v>
      </c>
      <c r="F21" s="289">
        <f t="shared" si="0"/>
        <v>14247.525274521922</v>
      </c>
      <c r="G21" s="289"/>
      <c r="H21" s="289">
        <v>0</v>
      </c>
      <c r="I21" s="289">
        <v>0</v>
      </c>
      <c r="J21" s="289">
        <f t="shared" si="1"/>
        <v>0</v>
      </c>
      <c r="K21" s="289"/>
      <c r="L21" s="289">
        <f t="shared" si="2"/>
        <v>0</v>
      </c>
      <c r="M21" s="289">
        <f t="shared" si="3"/>
        <v>0</v>
      </c>
      <c r="N21" s="222"/>
      <c r="O21" s="48"/>
    </row>
    <row r="22" spans="1:15" s="47" customFormat="1" ht="17.100000000000001" customHeight="1" x14ac:dyDescent="0.25">
      <c r="A22" s="287">
        <v>9</v>
      </c>
      <c r="B22" s="288" t="s">
        <v>470</v>
      </c>
      <c r="C22" s="289">
        <v>2032.2044812986001</v>
      </c>
      <c r="D22" s="289">
        <v>2032.2044812986001</v>
      </c>
      <c r="E22" s="289">
        <v>0</v>
      </c>
      <c r="F22" s="289">
        <f t="shared" si="0"/>
        <v>2032.2044812986001</v>
      </c>
      <c r="G22" s="289"/>
      <c r="H22" s="289">
        <v>0</v>
      </c>
      <c r="I22" s="289">
        <v>0</v>
      </c>
      <c r="J22" s="289">
        <f t="shared" si="1"/>
        <v>0</v>
      </c>
      <c r="K22" s="289"/>
      <c r="L22" s="289">
        <f t="shared" si="2"/>
        <v>0</v>
      </c>
      <c r="M22" s="289">
        <f t="shared" si="3"/>
        <v>0</v>
      </c>
      <c r="N22" s="222"/>
      <c r="O22" s="48"/>
    </row>
    <row r="23" spans="1:15" s="47" customFormat="1" ht="17.100000000000001" customHeight="1" x14ac:dyDescent="0.25">
      <c r="A23" s="287">
        <v>10</v>
      </c>
      <c r="B23" s="288" t="s">
        <v>471</v>
      </c>
      <c r="C23" s="289">
        <v>2666.1542787709764</v>
      </c>
      <c r="D23" s="289">
        <v>2666.1542787709764</v>
      </c>
      <c r="E23" s="289">
        <v>0</v>
      </c>
      <c r="F23" s="289">
        <f t="shared" si="0"/>
        <v>2666.1542787709764</v>
      </c>
      <c r="G23" s="289"/>
      <c r="H23" s="289">
        <v>0</v>
      </c>
      <c r="I23" s="289">
        <v>0</v>
      </c>
      <c r="J23" s="289">
        <f t="shared" si="1"/>
        <v>0</v>
      </c>
      <c r="K23" s="289"/>
      <c r="L23" s="289">
        <f t="shared" si="2"/>
        <v>0</v>
      </c>
      <c r="M23" s="289">
        <f t="shared" si="3"/>
        <v>0</v>
      </c>
      <c r="N23" s="222"/>
      <c r="O23" s="48"/>
    </row>
    <row r="24" spans="1:15" s="47" customFormat="1" ht="17.100000000000001" customHeight="1" x14ac:dyDescent="0.25">
      <c r="A24" s="287">
        <v>11</v>
      </c>
      <c r="B24" s="288" t="s">
        <v>472</v>
      </c>
      <c r="C24" s="289">
        <v>2162.0504133585423</v>
      </c>
      <c r="D24" s="289">
        <v>2162.0504133585423</v>
      </c>
      <c r="E24" s="289">
        <v>0</v>
      </c>
      <c r="F24" s="289">
        <f t="shared" si="0"/>
        <v>2162.0504133585423</v>
      </c>
      <c r="G24" s="289"/>
      <c r="H24" s="289">
        <v>0</v>
      </c>
      <c r="I24" s="289">
        <v>0</v>
      </c>
      <c r="J24" s="289">
        <f t="shared" si="1"/>
        <v>0</v>
      </c>
      <c r="K24" s="289"/>
      <c r="L24" s="289">
        <f t="shared" si="2"/>
        <v>0</v>
      </c>
      <c r="M24" s="289">
        <f t="shared" si="3"/>
        <v>0</v>
      </c>
      <c r="N24" s="222"/>
      <c r="O24" s="48"/>
    </row>
    <row r="25" spans="1:15" s="47" customFormat="1" ht="17.100000000000001" customHeight="1" x14ac:dyDescent="0.25">
      <c r="A25" s="287">
        <v>12</v>
      </c>
      <c r="B25" s="288" t="s">
        <v>473</v>
      </c>
      <c r="C25" s="289">
        <v>3559.3030569976327</v>
      </c>
      <c r="D25" s="289">
        <v>3559.3030569976322</v>
      </c>
      <c r="E25" s="289">
        <v>0</v>
      </c>
      <c r="F25" s="289">
        <f t="shared" si="0"/>
        <v>3559.3030569976322</v>
      </c>
      <c r="G25" s="289"/>
      <c r="H25" s="289">
        <v>0</v>
      </c>
      <c r="I25" s="289">
        <v>0</v>
      </c>
      <c r="J25" s="289">
        <f t="shared" si="1"/>
        <v>0</v>
      </c>
      <c r="K25" s="289"/>
      <c r="L25" s="289">
        <f t="shared" si="2"/>
        <v>4.5474735088646412E-13</v>
      </c>
      <c r="M25" s="289">
        <f t="shared" si="3"/>
        <v>4.5474735088646412E-13</v>
      </c>
      <c r="N25" s="222"/>
      <c r="O25" s="48"/>
    </row>
    <row r="26" spans="1:15" s="47" customFormat="1" ht="17.100000000000001" customHeight="1" x14ac:dyDescent="0.25">
      <c r="A26" s="287">
        <v>13</v>
      </c>
      <c r="B26" s="288" t="s">
        <v>474</v>
      </c>
      <c r="C26" s="289">
        <v>1029.2572084438</v>
      </c>
      <c r="D26" s="289">
        <v>1029.2572084438</v>
      </c>
      <c r="E26" s="289">
        <v>0</v>
      </c>
      <c r="F26" s="289">
        <f t="shared" si="0"/>
        <v>1029.2572084438</v>
      </c>
      <c r="G26" s="289"/>
      <c r="H26" s="289">
        <v>0</v>
      </c>
      <c r="I26" s="289">
        <v>0</v>
      </c>
      <c r="J26" s="289">
        <f t="shared" si="1"/>
        <v>0</v>
      </c>
      <c r="K26" s="289"/>
      <c r="L26" s="289">
        <f t="shared" si="2"/>
        <v>0</v>
      </c>
      <c r="M26" s="289">
        <f t="shared" si="3"/>
        <v>0</v>
      </c>
      <c r="N26" s="222"/>
      <c r="O26" s="48"/>
    </row>
    <row r="27" spans="1:15" s="47" customFormat="1" ht="17.100000000000001" customHeight="1" x14ac:dyDescent="0.25">
      <c r="A27" s="287">
        <v>14</v>
      </c>
      <c r="B27" s="288" t="s">
        <v>475</v>
      </c>
      <c r="C27" s="289">
        <v>685.94394997272195</v>
      </c>
      <c r="D27" s="289">
        <v>685.94394997272195</v>
      </c>
      <c r="E27" s="289">
        <v>0</v>
      </c>
      <c r="F27" s="289">
        <f t="shared" si="0"/>
        <v>685.94394997272195</v>
      </c>
      <c r="G27" s="289"/>
      <c r="H27" s="289">
        <v>0</v>
      </c>
      <c r="I27" s="289">
        <v>0</v>
      </c>
      <c r="J27" s="289">
        <f t="shared" si="1"/>
        <v>0</v>
      </c>
      <c r="K27" s="289"/>
      <c r="L27" s="289">
        <f t="shared" si="2"/>
        <v>0</v>
      </c>
      <c r="M27" s="289">
        <f t="shared" si="3"/>
        <v>0</v>
      </c>
      <c r="N27" s="222"/>
      <c r="O27" s="48"/>
    </row>
    <row r="28" spans="1:15" s="47" customFormat="1" ht="17.100000000000001" customHeight="1" x14ac:dyDescent="0.25">
      <c r="A28" s="287">
        <v>15</v>
      </c>
      <c r="B28" s="288" t="s">
        <v>476</v>
      </c>
      <c r="C28" s="289">
        <v>1276.9693273372</v>
      </c>
      <c r="D28" s="289">
        <v>1276.9693273372</v>
      </c>
      <c r="E28" s="289">
        <v>0</v>
      </c>
      <c r="F28" s="289">
        <f t="shared" si="0"/>
        <v>1276.9693273372</v>
      </c>
      <c r="G28" s="289"/>
      <c r="H28" s="289">
        <v>0</v>
      </c>
      <c r="I28" s="289">
        <v>0</v>
      </c>
      <c r="J28" s="289">
        <f t="shared" si="1"/>
        <v>0</v>
      </c>
      <c r="K28" s="289"/>
      <c r="L28" s="289">
        <f t="shared" si="2"/>
        <v>0</v>
      </c>
      <c r="M28" s="289">
        <f t="shared" si="3"/>
        <v>0</v>
      </c>
      <c r="N28" s="222"/>
      <c r="O28" s="48"/>
    </row>
    <row r="29" spans="1:15" s="47" customFormat="1" ht="17.100000000000001" customHeight="1" x14ac:dyDescent="0.25">
      <c r="A29" s="287">
        <v>16</v>
      </c>
      <c r="B29" s="288" t="s">
        <v>477</v>
      </c>
      <c r="C29" s="289">
        <v>1473.2913020048443</v>
      </c>
      <c r="D29" s="289">
        <v>1473.2913020048441</v>
      </c>
      <c r="E29" s="289">
        <v>0</v>
      </c>
      <c r="F29" s="289">
        <f t="shared" si="0"/>
        <v>1473.2913020048441</v>
      </c>
      <c r="G29" s="289"/>
      <c r="H29" s="289">
        <v>0</v>
      </c>
      <c r="I29" s="289">
        <v>0</v>
      </c>
      <c r="J29" s="289">
        <f t="shared" si="1"/>
        <v>0</v>
      </c>
      <c r="K29" s="289"/>
      <c r="L29" s="289">
        <f t="shared" si="2"/>
        <v>2.2737367544323206E-13</v>
      </c>
      <c r="M29" s="289">
        <f t="shared" si="3"/>
        <v>2.2737367544323206E-13</v>
      </c>
      <c r="N29" s="222"/>
      <c r="O29" s="48"/>
    </row>
    <row r="30" spans="1:15" s="47" customFormat="1" ht="17.100000000000001" customHeight="1" x14ac:dyDescent="0.25">
      <c r="A30" s="287">
        <v>17</v>
      </c>
      <c r="B30" s="288" t="s">
        <v>478</v>
      </c>
      <c r="C30" s="289">
        <v>905.05226396580815</v>
      </c>
      <c r="D30" s="289">
        <v>905.05226396580815</v>
      </c>
      <c r="E30" s="289">
        <v>0</v>
      </c>
      <c r="F30" s="289">
        <f t="shared" si="0"/>
        <v>905.05226396580815</v>
      </c>
      <c r="G30" s="289"/>
      <c r="H30" s="289">
        <v>0</v>
      </c>
      <c r="I30" s="289">
        <v>0</v>
      </c>
      <c r="J30" s="289">
        <f t="shared" si="1"/>
        <v>0</v>
      </c>
      <c r="K30" s="289"/>
      <c r="L30" s="289">
        <f t="shared" si="2"/>
        <v>0</v>
      </c>
      <c r="M30" s="289">
        <f t="shared" si="3"/>
        <v>0</v>
      </c>
      <c r="N30" s="222"/>
      <c r="O30" s="48"/>
    </row>
    <row r="31" spans="1:15" s="47" customFormat="1" ht="17.100000000000001" customHeight="1" x14ac:dyDescent="0.25">
      <c r="A31" s="287">
        <v>18</v>
      </c>
      <c r="B31" s="288" t="s">
        <v>479</v>
      </c>
      <c r="C31" s="289">
        <v>836.22919455604199</v>
      </c>
      <c r="D31" s="289">
        <v>836.22919455604188</v>
      </c>
      <c r="E31" s="289">
        <v>0</v>
      </c>
      <c r="F31" s="289">
        <f t="shared" si="0"/>
        <v>836.22919455604188</v>
      </c>
      <c r="G31" s="289"/>
      <c r="H31" s="289">
        <v>0</v>
      </c>
      <c r="I31" s="289">
        <v>0</v>
      </c>
      <c r="J31" s="289">
        <f t="shared" si="1"/>
        <v>0</v>
      </c>
      <c r="K31" s="289"/>
      <c r="L31" s="289">
        <f t="shared" si="2"/>
        <v>1.1368683772161603E-13</v>
      </c>
      <c r="M31" s="289">
        <f t="shared" si="3"/>
        <v>1.1368683772161603E-13</v>
      </c>
      <c r="N31" s="222"/>
      <c r="O31" s="48"/>
    </row>
    <row r="32" spans="1:15" s="47" customFormat="1" ht="17.100000000000001" customHeight="1" x14ac:dyDescent="0.25">
      <c r="A32" s="287">
        <v>19</v>
      </c>
      <c r="B32" s="288" t="s">
        <v>480</v>
      </c>
      <c r="C32" s="289">
        <v>562.39795519802999</v>
      </c>
      <c r="D32" s="289">
        <v>562.39795519802999</v>
      </c>
      <c r="E32" s="289">
        <v>0</v>
      </c>
      <c r="F32" s="289">
        <f t="shared" si="0"/>
        <v>562.39795519802999</v>
      </c>
      <c r="G32" s="289"/>
      <c r="H32" s="289">
        <v>0</v>
      </c>
      <c r="I32" s="289">
        <v>0</v>
      </c>
      <c r="J32" s="289">
        <f t="shared" si="1"/>
        <v>0</v>
      </c>
      <c r="K32" s="289"/>
      <c r="L32" s="289">
        <f t="shared" si="2"/>
        <v>0</v>
      </c>
      <c r="M32" s="289">
        <f t="shared" si="3"/>
        <v>0</v>
      </c>
      <c r="N32" s="222"/>
      <c r="O32" s="48"/>
    </row>
    <row r="33" spans="1:15" s="47" customFormat="1" ht="17.100000000000001" customHeight="1" x14ac:dyDescent="0.25">
      <c r="A33" s="287">
        <v>20</v>
      </c>
      <c r="B33" s="288" t="s">
        <v>481</v>
      </c>
      <c r="C33" s="289">
        <v>573.3879722538519</v>
      </c>
      <c r="D33" s="289">
        <v>573.38797225385201</v>
      </c>
      <c r="E33" s="289">
        <v>0</v>
      </c>
      <c r="F33" s="289">
        <f t="shared" si="0"/>
        <v>573.38797225385201</v>
      </c>
      <c r="G33" s="289"/>
      <c r="H33" s="289">
        <v>0</v>
      </c>
      <c r="I33" s="289">
        <v>0</v>
      </c>
      <c r="J33" s="289">
        <f t="shared" si="1"/>
        <v>0</v>
      </c>
      <c r="K33" s="289"/>
      <c r="L33" s="289">
        <f t="shared" si="2"/>
        <v>-1.1368683772161603E-13</v>
      </c>
      <c r="M33" s="289">
        <f t="shared" si="3"/>
        <v>-1.1368683772161603E-13</v>
      </c>
      <c r="N33" s="222"/>
      <c r="O33" s="48"/>
    </row>
    <row r="34" spans="1:15" s="47" customFormat="1" ht="17.100000000000001" customHeight="1" x14ac:dyDescent="0.25">
      <c r="A34" s="287">
        <v>21</v>
      </c>
      <c r="B34" s="288" t="s">
        <v>482</v>
      </c>
      <c r="C34" s="289">
        <v>741.18020084427201</v>
      </c>
      <c r="D34" s="289">
        <v>741.18020084427189</v>
      </c>
      <c r="E34" s="289">
        <v>0</v>
      </c>
      <c r="F34" s="289">
        <f t="shared" si="0"/>
        <v>741.18020084427189</v>
      </c>
      <c r="G34" s="289"/>
      <c r="H34" s="289">
        <v>0</v>
      </c>
      <c r="I34" s="289">
        <v>0</v>
      </c>
      <c r="J34" s="289">
        <f t="shared" si="1"/>
        <v>0</v>
      </c>
      <c r="K34" s="289"/>
      <c r="L34" s="289">
        <f t="shared" si="2"/>
        <v>1.1368683772161603E-13</v>
      </c>
      <c r="M34" s="289">
        <f t="shared" si="3"/>
        <v>1.1368683772161603E-13</v>
      </c>
      <c r="N34" s="222"/>
      <c r="O34" s="48"/>
    </row>
    <row r="35" spans="1:15" s="47" customFormat="1" ht="17.100000000000001" customHeight="1" x14ac:dyDescent="0.25">
      <c r="A35" s="287">
        <v>22</v>
      </c>
      <c r="B35" s="288" t="s">
        <v>483</v>
      </c>
      <c r="C35" s="289">
        <v>914.09549959681806</v>
      </c>
      <c r="D35" s="289">
        <v>914.09549959681806</v>
      </c>
      <c r="E35" s="289">
        <v>0</v>
      </c>
      <c r="F35" s="289">
        <f t="shared" si="0"/>
        <v>914.09549959681806</v>
      </c>
      <c r="G35" s="289"/>
      <c r="H35" s="289">
        <v>0</v>
      </c>
      <c r="I35" s="289">
        <v>0</v>
      </c>
      <c r="J35" s="289">
        <f t="shared" si="1"/>
        <v>0</v>
      </c>
      <c r="K35" s="289"/>
      <c r="L35" s="289">
        <f t="shared" si="2"/>
        <v>0</v>
      </c>
      <c r="M35" s="289">
        <f t="shared" si="3"/>
        <v>0</v>
      </c>
      <c r="N35" s="222"/>
      <c r="O35" s="48"/>
    </row>
    <row r="36" spans="1:15" s="47" customFormat="1" ht="17.100000000000001" customHeight="1" x14ac:dyDescent="0.25">
      <c r="A36" s="287">
        <v>23</v>
      </c>
      <c r="B36" s="288" t="s">
        <v>484</v>
      </c>
      <c r="C36" s="289">
        <v>494.53014738353801</v>
      </c>
      <c r="D36" s="289">
        <v>494.53014738353795</v>
      </c>
      <c r="E36" s="289">
        <v>0</v>
      </c>
      <c r="F36" s="289">
        <f t="shared" si="0"/>
        <v>494.53014738353795</v>
      </c>
      <c r="G36" s="289"/>
      <c r="H36" s="289">
        <v>0</v>
      </c>
      <c r="I36" s="289">
        <v>0</v>
      </c>
      <c r="J36" s="289">
        <f t="shared" si="1"/>
        <v>0</v>
      </c>
      <c r="K36" s="289"/>
      <c r="L36" s="289">
        <f t="shared" si="2"/>
        <v>5.6843418860808015E-14</v>
      </c>
      <c r="M36" s="289">
        <f t="shared" si="3"/>
        <v>5.6843418860808015E-14</v>
      </c>
      <c r="N36" s="222"/>
      <c r="O36" s="48"/>
    </row>
    <row r="37" spans="1:15" s="47" customFormat="1" ht="17.100000000000001" customHeight="1" x14ac:dyDescent="0.25">
      <c r="A37" s="287">
        <v>24</v>
      </c>
      <c r="B37" s="288" t="s">
        <v>485</v>
      </c>
      <c r="C37" s="289">
        <v>896.65380589041604</v>
      </c>
      <c r="D37" s="289">
        <v>896.65380589041604</v>
      </c>
      <c r="E37" s="289">
        <v>0</v>
      </c>
      <c r="F37" s="289">
        <f t="shared" si="0"/>
        <v>896.65380589041604</v>
      </c>
      <c r="G37" s="289"/>
      <c r="H37" s="289">
        <v>0</v>
      </c>
      <c r="I37" s="289">
        <v>0</v>
      </c>
      <c r="J37" s="289">
        <f t="shared" si="1"/>
        <v>0</v>
      </c>
      <c r="K37" s="289"/>
      <c r="L37" s="289">
        <f t="shared" si="2"/>
        <v>0</v>
      </c>
      <c r="M37" s="289">
        <f t="shared" si="3"/>
        <v>0</v>
      </c>
      <c r="N37" s="222"/>
      <c r="O37" s="48"/>
    </row>
    <row r="38" spans="1:15" s="47" customFormat="1" ht="17.100000000000001" customHeight="1" x14ac:dyDescent="0.25">
      <c r="A38" s="287">
        <v>25</v>
      </c>
      <c r="B38" s="288" t="s">
        <v>486</v>
      </c>
      <c r="C38" s="289">
        <v>2670.2433409317528</v>
      </c>
      <c r="D38" s="289">
        <v>2670.2433409317528</v>
      </c>
      <c r="E38" s="289">
        <v>0</v>
      </c>
      <c r="F38" s="289">
        <f t="shared" si="0"/>
        <v>2670.2433409317528</v>
      </c>
      <c r="G38" s="289"/>
      <c r="H38" s="289">
        <v>0</v>
      </c>
      <c r="I38" s="289">
        <v>0</v>
      </c>
      <c r="J38" s="289">
        <f t="shared" si="1"/>
        <v>0</v>
      </c>
      <c r="K38" s="289"/>
      <c r="L38" s="289">
        <f t="shared" si="2"/>
        <v>0</v>
      </c>
      <c r="M38" s="289">
        <f t="shared" si="3"/>
        <v>0</v>
      </c>
      <c r="N38" s="222"/>
      <c r="O38" s="48"/>
    </row>
    <row r="39" spans="1:15" s="47" customFormat="1" ht="17.100000000000001" customHeight="1" x14ac:dyDescent="0.25">
      <c r="A39" s="287">
        <v>26</v>
      </c>
      <c r="B39" s="288" t="s">
        <v>487</v>
      </c>
      <c r="C39" s="289">
        <v>2332.8502933935056</v>
      </c>
      <c r="D39" s="289">
        <v>2332.8502933935051</v>
      </c>
      <c r="E39" s="289">
        <v>0</v>
      </c>
      <c r="F39" s="289">
        <f t="shared" si="0"/>
        <v>2332.8502933935051</v>
      </c>
      <c r="G39" s="289"/>
      <c r="H39" s="289">
        <v>0</v>
      </c>
      <c r="I39" s="289">
        <v>0</v>
      </c>
      <c r="J39" s="289">
        <f t="shared" si="1"/>
        <v>0</v>
      </c>
      <c r="K39" s="289"/>
      <c r="L39" s="289">
        <f t="shared" si="2"/>
        <v>4.5474735088646412E-13</v>
      </c>
      <c r="M39" s="289">
        <f t="shared" si="3"/>
        <v>4.5474735088646412E-13</v>
      </c>
      <c r="N39" s="222"/>
      <c r="O39" s="48"/>
    </row>
    <row r="40" spans="1:15" s="47" customFormat="1" ht="17.100000000000001" customHeight="1" x14ac:dyDescent="0.25">
      <c r="A40" s="287">
        <v>27</v>
      </c>
      <c r="B40" s="288" t="s">
        <v>488</v>
      </c>
      <c r="C40" s="289">
        <v>2477.5334856464706</v>
      </c>
      <c r="D40" s="289">
        <v>2477.5334856464706</v>
      </c>
      <c r="E40" s="289">
        <v>0</v>
      </c>
      <c r="F40" s="289">
        <f t="shared" si="0"/>
        <v>2477.5334856464706</v>
      </c>
      <c r="G40" s="289"/>
      <c r="H40" s="289">
        <v>0</v>
      </c>
      <c r="I40" s="289">
        <v>0</v>
      </c>
      <c r="J40" s="289">
        <f t="shared" si="1"/>
        <v>0</v>
      </c>
      <c r="K40" s="289"/>
      <c r="L40" s="289">
        <f t="shared" si="2"/>
        <v>0</v>
      </c>
      <c r="M40" s="289">
        <f t="shared" si="3"/>
        <v>0</v>
      </c>
      <c r="N40" s="222"/>
      <c r="O40" s="48"/>
    </row>
    <row r="41" spans="1:15" s="47" customFormat="1" ht="17.100000000000001" customHeight="1" x14ac:dyDescent="0.25">
      <c r="A41" s="287">
        <v>28</v>
      </c>
      <c r="B41" s="288" t="s">
        <v>489</v>
      </c>
      <c r="C41" s="289">
        <v>6781.4430948172803</v>
      </c>
      <c r="D41" s="289">
        <v>6781.4430948172812</v>
      </c>
      <c r="E41" s="289">
        <v>0</v>
      </c>
      <c r="F41" s="289">
        <f t="shared" si="0"/>
        <v>6781.4430948172812</v>
      </c>
      <c r="G41" s="289"/>
      <c r="H41" s="289">
        <v>0</v>
      </c>
      <c r="I41" s="289">
        <v>0</v>
      </c>
      <c r="J41" s="289">
        <f t="shared" si="1"/>
        <v>0</v>
      </c>
      <c r="K41" s="289"/>
      <c r="L41" s="289">
        <f t="shared" si="2"/>
        <v>-9.0949470177292824E-13</v>
      </c>
      <c r="M41" s="289">
        <f t="shared" si="3"/>
        <v>-9.0949470177292824E-13</v>
      </c>
      <c r="N41" s="222"/>
      <c r="O41" s="48"/>
    </row>
    <row r="42" spans="1:15" s="47" customFormat="1" ht="17.100000000000001" customHeight="1" x14ac:dyDescent="0.25">
      <c r="A42" s="287">
        <v>29</v>
      </c>
      <c r="B42" s="288" t="s">
        <v>490</v>
      </c>
      <c r="C42" s="289">
        <v>906.72441240849992</v>
      </c>
      <c r="D42" s="289">
        <v>906.72441240850026</v>
      </c>
      <c r="E42" s="289">
        <v>0</v>
      </c>
      <c r="F42" s="289">
        <f t="shared" si="0"/>
        <v>906.72441240850026</v>
      </c>
      <c r="G42" s="289"/>
      <c r="H42" s="289">
        <v>0</v>
      </c>
      <c r="I42" s="289">
        <v>0</v>
      </c>
      <c r="J42" s="289">
        <f t="shared" si="1"/>
        <v>0</v>
      </c>
      <c r="K42" s="289"/>
      <c r="L42" s="289">
        <f t="shared" si="2"/>
        <v>-3.4106051316484809E-13</v>
      </c>
      <c r="M42" s="289">
        <f t="shared" si="3"/>
        <v>-3.4106051316484809E-13</v>
      </c>
      <c r="N42" s="222"/>
      <c r="O42" s="48"/>
    </row>
    <row r="43" spans="1:15" s="47" customFormat="1" ht="17.100000000000001" customHeight="1" x14ac:dyDescent="0.25">
      <c r="A43" s="287">
        <v>30</v>
      </c>
      <c r="B43" s="288" t="s">
        <v>491</v>
      </c>
      <c r="C43" s="289">
        <v>2675.7196189969168</v>
      </c>
      <c r="D43" s="289">
        <v>2675.7196189969168</v>
      </c>
      <c r="E43" s="289">
        <v>0</v>
      </c>
      <c r="F43" s="289">
        <f t="shared" si="0"/>
        <v>2675.7196189969168</v>
      </c>
      <c r="G43" s="289"/>
      <c r="H43" s="289">
        <v>0</v>
      </c>
      <c r="I43" s="289">
        <v>0</v>
      </c>
      <c r="J43" s="289">
        <f t="shared" si="1"/>
        <v>0</v>
      </c>
      <c r="K43" s="289"/>
      <c r="L43" s="289">
        <f t="shared" si="2"/>
        <v>0</v>
      </c>
      <c r="M43" s="289">
        <f t="shared" si="3"/>
        <v>0</v>
      </c>
      <c r="N43" s="222"/>
      <c r="O43" s="48"/>
    </row>
    <row r="44" spans="1:15" s="47" customFormat="1" ht="17.100000000000001" customHeight="1" x14ac:dyDescent="0.25">
      <c r="A44" s="287">
        <v>31</v>
      </c>
      <c r="B44" s="288" t="s">
        <v>492</v>
      </c>
      <c r="C44" s="289">
        <v>5598.3014743417725</v>
      </c>
      <c r="D44" s="289">
        <v>5598.3014743417725</v>
      </c>
      <c r="E44" s="289">
        <v>0</v>
      </c>
      <c r="F44" s="289">
        <f t="shared" si="0"/>
        <v>5598.3014743417725</v>
      </c>
      <c r="G44" s="289"/>
      <c r="H44" s="289">
        <v>0</v>
      </c>
      <c r="I44" s="289">
        <v>0</v>
      </c>
      <c r="J44" s="289">
        <f t="shared" si="1"/>
        <v>0</v>
      </c>
      <c r="K44" s="289"/>
      <c r="L44" s="289">
        <f t="shared" si="2"/>
        <v>0</v>
      </c>
      <c r="M44" s="289">
        <f t="shared" si="3"/>
        <v>0</v>
      </c>
      <c r="N44" s="222"/>
      <c r="O44" s="48"/>
    </row>
    <row r="45" spans="1:15" s="47" customFormat="1" ht="17.100000000000001" customHeight="1" x14ac:dyDescent="0.25">
      <c r="A45" s="287">
        <v>32</v>
      </c>
      <c r="B45" s="288" t="s">
        <v>493</v>
      </c>
      <c r="C45" s="289">
        <v>1306.45909678305</v>
      </c>
      <c r="D45" s="289">
        <v>1306.45909678305</v>
      </c>
      <c r="E45" s="289">
        <v>0</v>
      </c>
      <c r="F45" s="289">
        <f t="shared" si="0"/>
        <v>1306.45909678305</v>
      </c>
      <c r="G45" s="289"/>
      <c r="H45" s="289">
        <v>0</v>
      </c>
      <c r="I45" s="289">
        <v>0</v>
      </c>
      <c r="J45" s="289">
        <f t="shared" si="1"/>
        <v>0</v>
      </c>
      <c r="K45" s="289"/>
      <c r="L45" s="289">
        <f t="shared" si="2"/>
        <v>0</v>
      </c>
      <c r="M45" s="289">
        <f t="shared" si="3"/>
        <v>0</v>
      </c>
      <c r="N45" s="222"/>
      <c r="O45" s="48"/>
    </row>
    <row r="46" spans="1:15" s="47" customFormat="1" ht="17.100000000000001" customHeight="1" x14ac:dyDescent="0.25">
      <c r="A46" s="287">
        <v>33</v>
      </c>
      <c r="B46" s="288" t="s">
        <v>494</v>
      </c>
      <c r="C46" s="289">
        <v>1576.5574597817258</v>
      </c>
      <c r="D46" s="289">
        <v>1576.5574597817258</v>
      </c>
      <c r="E46" s="289">
        <v>0</v>
      </c>
      <c r="F46" s="289">
        <f t="shared" si="0"/>
        <v>1576.5574597817258</v>
      </c>
      <c r="G46" s="289"/>
      <c r="H46" s="289">
        <v>0</v>
      </c>
      <c r="I46" s="289">
        <v>0</v>
      </c>
      <c r="J46" s="289">
        <f t="shared" si="1"/>
        <v>0</v>
      </c>
      <c r="K46" s="289"/>
      <c r="L46" s="289">
        <f t="shared" si="2"/>
        <v>0</v>
      </c>
      <c r="M46" s="289">
        <f t="shared" si="3"/>
        <v>0</v>
      </c>
      <c r="N46" s="222"/>
      <c r="O46" s="48"/>
    </row>
    <row r="47" spans="1:15" s="47" customFormat="1" ht="17.100000000000001" customHeight="1" x14ac:dyDescent="0.25">
      <c r="A47" s="287">
        <v>34</v>
      </c>
      <c r="B47" s="288" t="s">
        <v>495</v>
      </c>
      <c r="C47" s="289">
        <v>1472.9661319702277</v>
      </c>
      <c r="D47" s="289">
        <v>1472.9661319702282</v>
      </c>
      <c r="E47" s="289">
        <v>0</v>
      </c>
      <c r="F47" s="289">
        <f t="shared" si="0"/>
        <v>1472.9661319702282</v>
      </c>
      <c r="G47" s="289"/>
      <c r="H47" s="289">
        <v>0</v>
      </c>
      <c r="I47" s="289">
        <v>0</v>
      </c>
      <c r="J47" s="289">
        <f t="shared" si="1"/>
        <v>0</v>
      </c>
      <c r="K47" s="289"/>
      <c r="L47" s="289">
        <f t="shared" si="2"/>
        <v>-4.5474735088646412E-13</v>
      </c>
      <c r="M47" s="289">
        <f t="shared" si="3"/>
        <v>-4.5474735088646412E-13</v>
      </c>
      <c r="N47" s="222"/>
      <c r="O47" s="48"/>
    </row>
    <row r="48" spans="1:15" s="47" customFormat="1" ht="17.100000000000001" customHeight="1" x14ac:dyDescent="0.25">
      <c r="A48" s="287">
        <v>35</v>
      </c>
      <c r="B48" s="288" t="s">
        <v>496</v>
      </c>
      <c r="C48" s="289">
        <v>822.83555536796587</v>
      </c>
      <c r="D48" s="289">
        <v>822.83555536796587</v>
      </c>
      <c r="E48" s="289">
        <v>0</v>
      </c>
      <c r="F48" s="289">
        <f t="shared" si="0"/>
        <v>822.83555536796587</v>
      </c>
      <c r="G48" s="289"/>
      <c r="H48" s="289">
        <v>0</v>
      </c>
      <c r="I48" s="289">
        <v>0</v>
      </c>
      <c r="J48" s="289">
        <f t="shared" si="1"/>
        <v>0</v>
      </c>
      <c r="K48" s="289"/>
      <c r="L48" s="289">
        <f t="shared" si="2"/>
        <v>0</v>
      </c>
      <c r="M48" s="289">
        <f t="shared" si="3"/>
        <v>0</v>
      </c>
      <c r="N48" s="222"/>
      <c r="O48" s="48"/>
    </row>
    <row r="49" spans="1:15" s="47" customFormat="1" ht="17.100000000000001" customHeight="1" x14ac:dyDescent="0.25">
      <c r="A49" s="287">
        <v>36</v>
      </c>
      <c r="B49" s="288" t="s">
        <v>497</v>
      </c>
      <c r="C49" s="289">
        <v>174.49918493443806</v>
      </c>
      <c r="D49" s="289">
        <v>174.49918493443803</v>
      </c>
      <c r="E49" s="289">
        <v>0</v>
      </c>
      <c r="F49" s="289">
        <f t="shared" si="0"/>
        <v>174.49918493443803</v>
      </c>
      <c r="G49" s="289"/>
      <c r="H49" s="289">
        <v>0</v>
      </c>
      <c r="I49" s="289">
        <v>0</v>
      </c>
      <c r="J49" s="289">
        <f t="shared" si="1"/>
        <v>0</v>
      </c>
      <c r="K49" s="289"/>
      <c r="L49" s="289">
        <f t="shared" si="2"/>
        <v>2.8421709430404007E-14</v>
      </c>
      <c r="M49" s="289">
        <f t="shared" si="3"/>
        <v>2.8421709430404007E-14</v>
      </c>
      <c r="N49" s="222"/>
      <c r="O49" s="48"/>
    </row>
    <row r="50" spans="1:15" s="47" customFormat="1" ht="17.100000000000001" customHeight="1" x14ac:dyDescent="0.25">
      <c r="A50" s="287">
        <v>37</v>
      </c>
      <c r="B50" s="288" t="s">
        <v>498</v>
      </c>
      <c r="C50" s="289">
        <v>3518.5993411755762</v>
      </c>
      <c r="D50" s="289">
        <v>3518.5993411755762</v>
      </c>
      <c r="E50" s="289">
        <v>0</v>
      </c>
      <c r="F50" s="289">
        <f t="shared" si="0"/>
        <v>3518.5993411755762</v>
      </c>
      <c r="G50" s="289"/>
      <c r="H50" s="289">
        <v>0</v>
      </c>
      <c r="I50" s="289">
        <v>0</v>
      </c>
      <c r="J50" s="289">
        <f t="shared" si="1"/>
        <v>0</v>
      </c>
      <c r="K50" s="289"/>
      <c r="L50" s="289">
        <f t="shared" si="2"/>
        <v>0</v>
      </c>
      <c r="M50" s="289">
        <f t="shared" si="3"/>
        <v>0</v>
      </c>
      <c r="N50" s="222"/>
      <c r="O50" s="48"/>
    </row>
    <row r="51" spans="1:15" s="47" customFormat="1" ht="17.100000000000001" customHeight="1" x14ac:dyDescent="0.25">
      <c r="A51" s="287">
        <v>38</v>
      </c>
      <c r="B51" s="288" t="s">
        <v>499</v>
      </c>
      <c r="C51" s="289">
        <v>2312.5861510755826</v>
      </c>
      <c r="D51" s="289">
        <v>2312.5861510755822</v>
      </c>
      <c r="E51" s="289">
        <v>0</v>
      </c>
      <c r="F51" s="289">
        <f t="shared" si="0"/>
        <v>2312.5861510755822</v>
      </c>
      <c r="G51" s="289"/>
      <c r="H51" s="289">
        <v>0</v>
      </c>
      <c r="I51" s="289">
        <v>0</v>
      </c>
      <c r="J51" s="289">
        <f t="shared" si="1"/>
        <v>0</v>
      </c>
      <c r="K51" s="289"/>
      <c r="L51" s="289">
        <f t="shared" si="2"/>
        <v>4.5474735088646412E-13</v>
      </c>
      <c r="M51" s="289">
        <f t="shared" si="3"/>
        <v>4.5474735088646412E-13</v>
      </c>
      <c r="N51" s="222"/>
      <c r="O51" s="48"/>
    </row>
    <row r="52" spans="1:15" s="47" customFormat="1" ht="17.100000000000001" customHeight="1" x14ac:dyDescent="0.25">
      <c r="A52" s="287">
        <v>39</v>
      </c>
      <c r="B52" s="288" t="s">
        <v>500</v>
      </c>
      <c r="C52" s="289">
        <v>1334.3475637028903</v>
      </c>
      <c r="D52" s="289">
        <v>1334.3475637028903</v>
      </c>
      <c r="E52" s="289">
        <v>0</v>
      </c>
      <c r="F52" s="289">
        <f t="shared" si="0"/>
        <v>1334.3475637028903</v>
      </c>
      <c r="G52" s="289"/>
      <c r="H52" s="289">
        <v>0</v>
      </c>
      <c r="I52" s="289">
        <v>0</v>
      </c>
      <c r="J52" s="289">
        <f t="shared" si="1"/>
        <v>0</v>
      </c>
      <c r="K52" s="289"/>
      <c r="L52" s="289">
        <f t="shared" si="2"/>
        <v>0</v>
      </c>
      <c r="M52" s="289">
        <f t="shared" si="3"/>
        <v>0</v>
      </c>
      <c r="N52" s="222"/>
      <c r="O52" s="48"/>
    </row>
    <row r="53" spans="1:15" s="47" customFormat="1" ht="17.100000000000001" customHeight="1" x14ac:dyDescent="0.25">
      <c r="A53" s="287">
        <v>40</v>
      </c>
      <c r="B53" s="288" t="s">
        <v>501</v>
      </c>
      <c r="C53" s="289">
        <v>300.76238487972773</v>
      </c>
      <c r="D53" s="289">
        <v>300.76238487972779</v>
      </c>
      <c r="E53" s="289">
        <v>0</v>
      </c>
      <c r="F53" s="289">
        <f t="shared" si="0"/>
        <v>300.76238487972779</v>
      </c>
      <c r="G53" s="289"/>
      <c r="H53" s="289">
        <v>0</v>
      </c>
      <c r="I53" s="289">
        <v>0</v>
      </c>
      <c r="J53" s="289">
        <f t="shared" si="1"/>
        <v>0</v>
      </c>
      <c r="K53" s="289"/>
      <c r="L53" s="289">
        <f t="shared" si="2"/>
        <v>-5.6843418860808015E-14</v>
      </c>
      <c r="M53" s="289">
        <f t="shared" si="3"/>
        <v>-5.6843418860808015E-14</v>
      </c>
      <c r="N53" s="222"/>
      <c r="O53" s="48"/>
    </row>
    <row r="54" spans="1:15" s="47" customFormat="1" ht="17.100000000000001" customHeight="1" x14ac:dyDescent="0.25">
      <c r="A54" s="287">
        <v>41</v>
      </c>
      <c r="B54" s="288" t="s">
        <v>502</v>
      </c>
      <c r="C54" s="289">
        <v>5024.7808366247618</v>
      </c>
      <c r="D54" s="289">
        <v>5024.7808366247609</v>
      </c>
      <c r="E54" s="289">
        <v>0</v>
      </c>
      <c r="F54" s="289">
        <f t="shared" si="0"/>
        <v>5024.7808366247609</v>
      </c>
      <c r="G54" s="289"/>
      <c r="H54" s="289">
        <v>0</v>
      </c>
      <c r="I54" s="289">
        <v>0</v>
      </c>
      <c r="J54" s="289">
        <f t="shared" si="1"/>
        <v>0</v>
      </c>
      <c r="K54" s="289"/>
      <c r="L54" s="289">
        <f t="shared" si="2"/>
        <v>9.0949470177292824E-13</v>
      </c>
      <c r="M54" s="289">
        <f t="shared" si="3"/>
        <v>9.0949470177292824E-13</v>
      </c>
      <c r="N54" s="222"/>
      <c r="O54" s="48"/>
    </row>
    <row r="55" spans="1:15" s="47" customFormat="1" ht="17.100000000000001" customHeight="1" x14ac:dyDescent="0.25">
      <c r="A55" s="287">
        <v>42</v>
      </c>
      <c r="B55" s="288" t="s">
        <v>503</v>
      </c>
      <c r="C55" s="289">
        <v>2182.1249867855045</v>
      </c>
      <c r="D55" s="289">
        <v>2182.124986785504</v>
      </c>
      <c r="E55" s="289">
        <v>0</v>
      </c>
      <c r="F55" s="289">
        <f t="shared" si="0"/>
        <v>2182.124986785504</v>
      </c>
      <c r="G55" s="289"/>
      <c r="H55" s="289">
        <v>0</v>
      </c>
      <c r="I55" s="289">
        <v>0</v>
      </c>
      <c r="J55" s="289">
        <f t="shared" si="1"/>
        <v>0</v>
      </c>
      <c r="K55" s="289"/>
      <c r="L55" s="289">
        <f t="shared" si="2"/>
        <v>4.5474735088646412E-13</v>
      </c>
      <c r="M55" s="289">
        <f t="shared" si="3"/>
        <v>4.5474735088646412E-13</v>
      </c>
      <c r="N55" s="222"/>
      <c r="O55" s="48"/>
    </row>
    <row r="56" spans="1:15" s="47" customFormat="1" ht="17.100000000000001" customHeight="1" x14ac:dyDescent="0.25">
      <c r="A56" s="287">
        <v>43</v>
      </c>
      <c r="B56" s="288" t="s">
        <v>504</v>
      </c>
      <c r="C56" s="289">
        <v>888.91632466513784</v>
      </c>
      <c r="D56" s="289">
        <v>888.91632466513806</v>
      </c>
      <c r="E56" s="289">
        <v>0</v>
      </c>
      <c r="F56" s="289">
        <f t="shared" si="0"/>
        <v>888.91632466513806</v>
      </c>
      <c r="G56" s="289"/>
      <c r="H56" s="289">
        <v>0</v>
      </c>
      <c r="I56" s="289">
        <v>0</v>
      </c>
      <c r="J56" s="289">
        <f t="shared" si="1"/>
        <v>0</v>
      </c>
      <c r="K56" s="289"/>
      <c r="L56" s="289">
        <f t="shared" si="2"/>
        <v>-2.2737367544323206E-13</v>
      </c>
      <c r="M56" s="289">
        <f t="shared" si="3"/>
        <v>-2.2737367544323206E-13</v>
      </c>
      <c r="N56" s="222"/>
      <c r="O56" s="48"/>
    </row>
    <row r="57" spans="1:15" s="47" customFormat="1" ht="17.100000000000001" customHeight="1" x14ac:dyDescent="0.25">
      <c r="A57" s="287">
        <v>44</v>
      </c>
      <c r="B57" s="288" t="s">
        <v>505</v>
      </c>
      <c r="C57" s="289">
        <v>446.93944540000001</v>
      </c>
      <c r="D57" s="289">
        <v>446.93944540000001</v>
      </c>
      <c r="E57" s="289">
        <v>0</v>
      </c>
      <c r="F57" s="289">
        <f t="shared" si="0"/>
        <v>446.93944540000001</v>
      </c>
      <c r="G57" s="289"/>
      <c r="H57" s="289">
        <v>0</v>
      </c>
      <c r="I57" s="289">
        <v>0</v>
      </c>
      <c r="J57" s="289">
        <f t="shared" si="1"/>
        <v>0</v>
      </c>
      <c r="K57" s="289"/>
      <c r="L57" s="289">
        <f t="shared" si="2"/>
        <v>0</v>
      </c>
      <c r="M57" s="289">
        <f t="shared" si="3"/>
        <v>0</v>
      </c>
      <c r="N57" s="222"/>
      <c r="O57" s="48"/>
    </row>
    <row r="58" spans="1:15" s="47" customFormat="1" ht="17.100000000000001" customHeight="1" x14ac:dyDescent="0.25">
      <c r="A58" s="287">
        <v>45</v>
      </c>
      <c r="B58" s="288" t="s">
        <v>506</v>
      </c>
      <c r="C58" s="289">
        <v>1164.1020260585076</v>
      </c>
      <c r="D58" s="289">
        <v>1164.1020260585074</v>
      </c>
      <c r="E58" s="289">
        <v>0</v>
      </c>
      <c r="F58" s="289">
        <f t="shared" si="0"/>
        <v>1164.1020260585074</v>
      </c>
      <c r="G58" s="289"/>
      <c r="H58" s="289">
        <v>0</v>
      </c>
      <c r="I58" s="289">
        <v>0</v>
      </c>
      <c r="J58" s="289">
        <f t="shared" si="1"/>
        <v>0</v>
      </c>
      <c r="K58" s="289"/>
      <c r="L58" s="289">
        <f t="shared" si="2"/>
        <v>2.2737367544323206E-13</v>
      </c>
      <c r="M58" s="289">
        <f t="shared" si="3"/>
        <v>2.2737367544323206E-13</v>
      </c>
      <c r="N58" s="222"/>
      <c r="O58" s="48"/>
    </row>
    <row r="59" spans="1:15" s="47" customFormat="1" ht="17.100000000000001" customHeight="1" x14ac:dyDescent="0.25">
      <c r="A59" s="287">
        <v>46</v>
      </c>
      <c r="B59" s="288" t="s">
        <v>507</v>
      </c>
      <c r="C59" s="289">
        <v>434.84250825001004</v>
      </c>
      <c r="D59" s="289">
        <v>434.84250825001004</v>
      </c>
      <c r="E59" s="289">
        <v>0</v>
      </c>
      <c r="F59" s="289">
        <f t="shared" si="0"/>
        <v>434.84250825001004</v>
      </c>
      <c r="G59" s="289"/>
      <c r="H59" s="289">
        <v>0</v>
      </c>
      <c r="I59" s="289">
        <v>0</v>
      </c>
      <c r="J59" s="289">
        <f t="shared" si="1"/>
        <v>0</v>
      </c>
      <c r="K59" s="289"/>
      <c r="L59" s="289">
        <f t="shared" si="2"/>
        <v>0</v>
      </c>
      <c r="M59" s="289">
        <f t="shared" si="3"/>
        <v>0</v>
      </c>
      <c r="N59" s="222"/>
      <c r="O59" s="48"/>
    </row>
    <row r="60" spans="1:15" s="47" customFormat="1" ht="17.100000000000001" customHeight="1" x14ac:dyDescent="0.25">
      <c r="A60" s="287">
        <v>47</v>
      </c>
      <c r="B60" s="288" t="s">
        <v>508</v>
      </c>
      <c r="C60" s="289">
        <v>910.2374607996727</v>
      </c>
      <c r="D60" s="289">
        <v>910.23746079967236</v>
      </c>
      <c r="E60" s="289">
        <v>0</v>
      </c>
      <c r="F60" s="289">
        <f t="shared" si="0"/>
        <v>910.23746079967236</v>
      </c>
      <c r="G60" s="289"/>
      <c r="H60" s="289">
        <v>0</v>
      </c>
      <c r="I60" s="289">
        <v>0</v>
      </c>
      <c r="J60" s="289">
        <f t="shared" si="1"/>
        <v>0</v>
      </c>
      <c r="K60" s="289"/>
      <c r="L60" s="289">
        <f t="shared" si="2"/>
        <v>3.4106051316484809E-13</v>
      </c>
      <c r="M60" s="289">
        <f t="shared" si="3"/>
        <v>3.4106051316484809E-13</v>
      </c>
      <c r="N60" s="222"/>
      <c r="O60" s="48"/>
    </row>
    <row r="61" spans="1:15" s="47" customFormat="1" ht="17.100000000000001" customHeight="1" x14ac:dyDescent="0.25">
      <c r="A61" s="287">
        <v>48</v>
      </c>
      <c r="B61" s="288" t="s">
        <v>509</v>
      </c>
      <c r="C61" s="289">
        <v>1137.8570731533496</v>
      </c>
      <c r="D61" s="289">
        <v>1137.8570731533496</v>
      </c>
      <c r="E61" s="289">
        <v>0</v>
      </c>
      <c r="F61" s="289">
        <f t="shared" si="0"/>
        <v>1137.8570731533496</v>
      </c>
      <c r="G61" s="289"/>
      <c r="H61" s="289">
        <v>0</v>
      </c>
      <c r="I61" s="289">
        <v>0</v>
      </c>
      <c r="J61" s="289">
        <f t="shared" si="1"/>
        <v>0</v>
      </c>
      <c r="K61" s="289"/>
      <c r="L61" s="289">
        <f t="shared" si="2"/>
        <v>0</v>
      </c>
      <c r="M61" s="289">
        <f t="shared" si="3"/>
        <v>0</v>
      </c>
      <c r="N61" s="222"/>
      <c r="O61" s="48"/>
    </row>
    <row r="62" spans="1:15" s="47" customFormat="1" ht="17.100000000000001" customHeight="1" x14ac:dyDescent="0.25">
      <c r="A62" s="287">
        <v>49</v>
      </c>
      <c r="B62" s="288" t="s">
        <v>510</v>
      </c>
      <c r="C62" s="289">
        <v>2577.4851575236567</v>
      </c>
      <c r="D62" s="289">
        <v>2577.4851575236567</v>
      </c>
      <c r="E62" s="289">
        <v>0</v>
      </c>
      <c r="F62" s="289">
        <f t="shared" si="0"/>
        <v>2577.4851575236567</v>
      </c>
      <c r="G62" s="289"/>
      <c r="H62" s="289">
        <v>0</v>
      </c>
      <c r="I62" s="289">
        <v>0</v>
      </c>
      <c r="J62" s="289">
        <f t="shared" si="1"/>
        <v>0</v>
      </c>
      <c r="K62" s="289"/>
      <c r="L62" s="289">
        <f t="shared" si="2"/>
        <v>0</v>
      </c>
      <c r="M62" s="289">
        <f t="shared" si="3"/>
        <v>0</v>
      </c>
      <c r="N62" s="222"/>
      <c r="O62" s="48"/>
    </row>
    <row r="63" spans="1:15" s="47" customFormat="1" ht="17.100000000000001" customHeight="1" x14ac:dyDescent="0.25">
      <c r="A63" s="287">
        <v>50</v>
      </c>
      <c r="B63" s="288" t="s">
        <v>511</v>
      </c>
      <c r="C63" s="289">
        <v>3097.9620077300237</v>
      </c>
      <c r="D63" s="289">
        <v>3097.9620077300237</v>
      </c>
      <c r="E63" s="289">
        <v>0</v>
      </c>
      <c r="F63" s="289">
        <f t="shared" si="0"/>
        <v>3097.9620077300237</v>
      </c>
      <c r="G63" s="289"/>
      <c r="H63" s="289">
        <v>0</v>
      </c>
      <c r="I63" s="289">
        <v>0</v>
      </c>
      <c r="J63" s="289">
        <f t="shared" si="1"/>
        <v>0</v>
      </c>
      <c r="K63" s="289"/>
      <c r="L63" s="289">
        <f t="shared" si="2"/>
        <v>0</v>
      </c>
      <c r="M63" s="289">
        <f t="shared" si="3"/>
        <v>0</v>
      </c>
      <c r="N63" s="222"/>
      <c r="O63" s="48"/>
    </row>
    <row r="64" spans="1:15" s="47" customFormat="1" ht="17.100000000000001" customHeight="1" x14ac:dyDescent="0.25">
      <c r="A64" s="287">
        <v>51</v>
      </c>
      <c r="B64" s="288" t="s">
        <v>512</v>
      </c>
      <c r="C64" s="289">
        <v>581.59492906015612</v>
      </c>
      <c r="D64" s="289">
        <v>581.59492906015601</v>
      </c>
      <c r="E64" s="289">
        <v>0</v>
      </c>
      <c r="F64" s="289">
        <f t="shared" si="0"/>
        <v>581.59492906015601</v>
      </c>
      <c r="G64" s="289"/>
      <c r="H64" s="289">
        <v>0</v>
      </c>
      <c r="I64" s="289">
        <v>0</v>
      </c>
      <c r="J64" s="289">
        <f t="shared" si="1"/>
        <v>0</v>
      </c>
      <c r="K64" s="289"/>
      <c r="L64" s="289">
        <f t="shared" si="2"/>
        <v>1.1368683772161603E-13</v>
      </c>
      <c r="M64" s="289">
        <f t="shared" si="3"/>
        <v>1.1368683772161603E-13</v>
      </c>
      <c r="N64" s="222"/>
      <c r="O64" s="48"/>
    </row>
    <row r="65" spans="1:15" s="47" customFormat="1" ht="17.100000000000001" customHeight="1" x14ac:dyDescent="0.25">
      <c r="A65" s="287">
        <v>52</v>
      </c>
      <c r="B65" s="288" t="s">
        <v>513</v>
      </c>
      <c r="C65" s="289">
        <v>559.07809821755257</v>
      </c>
      <c r="D65" s="289">
        <v>559.07809821755257</v>
      </c>
      <c r="E65" s="289">
        <v>0</v>
      </c>
      <c r="F65" s="289">
        <f t="shared" si="0"/>
        <v>559.07809821755257</v>
      </c>
      <c r="G65" s="289"/>
      <c r="H65" s="289">
        <v>0</v>
      </c>
      <c r="I65" s="289">
        <v>0</v>
      </c>
      <c r="J65" s="289">
        <f t="shared" si="1"/>
        <v>0</v>
      </c>
      <c r="K65" s="289"/>
      <c r="L65" s="289">
        <f t="shared" si="2"/>
        <v>0</v>
      </c>
      <c r="M65" s="289">
        <f t="shared" si="3"/>
        <v>0</v>
      </c>
      <c r="N65" s="222"/>
      <c r="O65" s="48"/>
    </row>
    <row r="66" spans="1:15" s="47" customFormat="1" ht="17.100000000000001" customHeight="1" x14ac:dyDescent="0.25">
      <c r="A66" s="287">
        <v>53</v>
      </c>
      <c r="B66" s="288" t="s">
        <v>514</v>
      </c>
      <c r="C66" s="289">
        <v>338.69124058849201</v>
      </c>
      <c r="D66" s="289">
        <v>338.69124058849206</v>
      </c>
      <c r="E66" s="289">
        <v>0</v>
      </c>
      <c r="F66" s="289">
        <f t="shared" si="0"/>
        <v>338.69124058849206</v>
      </c>
      <c r="G66" s="289"/>
      <c r="H66" s="289">
        <v>0</v>
      </c>
      <c r="I66" s="289">
        <v>0</v>
      </c>
      <c r="J66" s="289">
        <f t="shared" si="1"/>
        <v>0</v>
      </c>
      <c r="K66" s="289"/>
      <c r="L66" s="289">
        <f t="shared" si="2"/>
        <v>-5.6843418860808015E-14</v>
      </c>
      <c r="M66" s="289">
        <f t="shared" si="3"/>
        <v>-5.6843418860808015E-14</v>
      </c>
      <c r="N66" s="222"/>
      <c r="O66" s="48"/>
    </row>
    <row r="67" spans="1:15" s="47" customFormat="1" ht="17.100000000000001" customHeight="1" x14ac:dyDescent="0.25">
      <c r="A67" s="287">
        <v>54</v>
      </c>
      <c r="B67" s="288" t="s">
        <v>515</v>
      </c>
      <c r="C67" s="289">
        <v>528.04196815038404</v>
      </c>
      <c r="D67" s="289">
        <v>528.04196815038415</v>
      </c>
      <c r="E67" s="289">
        <v>0</v>
      </c>
      <c r="F67" s="289">
        <f t="shared" si="0"/>
        <v>528.04196815038415</v>
      </c>
      <c r="G67" s="289"/>
      <c r="H67" s="289">
        <v>0</v>
      </c>
      <c r="I67" s="289">
        <v>0</v>
      </c>
      <c r="J67" s="289">
        <f t="shared" si="1"/>
        <v>0</v>
      </c>
      <c r="K67" s="289"/>
      <c r="L67" s="289">
        <f t="shared" si="2"/>
        <v>-1.1368683772161603E-13</v>
      </c>
      <c r="M67" s="289">
        <f t="shared" si="3"/>
        <v>-1.1368683772161603E-13</v>
      </c>
      <c r="N67" s="222"/>
      <c r="O67" s="48"/>
    </row>
    <row r="68" spans="1:15" s="47" customFormat="1" ht="17.100000000000001" customHeight="1" x14ac:dyDescent="0.25">
      <c r="A68" s="287">
        <v>55</v>
      </c>
      <c r="B68" s="288" t="s">
        <v>516</v>
      </c>
      <c r="C68" s="289">
        <v>430.31555416404802</v>
      </c>
      <c r="D68" s="289">
        <v>430.31555416404802</v>
      </c>
      <c r="E68" s="289">
        <v>0</v>
      </c>
      <c r="F68" s="289">
        <f t="shared" si="0"/>
        <v>430.31555416404802</v>
      </c>
      <c r="G68" s="289"/>
      <c r="H68" s="289">
        <v>0</v>
      </c>
      <c r="I68" s="289">
        <v>0</v>
      </c>
      <c r="J68" s="289">
        <f t="shared" si="1"/>
        <v>0</v>
      </c>
      <c r="K68" s="289"/>
      <c r="L68" s="289">
        <f t="shared" si="2"/>
        <v>0</v>
      </c>
      <c r="M68" s="289">
        <f t="shared" si="3"/>
        <v>0</v>
      </c>
      <c r="N68" s="222"/>
      <c r="O68" s="48"/>
    </row>
    <row r="69" spans="1:15" s="47" customFormat="1" ht="17.100000000000001" customHeight="1" x14ac:dyDescent="0.25">
      <c r="A69" s="287">
        <v>57</v>
      </c>
      <c r="B69" s="288" t="s">
        <v>517</v>
      </c>
      <c r="C69" s="289">
        <v>279.55013588839859</v>
      </c>
      <c r="D69" s="289">
        <v>279.55013588839864</v>
      </c>
      <c r="E69" s="289">
        <v>0</v>
      </c>
      <c r="F69" s="289">
        <f t="shared" si="0"/>
        <v>279.55013588839864</v>
      </c>
      <c r="G69" s="289"/>
      <c r="H69" s="289">
        <v>0</v>
      </c>
      <c r="I69" s="289">
        <v>0</v>
      </c>
      <c r="J69" s="289">
        <f t="shared" si="1"/>
        <v>0</v>
      </c>
      <c r="K69" s="289"/>
      <c r="L69" s="289">
        <f t="shared" si="2"/>
        <v>-5.6843418860808015E-14</v>
      </c>
      <c r="M69" s="289">
        <f t="shared" si="3"/>
        <v>-5.6843418860808015E-14</v>
      </c>
      <c r="N69" s="222"/>
      <c r="O69" s="48"/>
    </row>
    <row r="70" spans="1:15" s="47" customFormat="1" ht="17.100000000000001" customHeight="1" x14ac:dyDescent="0.25">
      <c r="A70" s="287">
        <v>58</v>
      </c>
      <c r="B70" s="288" t="s">
        <v>518</v>
      </c>
      <c r="C70" s="289">
        <v>1584.4205050682729</v>
      </c>
      <c r="D70" s="289">
        <v>1584.4205050682729</v>
      </c>
      <c r="E70" s="289">
        <v>0</v>
      </c>
      <c r="F70" s="289">
        <f t="shared" si="0"/>
        <v>1584.4205050682729</v>
      </c>
      <c r="G70" s="289"/>
      <c r="H70" s="289">
        <v>0</v>
      </c>
      <c r="I70" s="289">
        <v>0</v>
      </c>
      <c r="J70" s="289">
        <f t="shared" si="1"/>
        <v>0</v>
      </c>
      <c r="K70" s="289"/>
      <c r="L70" s="289">
        <f t="shared" si="2"/>
        <v>0</v>
      </c>
      <c r="M70" s="289">
        <f t="shared" si="3"/>
        <v>0</v>
      </c>
      <c r="N70" s="222"/>
      <c r="O70" s="48"/>
    </row>
    <row r="71" spans="1:15" s="47" customFormat="1" ht="17.100000000000001" customHeight="1" x14ac:dyDescent="0.25">
      <c r="A71" s="287">
        <v>59</v>
      </c>
      <c r="B71" s="288" t="s">
        <v>519</v>
      </c>
      <c r="C71" s="289">
        <v>615.49158223983659</v>
      </c>
      <c r="D71" s="289">
        <v>615.49158223983636</v>
      </c>
      <c r="E71" s="289">
        <v>0</v>
      </c>
      <c r="F71" s="289">
        <f t="shared" si="0"/>
        <v>615.49158223983636</v>
      </c>
      <c r="G71" s="289"/>
      <c r="H71" s="289">
        <v>0</v>
      </c>
      <c r="I71" s="289">
        <v>0</v>
      </c>
      <c r="J71" s="289">
        <f t="shared" si="1"/>
        <v>0</v>
      </c>
      <c r="K71" s="289"/>
      <c r="L71" s="289">
        <f t="shared" si="2"/>
        <v>2.2737367544323206E-13</v>
      </c>
      <c r="M71" s="289">
        <f t="shared" si="3"/>
        <v>2.2737367544323206E-13</v>
      </c>
      <c r="N71" s="222"/>
      <c r="O71" s="48"/>
    </row>
    <row r="72" spans="1:15" s="47" customFormat="1" ht="17.100000000000001" customHeight="1" x14ac:dyDescent="0.25">
      <c r="A72" s="287">
        <v>60</v>
      </c>
      <c r="B72" s="288" t="s">
        <v>520</v>
      </c>
      <c r="C72" s="289">
        <v>2303.279598499123</v>
      </c>
      <c r="D72" s="289">
        <v>2303.2795984991235</v>
      </c>
      <c r="E72" s="289">
        <v>0</v>
      </c>
      <c r="F72" s="289">
        <f t="shared" si="0"/>
        <v>2303.2795984991235</v>
      </c>
      <c r="G72" s="289"/>
      <c r="H72" s="289">
        <v>0</v>
      </c>
      <c r="I72" s="289">
        <v>0</v>
      </c>
      <c r="J72" s="289">
        <f t="shared" si="1"/>
        <v>0</v>
      </c>
      <c r="K72" s="289"/>
      <c r="L72" s="289">
        <f t="shared" si="2"/>
        <v>-4.5474735088646412E-13</v>
      </c>
      <c r="M72" s="289">
        <f t="shared" si="3"/>
        <v>-4.5474735088646412E-13</v>
      </c>
      <c r="N72" s="222"/>
      <c r="O72" s="48"/>
    </row>
    <row r="73" spans="1:15" s="47" customFormat="1" ht="17.100000000000001" customHeight="1" x14ac:dyDescent="0.25">
      <c r="A73" s="287">
        <v>61</v>
      </c>
      <c r="B73" s="288" t="s">
        <v>521</v>
      </c>
      <c r="C73" s="289">
        <v>1564.2510594666408</v>
      </c>
      <c r="D73" s="289">
        <v>1564.2510594666401</v>
      </c>
      <c r="E73" s="289">
        <v>0</v>
      </c>
      <c r="F73" s="289">
        <f t="shared" si="0"/>
        <v>1564.2510594666401</v>
      </c>
      <c r="G73" s="289"/>
      <c r="H73" s="289">
        <v>0</v>
      </c>
      <c r="I73" s="289">
        <v>0</v>
      </c>
      <c r="J73" s="289">
        <f t="shared" si="1"/>
        <v>0</v>
      </c>
      <c r="K73" s="289"/>
      <c r="L73" s="289">
        <f t="shared" si="2"/>
        <v>6.8212102632969618E-13</v>
      </c>
      <c r="M73" s="289">
        <f t="shared" si="3"/>
        <v>6.8212102632969618E-13</v>
      </c>
      <c r="N73" s="222"/>
      <c r="O73" s="48"/>
    </row>
    <row r="74" spans="1:15" s="47" customFormat="1" ht="17.100000000000001" customHeight="1" x14ac:dyDescent="0.25">
      <c r="A74" s="287">
        <v>62</v>
      </c>
      <c r="B74" s="288" t="s">
        <v>522</v>
      </c>
      <c r="C74" s="289">
        <v>12882.26725993782</v>
      </c>
      <c r="D74" s="289">
        <v>12868.406925495909</v>
      </c>
      <c r="E74" s="289">
        <v>0</v>
      </c>
      <c r="F74" s="289">
        <f t="shared" si="0"/>
        <v>12868.406925495909</v>
      </c>
      <c r="G74" s="289"/>
      <c r="H74" s="289">
        <v>6.9301671943547118</v>
      </c>
      <c r="I74" s="289">
        <v>6.9301671552112438</v>
      </c>
      <c r="J74" s="289">
        <f t="shared" si="1"/>
        <v>13.860334349565957</v>
      </c>
      <c r="K74" s="289"/>
      <c r="L74" s="289">
        <f t="shared" si="2"/>
        <v>9.2345661784065669E-8</v>
      </c>
      <c r="M74" s="289">
        <f t="shared" si="3"/>
        <v>13.860334441911618</v>
      </c>
      <c r="N74" s="222"/>
      <c r="O74" s="48"/>
    </row>
    <row r="75" spans="1:15" s="47" customFormat="1" ht="17.100000000000001" customHeight="1" x14ac:dyDescent="0.25">
      <c r="A75" s="287">
        <v>63</v>
      </c>
      <c r="B75" s="288" t="s">
        <v>523</v>
      </c>
      <c r="C75" s="289">
        <v>16934.900871456477</v>
      </c>
      <c r="D75" s="289">
        <v>10118.575511288082</v>
      </c>
      <c r="E75" s="289">
        <v>0</v>
      </c>
      <c r="F75" s="289">
        <f t="shared" si="0"/>
        <v>10118.575511288082</v>
      </c>
      <c r="G75" s="289"/>
      <c r="H75" s="289">
        <v>568.02711365848211</v>
      </c>
      <c r="I75" s="289">
        <v>568.02711365848211</v>
      </c>
      <c r="J75" s="289">
        <f t="shared" si="1"/>
        <v>1136.0542273169642</v>
      </c>
      <c r="K75" s="289"/>
      <c r="L75" s="289">
        <f t="shared" si="2"/>
        <v>5680.2711328514315</v>
      </c>
      <c r="M75" s="289">
        <f t="shared" si="3"/>
        <v>6816.3253601683955</v>
      </c>
      <c r="N75" s="222"/>
      <c r="O75" s="48"/>
    </row>
    <row r="76" spans="1:15" s="47" customFormat="1" ht="17.100000000000001" customHeight="1" x14ac:dyDescent="0.25">
      <c r="A76" s="287">
        <v>64</v>
      </c>
      <c r="B76" s="288" t="s">
        <v>524</v>
      </c>
      <c r="C76" s="289">
        <v>135.998331417294</v>
      </c>
      <c r="D76" s="289">
        <v>135.99833141729397</v>
      </c>
      <c r="E76" s="289">
        <v>0</v>
      </c>
      <c r="F76" s="289">
        <f t="shared" si="0"/>
        <v>135.99833141729397</v>
      </c>
      <c r="G76" s="289"/>
      <c r="H76" s="289">
        <v>0</v>
      </c>
      <c r="I76" s="289">
        <v>0</v>
      </c>
      <c r="J76" s="289">
        <f t="shared" si="1"/>
        <v>0</v>
      </c>
      <c r="K76" s="289"/>
      <c r="L76" s="289">
        <f t="shared" si="2"/>
        <v>2.8421709430404007E-14</v>
      </c>
      <c r="M76" s="289">
        <f t="shared" si="3"/>
        <v>2.8421709430404007E-14</v>
      </c>
      <c r="N76" s="222"/>
      <c r="O76" s="48"/>
    </row>
    <row r="77" spans="1:15" s="47" customFormat="1" ht="17.100000000000001" customHeight="1" x14ac:dyDescent="0.25">
      <c r="A77" s="287">
        <v>65</v>
      </c>
      <c r="B77" s="288" t="s">
        <v>525</v>
      </c>
      <c r="C77" s="289">
        <v>1388.0483863920379</v>
      </c>
      <c r="D77" s="289">
        <v>1388.0483863920383</v>
      </c>
      <c r="E77" s="289">
        <v>0</v>
      </c>
      <c r="F77" s="289">
        <f t="shared" si="0"/>
        <v>1388.0483863920383</v>
      </c>
      <c r="G77" s="289"/>
      <c r="H77" s="289">
        <v>0</v>
      </c>
      <c r="I77" s="289">
        <v>0</v>
      </c>
      <c r="J77" s="289">
        <f t="shared" si="1"/>
        <v>0</v>
      </c>
      <c r="K77" s="289"/>
      <c r="L77" s="289">
        <f t="shared" si="2"/>
        <v>-4.5474735088646412E-13</v>
      </c>
      <c r="M77" s="289">
        <f t="shared" si="3"/>
        <v>-4.5474735088646412E-13</v>
      </c>
      <c r="N77" s="222"/>
      <c r="O77" s="48"/>
    </row>
    <row r="78" spans="1:15" s="47" customFormat="1" ht="17.100000000000001" customHeight="1" x14ac:dyDescent="0.25">
      <c r="A78" s="287">
        <v>66</v>
      </c>
      <c r="B78" s="288" t="s">
        <v>526</v>
      </c>
      <c r="C78" s="289">
        <v>1523.308050209879</v>
      </c>
      <c r="D78" s="289">
        <v>1523.308050209879</v>
      </c>
      <c r="E78" s="289">
        <v>0</v>
      </c>
      <c r="F78" s="289">
        <f t="shared" si="0"/>
        <v>1523.308050209879</v>
      </c>
      <c r="G78" s="289"/>
      <c r="H78" s="289">
        <v>0</v>
      </c>
      <c r="I78" s="289">
        <v>0</v>
      </c>
      <c r="J78" s="289">
        <f t="shared" si="1"/>
        <v>0</v>
      </c>
      <c r="K78" s="289"/>
      <c r="L78" s="289">
        <f t="shared" si="2"/>
        <v>0</v>
      </c>
      <c r="M78" s="289">
        <f t="shared" si="3"/>
        <v>0</v>
      </c>
      <c r="N78" s="222"/>
      <c r="O78" s="48"/>
    </row>
    <row r="79" spans="1:15" s="39" customFormat="1" ht="17.100000000000001" customHeight="1" x14ac:dyDescent="0.25">
      <c r="A79" s="287">
        <v>67</v>
      </c>
      <c r="B79" s="288" t="s">
        <v>527</v>
      </c>
      <c r="C79" s="289">
        <v>415.55771732416338</v>
      </c>
      <c r="D79" s="289">
        <v>415.55771732416343</v>
      </c>
      <c r="E79" s="289">
        <v>0</v>
      </c>
      <c r="F79" s="289">
        <f t="shared" si="0"/>
        <v>415.55771732416343</v>
      </c>
      <c r="G79" s="289"/>
      <c r="H79" s="289">
        <v>0</v>
      </c>
      <c r="I79" s="289">
        <v>0</v>
      </c>
      <c r="J79" s="289">
        <f t="shared" si="1"/>
        <v>0</v>
      </c>
      <c r="K79" s="289"/>
      <c r="L79" s="289">
        <f t="shared" si="2"/>
        <v>-5.6843418860808015E-14</v>
      </c>
      <c r="M79" s="289">
        <f t="shared" si="3"/>
        <v>-5.6843418860808015E-14</v>
      </c>
      <c r="N79" s="222"/>
      <c r="O79" s="48"/>
    </row>
    <row r="80" spans="1:15" s="47" customFormat="1" ht="17.100000000000001" customHeight="1" x14ac:dyDescent="0.25">
      <c r="A80" s="287">
        <v>68</v>
      </c>
      <c r="B80" s="288" t="s">
        <v>528</v>
      </c>
      <c r="C80" s="289">
        <v>1886.2383217283473</v>
      </c>
      <c r="D80" s="289">
        <v>1778.9852632991351</v>
      </c>
      <c r="E80" s="289">
        <v>9.6668727436356789</v>
      </c>
      <c r="F80" s="289">
        <f t="shared" ref="F80:F143" si="4">+D80+E80</f>
        <v>1788.6521360427707</v>
      </c>
      <c r="G80" s="289"/>
      <c r="H80" s="289">
        <v>42.02408795889788</v>
      </c>
      <c r="I80" s="289">
        <v>55.56209772667895</v>
      </c>
      <c r="J80" s="289">
        <f t="shared" ref="J80:J143" si="5">+H80+I80</f>
        <v>97.586185685576822</v>
      </c>
      <c r="K80" s="289"/>
      <c r="L80" s="289">
        <f>SUM(C80-F80-J80)</f>
        <v>-2.8421709430404007E-13</v>
      </c>
      <c r="M80" s="289">
        <f t="shared" ref="M80:M143" si="6">J80+L80</f>
        <v>97.586185685576538</v>
      </c>
      <c r="N80" s="222"/>
      <c r="O80" s="48"/>
    </row>
    <row r="81" spans="1:15" s="47" customFormat="1" ht="17.100000000000001" customHeight="1" x14ac:dyDescent="0.25">
      <c r="A81" s="287">
        <v>69</v>
      </c>
      <c r="B81" s="288" t="s">
        <v>529</v>
      </c>
      <c r="C81" s="289">
        <v>674.77845539941234</v>
      </c>
      <c r="D81" s="289">
        <v>674.77845539941234</v>
      </c>
      <c r="E81" s="289">
        <v>0</v>
      </c>
      <c r="F81" s="289">
        <f t="shared" si="4"/>
        <v>674.77845539941234</v>
      </c>
      <c r="G81" s="289"/>
      <c r="H81" s="289">
        <v>0</v>
      </c>
      <c r="I81" s="289">
        <v>0</v>
      </c>
      <c r="J81" s="289">
        <f t="shared" si="5"/>
        <v>0</v>
      </c>
      <c r="K81" s="289"/>
      <c r="L81" s="289">
        <f>SUM(C81-F81-J81)</f>
        <v>0</v>
      </c>
      <c r="M81" s="289">
        <f t="shared" si="6"/>
        <v>0</v>
      </c>
      <c r="N81" s="222"/>
      <c r="O81" s="48"/>
    </row>
    <row r="82" spans="1:15" s="47" customFormat="1" ht="17.100000000000001" customHeight="1" x14ac:dyDescent="0.25">
      <c r="A82" s="287">
        <v>70</v>
      </c>
      <c r="B82" s="288" t="s">
        <v>530</v>
      </c>
      <c r="C82" s="289">
        <v>754.04970299965646</v>
      </c>
      <c r="D82" s="289">
        <v>754.04970299965623</v>
      </c>
      <c r="E82" s="289">
        <v>0</v>
      </c>
      <c r="F82" s="289">
        <f t="shared" si="4"/>
        <v>754.04970299965623</v>
      </c>
      <c r="G82" s="289"/>
      <c r="H82" s="289">
        <v>0</v>
      </c>
      <c r="I82" s="289">
        <v>0</v>
      </c>
      <c r="J82" s="289">
        <f t="shared" si="5"/>
        <v>0</v>
      </c>
      <c r="K82" s="289"/>
      <c r="L82" s="289">
        <f t="shared" ref="L82:L143" si="7">SUM(C82-F82-J82)</f>
        <v>2.2737367544323206E-13</v>
      </c>
      <c r="M82" s="289">
        <f t="shared" si="6"/>
        <v>2.2737367544323206E-13</v>
      </c>
      <c r="N82" s="222"/>
      <c r="O82" s="48"/>
    </row>
    <row r="83" spans="1:15" s="47" customFormat="1" ht="17.100000000000001" customHeight="1" x14ac:dyDescent="0.25">
      <c r="A83" s="287">
        <v>71</v>
      </c>
      <c r="B83" s="288" t="s">
        <v>531</v>
      </c>
      <c r="C83" s="289">
        <v>275.82571938073653</v>
      </c>
      <c r="D83" s="289">
        <v>275.82571938073659</v>
      </c>
      <c r="E83" s="289">
        <v>0</v>
      </c>
      <c r="F83" s="289">
        <f t="shared" si="4"/>
        <v>275.82571938073659</v>
      </c>
      <c r="G83" s="289"/>
      <c r="H83" s="289">
        <v>0</v>
      </c>
      <c r="I83" s="289">
        <v>0</v>
      </c>
      <c r="J83" s="289">
        <f t="shared" si="5"/>
        <v>0</v>
      </c>
      <c r="K83" s="289"/>
      <c r="L83" s="289">
        <f t="shared" si="7"/>
        <v>-5.6843418860808015E-14</v>
      </c>
      <c r="M83" s="289">
        <f t="shared" si="6"/>
        <v>-5.6843418860808015E-14</v>
      </c>
      <c r="N83" s="222"/>
      <c r="O83" s="48"/>
    </row>
    <row r="84" spans="1:15" s="47" customFormat="1" ht="17.100000000000001" customHeight="1" x14ac:dyDescent="0.25">
      <c r="A84" s="287">
        <v>72</v>
      </c>
      <c r="B84" s="288" t="s">
        <v>532</v>
      </c>
      <c r="C84" s="289">
        <v>627.99987104999855</v>
      </c>
      <c r="D84" s="289">
        <v>627.99987104999855</v>
      </c>
      <c r="E84" s="289">
        <v>0</v>
      </c>
      <c r="F84" s="289">
        <f t="shared" si="4"/>
        <v>627.99987104999855</v>
      </c>
      <c r="G84" s="289"/>
      <c r="H84" s="289">
        <v>0</v>
      </c>
      <c r="I84" s="289">
        <v>0</v>
      </c>
      <c r="J84" s="289">
        <f t="shared" si="5"/>
        <v>0</v>
      </c>
      <c r="K84" s="289"/>
      <c r="L84" s="289">
        <f t="shared" si="7"/>
        <v>0</v>
      </c>
      <c r="M84" s="289">
        <f t="shared" si="6"/>
        <v>0</v>
      </c>
      <c r="N84" s="222"/>
      <c r="O84" s="48"/>
    </row>
    <row r="85" spans="1:15" s="47" customFormat="1" ht="17.100000000000001" customHeight="1" x14ac:dyDescent="0.25">
      <c r="A85" s="287">
        <v>73</v>
      </c>
      <c r="B85" s="288" t="s">
        <v>533</v>
      </c>
      <c r="C85" s="289">
        <v>860.31621117539999</v>
      </c>
      <c r="D85" s="289">
        <v>860.31621117539987</v>
      </c>
      <c r="E85" s="289">
        <v>0</v>
      </c>
      <c r="F85" s="289">
        <f t="shared" si="4"/>
        <v>860.31621117539987</v>
      </c>
      <c r="G85" s="289"/>
      <c r="H85" s="289">
        <v>0</v>
      </c>
      <c r="I85" s="289">
        <v>0</v>
      </c>
      <c r="J85" s="289">
        <f t="shared" si="5"/>
        <v>0</v>
      </c>
      <c r="K85" s="289"/>
      <c r="L85" s="289">
        <f t="shared" si="7"/>
        <v>1.1368683772161603E-13</v>
      </c>
      <c r="M85" s="289">
        <f t="shared" si="6"/>
        <v>1.1368683772161603E-13</v>
      </c>
      <c r="N85" s="222"/>
      <c r="O85" s="48"/>
    </row>
    <row r="86" spans="1:15" s="47" customFormat="1" ht="17.100000000000001" customHeight="1" x14ac:dyDescent="0.25">
      <c r="A86" s="287">
        <v>74</v>
      </c>
      <c r="B86" s="288" t="s">
        <v>534</v>
      </c>
      <c r="C86" s="289">
        <v>128.98062461740642</v>
      </c>
      <c r="D86" s="289">
        <v>128.98062461740642</v>
      </c>
      <c r="E86" s="289">
        <v>0</v>
      </c>
      <c r="F86" s="289">
        <f t="shared" si="4"/>
        <v>128.98062461740642</v>
      </c>
      <c r="G86" s="289"/>
      <c r="H86" s="289">
        <v>0</v>
      </c>
      <c r="I86" s="289">
        <v>0</v>
      </c>
      <c r="J86" s="289">
        <f t="shared" si="5"/>
        <v>0</v>
      </c>
      <c r="K86" s="289"/>
      <c r="L86" s="289">
        <f t="shared" si="7"/>
        <v>0</v>
      </c>
      <c r="M86" s="289">
        <f t="shared" si="6"/>
        <v>0</v>
      </c>
      <c r="N86" s="222"/>
      <c r="O86" s="48"/>
    </row>
    <row r="87" spans="1:15" s="47" customFormat="1" ht="17.100000000000001" customHeight="1" x14ac:dyDescent="0.25">
      <c r="A87" s="287">
        <v>75</v>
      </c>
      <c r="B87" s="288" t="s">
        <v>535</v>
      </c>
      <c r="C87" s="289">
        <v>234.77831146582616</v>
      </c>
      <c r="D87" s="289">
        <v>234.77831146582616</v>
      </c>
      <c r="E87" s="289">
        <v>0</v>
      </c>
      <c r="F87" s="289">
        <f t="shared" si="4"/>
        <v>234.77831146582616</v>
      </c>
      <c r="G87" s="289"/>
      <c r="H87" s="289">
        <v>0</v>
      </c>
      <c r="I87" s="289">
        <v>0</v>
      </c>
      <c r="J87" s="289">
        <f t="shared" si="5"/>
        <v>0</v>
      </c>
      <c r="K87" s="289"/>
      <c r="L87" s="289">
        <f t="shared" si="7"/>
        <v>0</v>
      </c>
      <c r="M87" s="289">
        <f t="shared" si="6"/>
        <v>0</v>
      </c>
      <c r="N87" s="222"/>
      <c r="O87" s="48"/>
    </row>
    <row r="88" spans="1:15" s="47" customFormat="1" ht="17.100000000000001" customHeight="1" x14ac:dyDescent="0.25">
      <c r="A88" s="287">
        <v>76</v>
      </c>
      <c r="B88" s="288" t="s">
        <v>536</v>
      </c>
      <c r="C88" s="289">
        <v>381.29134119660739</v>
      </c>
      <c r="D88" s="289">
        <v>381.29134119660739</v>
      </c>
      <c r="E88" s="289">
        <v>0</v>
      </c>
      <c r="F88" s="289">
        <f t="shared" si="4"/>
        <v>381.29134119660739</v>
      </c>
      <c r="G88" s="289"/>
      <c r="H88" s="289">
        <v>0</v>
      </c>
      <c r="I88" s="289">
        <v>0</v>
      </c>
      <c r="J88" s="289">
        <f t="shared" si="5"/>
        <v>0</v>
      </c>
      <c r="K88" s="289"/>
      <c r="L88" s="289">
        <f t="shared" si="7"/>
        <v>0</v>
      </c>
      <c r="M88" s="289">
        <f t="shared" si="6"/>
        <v>0</v>
      </c>
      <c r="N88" s="222"/>
      <c r="O88" s="48"/>
    </row>
    <row r="89" spans="1:15" s="47" customFormat="1" ht="17.100000000000001" customHeight="1" x14ac:dyDescent="0.25">
      <c r="A89" s="287">
        <v>77</v>
      </c>
      <c r="B89" s="288" t="s">
        <v>537</v>
      </c>
      <c r="C89" s="289">
        <v>292.65571315705574</v>
      </c>
      <c r="D89" s="289">
        <v>292.65571315705574</v>
      </c>
      <c r="E89" s="289">
        <v>0</v>
      </c>
      <c r="F89" s="289">
        <f t="shared" si="4"/>
        <v>292.65571315705574</v>
      </c>
      <c r="G89" s="289"/>
      <c r="H89" s="289">
        <v>0</v>
      </c>
      <c r="I89" s="289">
        <v>0</v>
      </c>
      <c r="J89" s="289">
        <f t="shared" si="5"/>
        <v>0</v>
      </c>
      <c r="K89" s="289"/>
      <c r="L89" s="289">
        <f t="shared" si="7"/>
        <v>0</v>
      </c>
      <c r="M89" s="289">
        <f t="shared" si="6"/>
        <v>0</v>
      </c>
      <c r="N89" s="222"/>
      <c r="O89" s="48"/>
    </row>
    <row r="90" spans="1:15" s="47" customFormat="1" ht="17.100000000000001" customHeight="1" x14ac:dyDescent="0.25">
      <c r="A90" s="287">
        <v>78</v>
      </c>
      <c r="B90" s="288" t="s">
        <v>538</v>
      </c>
      <c r="C90" s="289">
        <v>5.0113621265336823</v>
      </c>
      <c r="D90" s="289">
        <v>5.0113621265336823</v>
      </c>
      <c r="E90" s="289">
        <v>0</v>
      </c>
      <c r="F90" s="289">
        <f t="shared" si="4"/>
        <v>5.0113621265336823</v>
      </c>
      <c r="G90" s="289"/>
      <c r="H90" s="289">
        <v>0</v>
      </c>
      <c r="I90" s="289">
        <v>0</v>
      </c>
      <c r="J90" s="289">
        <f t="shared" si="5"/>
        <v>0</v>
      </c>
      <c r="K90" s="289"/>
      <c r="L90" s="289">
        <f t="shared" si="7"/>
        <v>0</v>
      </c>
      <c r="M90" s="289">
        <f t="shared" si="6"/>
        <v>0</v>
      </c>
      <c r="N90" s="222"/>
      <c r="O90" s="48"/>
    </row>
    <row r="91" spans="1:15" s="47" customFormat="1" ht="17.100000000000001" customHeight="1" x14ac:dyDescent="0.25">
      <c r="A91" s="287">
        <v>79</v>
      </c>
      <c r="B91" s="288" t="s">
        <v>539</v>
      </c>
      <c r="C91" s="289">
        <v>2588.2866732165066</v>
      </c>
      <c r="D91" s="289">
        <v>2588.2866732165062</v>
      </c>
      <c r="E91" s="289">
        <v>0</v>
      </c>
      <c r="F91" s="289">
        <f t="shared" si="4"/>
        <v>2588.2866732165062</v>
      </c>
      <c r="G91" s="289"/>
      <c r="H91" s="289">
        <v>0</v>
      </c>
      <c r="I91" s="289">
        <v>0</v>
      </c>
      <c r="J91" s="289">
        <f t="shared" si="5"/>
        <v>0</v>
      </c>
      <c r="K91" s="289"/>
      <c r="L91" s="289">
        <f t="shared" si="7"/>
        <v>4.5474735088646412E-13</v>
      </c>
      <c r="M91" s="289">
        <f t="shared" si="6"/>
        <v>4.5474735088646412E-13</v>
      </c>
      <c r="N91" s="222"/>
      <c r="O91" s="48"/>
    </row>
    <row r="92" spans="1:15" s="47" customFormat="1" ht="17.100000000000001" customHeight="1" x14ac:dyDescent="0.25">
      <c r="A92" s="287">
        <v>80</v>
      </c>
      <c r="B92" s="288" t="s">
        <v>540</v>
      </c>
      <c r="C92" s="289">
        <v>599.18371799539284</v>
      </c>
      <c r="D92" s="289">
        <v>599.18371799539284</v>
      </c>
      <c r="E92" s="289">
        <v>0</v>
      </c>
      <c r="F92" s="289">
        <f t="shared" si="4"/>
        <v>599.18371799539284</v>
      </c>
      <c r="G92" s="289"/>
      <c r="H92" s="289">
        <v>0</v>
      </c>
      <c r="I92" s="289">
        <v>0</v>
      </c>
      <c r="J92" s="289">
        <f t="shared" si="5"/>
        <v>0</v>
      </c>
      <c r="K92" s="289"/>
      <c r="L92" s="289">
        <f t="shared" si="7"/>
        <v>0</v>
      </c>
      <c r="M92" s="289">
        <f t="shared" si="6"/>
        <v>0</v>
      </c>
      <c r="N92" s="222"/>
      <c r="O92" s="48"/>
    </row>
    <row r="93" spans="1:15" s="47" customFormat="1" ht="17.100000000000001" customHeight="1" x14ac:dyDescent="0.25">
      <c r="A93" s="287">
        <v>82</v>
      </c>
      <c r="B93" s="288" t="s">
        <v>541</v>
      </c>
      <c r="C93" s="289">
        <v>12.190879344527543</v>
      </c>
      <c r="D93" s="289">
        <v>12.190879344527541</v>
      </c>
      <c r="E93" s="289">
        <v>0</v>
      </c>
      <c r="F93" s="289">
        <f t="shared" si="4"/>
        <v>12.190879344527541</v>
      </c>
      <c r="G93" s="289"/>
      <c r="H93" s="289">
        <v>0</v>
      </c>
      <c r="I93" s="289">
        <v>0</v>
      </c>
      <c r="J93" s="289">
        <f t="shared" si="5"/>
        <v>0</v>
      </c>
      <c r="K93" s="289"/>
      <c r="L93" s="289">
        <f t="shared" si="7"/>
        <v>1.7763568394002505E-15</v>
      </c>
      <c r="M93" s="289">
        <f t="shared" si="6"/>
        <v>1.7763568394002505E-15</v>
      </c>
      <c r="N93" s="222"/>
      <c r="O93" s="48"/>
    </row>
    <row r="94" spans="1:15" s="47" customFormat="1" ht="17.100000000000001" customHeight="1" x14ac:dyDescent="0.25">
      <c r="A94" s="287">
        <v>83</v>
      </c>
      <c r="B94" s="288" t="s">
        <v>542</v>
      </c>
      <c r="C94" s="289">
        <v>18.597125738786264</v>
      </c>
      <c r="D94" s="289">
        <v>18.597125738786261</v>
      </c>
      <c r="E94" s="289">
        <v>0</v>
      </c>
      <c r="F94" s="289">
        <f t="shared" si="4"/>
        <v>18.597125738786261</v>
      </c>
      <c r="G94" s="289"/>
      <c r="H94" s="289">
        <v>0</v>
      </c>
      <c r="I94" s="289">
        <v>0</v>
      </c>
      <c r="J94" s="289">
        <f t="shared" si="5"/>
        <v>0</v>
      </c>
      <c r="K94" s="289"/>
      <c r="L94" s="289">
        <f t="shared" si="7"/>
        <v>3.5527136788005009E-15</v>
      </c>
      <c r="M94" s="289">
        <f t="shared" si="6"/>
        <v>3.5527136788005009E-15</v>
      </c>
      <c r="N94" s="222"/>
      <c r="O94" s="48"/>
    </row>
    <row r="95" spans="1:15" s="47" customFormat="1" ht="17.100000000000001" customHeight="1" x14ac:dyDescent="0.25">
      <c r="A95" s="287">
        <v>84</v>
      </c>
      <c r="B95" s="288" t="s">
        <v>543</v>
      </c>
      <c r="C95" s="289">
        <v>274.47856380000002</v>
      </c>
      <c r="D95" s="289">
        <v>274.47856380000002</v>
      </c>
      <c r="E95" s="289">
        <v>0</v>
      </c>
      <c r="F95" s="289">
        <f t="shared" si="4"/>
        <v>274.47856380000002</v>
      </c>
      <c r="G95" s="289"/>
      <c r="H95" s="289">
        <v>0</v>
      </c>
      <c r="I95" s="289">
        <v>0</v>
      </c>
      <c r="J95" s="289">
        <f t="shared" si="5"/>
        <v>0</v>
      </c>
      <c r="K95" s="289"/>
      <c r="L95" s="289">
        <f t="shared" si="7"/>
        <v>0</v>
      </c>
      <c r="M95" s="289">
        <f t="shared" si="6"/>
        <v>0</v>
      </c>
      <c r="N95" s="222"/>
      <c r="O95" s="48"/>
    </row>
    <row r="96" spans="1:15" s="47" customFormat="1" ht="17.100000000000001" customHeight="1" x14ac:dyDescent="0.25">
      <c r="A96" s="287">
        <v>87</v>
      </c>
      <c r="B96" s="288" t="s">
        <v>544</v>
      </c>
      <c r="C96" s="289">
        <v>999.65605831982589</v>
      </c>
      <c r="D96" s="289">
        <v>999.65605831982623</v>
      </c>
      <c r="E96" s="289">
        <v>0</v>
      </c>
      <c r="F96" s="289">
        <f t="shared" si="4"/>
        <v>999.65605831982623</v>
      </c>
      <c r="G96" s="289"/>
      <c r="H96" s="289">
        <v>0</v>
      </c>
      <c r="I96" s="289">
        <v>0</v>
      </c>
      <c r="J96" s="289">
        <f t="shared" si="5"/>
        <v>0</v>
      </c>
      <c r="K96" s="289"/>
      <c r="L96" s="289">
        <f t="shared" si="7"/>
        <v>-3.4106051316484809E-13</v>
      </c>
      <c r="M96" s="289">
        <f t="shared" si="6"/>
        <v>-3.4106051316484809E-13</v>
      </c>
      <c r="N96" s="222"/>
      <c r="O96" s="48"/>
    </row>
    <row r="97" spans="1:19" s="47" customFormat="1" ht="17.100000000000001" customHeight="1" x14ac:dyDescent="0.25">
      <c r="A97" s="287">
        <v>90</v>
      </c>
      <c r="B97" s="288" t="s">
        <v>545</v>
      </c>
      <c r="C97" s="289">
        <v>273.07660799999991</v>
      </c>
      <c r="D97" s="289">
        <v>273.07660799999996</v>
      </c>
      <c r="E97" s="289">
        <v>0</v>
      </c>
      <c r="F97" s="289">
        <f t="shared" si="4"/>
        <v>273.07660799999996</v>
      </c>
      <c r="G97" s="289"/>
      <c r="H97" s="289">
        <v>0</v>
      </c>
      <c r="I97" s="289">
        <v>0</v>
      </c>
      <c r="J97" s="289">
        <f t="shared" si="5"/>
        <v>0</v>
      </c>
      <c r="K97" s="289"/>
      <c r="L97" s="289">
        <f t="shared" si="7"/>
        <v>-5.6843418860808015E-14</v>
      </c>
      <c r="M97" s="289">
        <f t="shared" si="6"/>
        <v>-5.6843418860808015E-14</v>
      </c>
      <c r="N97" s="222"/>
      <c r="O97" s="48"/>
    </row>
    <row r="98" spans="1:19" s="47" customFormat="1" ht="17.100000000000001" customHeight="1" x14ac:dyDescent="0.25">
      <c r="A98" s="287">
        <v>91</v>
      </c>
      <c r="B98" s="288" t="s">
        <v>546</v>
      </c>
      <c r="C98" s="289">
        <v>233.97502451157746</v>
      </c>
      <c r="D98" s="289">
        <v>233.97502451157749</v>
      </c>
      <c r="E98" s="289">
        <v>0</v>
      </c>
      <c r="F98" s="289">
        <f t="shared" si="4"/>
        <v>233.97502451157749</v>
      </c>
      <c r="G98" s="289"/>
      <c r="H98" s="289">
        <v>0</v>
      </c>
      <c r="I98" s="289">
        <v>0</v>
      </c>
      <c r="J98" s="289">
        <f t="shared" si="5"/>
        <v>0</v>
      </c>
      <c r="K98" s="289"/>
      <c r="L98" s="289">
        <f t="shared" si="7"/>
        <v>-2.8421709430404007E-14</v>
      </c>
      <c r="M98" s="289">
        <f t="shared" si="6"/>
        <v>-2.8421709430404007E-14</v>
      </c>
      <c r="N98" s="222"/>
      <c r="O98" s="48"/>
    </row>
    <row r="99" spans="1:19" s="47" customFormat="1" ht="17.100000000000001" customHeight="1" x14ac:dyDescent="0.25">
      <c r="A99" s="287">
        <v>92</v>
      </c>
      <c r="B99" s="288" t="s">
        <v>547</v>
      </c>
      <c r="C99" s="289">
        <v>657.30375823306997</v>
      </c>
      <c r="D99" s="289">
        <v>657.30375823306974</v>
      </c>
      <c r="E99" s="289">
        <v>0</v>
      </c>
      <c r="F99" s="289">
        <f t="shared" si="4"/>
        <v>657.30375823306974</v>
      </c>
      <c r="G99" s="289"/>
      <c r="H99" s="289">
        <v>0</v>
      </c>
      <c r="I99" s="289">
        <v>0</v>
      </c>
      <c r="J99" s="289">
        <f t="shared" si="5"/>
        <v>0</v>
      </c>
      <c r="K99" s="289"/>
      <c r="L99" s="289">
        <f t="shared" si="7"/>
        <v>2.2737367544323206E-13</v>
      </c>
      <c r="M99" s="289">
        <f t="shared" si="6"/>
        <v>2.2737367544323206E-13</v>
      </c>
      <c r="N99" s="222"/>
      <c r="O99" s="48"/>
    </row>
    <row r="100" spans="1:19" s="47" customFormat="1" ht="17.100000000000001" customHeight="1" x14ac:dyDescent="0.25">
      <c r="A100" s="287">
        <v>93</v>
      </c>
      <c r="B100" s="288" t="s">
        <v>548</v>
      </c>
      <c r="C100" s="289">
        <v>352.9043097397722</v>
      </c>
      <c r="D100" s="289">
        <v>352.9043097397722</v>
      </c>
      <c r="E100" s="289">
        <v>0</v>
      </c>
      <c r="F100" s="289">
        <f t="shared" si="4"/>
        <v>352.9043097397722</v>
      </c>
      <c r="G100" s="289"/>
      <c r="H100" s="289">
        <v>0</v>
      </c>
      <c r="I100" s="289">
        <v>0</v>
      </c>
      <c r="J100" s="289">
        <f t="shared" si="5"/>
        <v>0</v>
      </c>
      <c r="K100" s="289"/>
      <c r="L100" s="289">
        <f t="shared" si="7"/>
        <v>0</v>
      </c>
      <c r="M100" s="289">
        <f t="shared" si="6"/>
        <v>0</v>
      </c>
      <c r="N100" s="222"/>
      <c r="O100" s="48"/>
    </row>
    <row r="101" spans="1:19" s="47" customFormat="1" ht="17.100000000000001" customHeight="1" x14ac:dyDescent="0.25">
      <c r="A101" s="287">
        <v>94</v>
      </c>
      <c r="B101" s="288" t="s">
        <v>549</v>
      </c>
      <c r="C101" s="289">
        <v>117.64237800000001</v>
      </c>
      <c r="D101" s="289">
        <v>117.64237800000001</v>
      </c>
      <c r="E101" s="289">
        <v>0</v>
      </c>
      <c r="F101" s="289">
        <f t="shared" si="4"/>
        <v>117.64237800000001</v>
      </c>
      <c r="G101" s="289"/>
      <c r="H101" s="289">
        <v>0</v>
      </c>
      <c r="I101" s="289">
        <v>0</v>
      </c>
      <c r="J101" s="289">
        <f t="shared" si="5"/>
        <v>0</v>
      </c>
      <c r="K101" s="289"/>
      <c r="L101" s="289">
        <f t="shared" si="7"/>
        <v>0</v>
      </c>
      <c r="M101" s="289">
        <f t="shared" si="6"/>
        <v>0</v>
      </c>
      <c r="N101" s="222"/>
      <c r="O101" s="48"/>
    </row>
    <row r="102" spans="1:19" s="47" customFormat="1" ht="17.100000000000001" customHeight="1" x14ac:dyDescent="0.25">
      <c r="A102" s="287">
        <v>95</v>
      </c>
      <c r="B102" s="288" t="s">
        <v>550</v>
      </c>
      <c r="C102" s="289">
        <v>156.52917576803907</v>
      </c>
      <c r="D102" s="289">
        <v>156.52917576803904</v>
      </c>
      <c r="E102" s="289">
        <v>0</v>
      </c>
      <c r="F102" s="289">
        <f t="shared" si="4"/>
        <v>156.52917576803904</v>
      </c>
      <c r="G102" s="289"/>
      <c r="H102" s="289">
        <v>0</v>
      </c>
      <c r="I102" s="289">
        <v>0</v>
      </c>
      <c r="J102" s="289">
        <f t="shared" si="5"/>
        <v>0</v>
      </c>
      <c r="K102" s="289"/>
      <c r="L102" s="289">
        <f t="shared" si="7"/>
        <v>2.8421709430404007E-14</v>
      </c>
      <c r="M102" s="289">
        <f t="shared" si="6"/>
        <v>2.8421709430404007E-14</v>
      </c>
      <c r="N102" s="222"/>
      <c r="O102" s="48"/>
    </row>
    <row r="103" spans="1:19" s="47" customFormat="1" ht="17.100000000000001" customHeight="1" x14ac:dyDescent="0.25">
      <c r="A103" s="287">
        <v>98</v>
      </c>
      <c r="B103" s="288" t="s">
        <v>551</v>
      </c>
      <c r="C103" s="289">
        <v>70.69482282207305</v>
      </c>
      <c r="D103" s="289">
        <v>70.69482282207305</v>
      </c>
      <c r="E103" s="289">
        <v>0</v>
      </c>
      <c r="F103" s="289">
        <f t="shared" si="4"/>
        <v>70.69482282207305</v>
      </c>
      <c r="G103" s="289"/>
      <c r="H103" s="289">
        <v>0</v>
      </c>
      <c r="I103" s="289">
        <v>0</v>
      </c>
      <c r="J103" s="289">
        <f t="shared" si="5"/>
        <v>0</v>
      </c>
      <c r="K103" s="289"/>
      <c r="L103" s="289">
        <f t="shared" si="7"/>
        <v>0</v>
      </c>
      <c r="M103" s="289">
        <f t="shared" si="6"/>
        <v>0</v>
      </c>
      <c r="N103" s="222"/>
      <c r="O103" s="48"/>
    </row>
    <row r="104" spans="1:19" s="47" customFormat="1" ht="17.100000000000001" customHeight="1" x14ac:dyDescent="0.25">
      <c r="A104" s="287">
        <v>99</v>
      </c>
      <c r="B104" s="288" t="s">
        <v>552</v>
      </c>
      <c r="C104" s="289">
        <v>910.55978902354855</v>
      </c>
      <c r="D104" s="289">
        <v>910.55978902354866</v>
      </c>
      <c r="E104" s="289">
        <v>0</v>
      </c>
      <c r="F104" s="289">
        <f t="shared" si="4"/>
        <v>910.55978902354866</v>
      </c>
      <c r="G104" s="289"/>
      <c r="H104" s="289">
        <v>0</v>
      </c>
      <c r="I104" s="289">
        <v>0</v>
      </c>
      <c r="J104" s="289">
        <f t="shared" si="5"/>
        <v>0</v>
      </c>
      <c r="K104" s="289"/>
      <c r="L104" s="289">
        <f t="shared" si="7"/>
        <v>-1.1368683772161603E-13</v>
      </c>
      <c r="M104" s="289">
        <f t="shared" si="6"/>
        <v>-1.1368683772161603E-13</v>
      </c>
      <c r="N104" s="222"/>
      <c r="O104" s="48"/>
    </row>
    <row r="105" spans="1:19" s="47" customFormat="1" ht="17.100000000000001" customHeight="1" x14ac:dyDescent="0.25">
      <c r="A105" s="287">
        <v>100</v>
      </c>
      <c r="B105" s="288" t="s">
        <v>553</v>
      </c>
      <c r="C105" s="289">
        <v>1617.7166897403185</v>
      </c>
      <c r="D105" s="289">
        <v>1617.7166897403185</v>
      </c>
      <c r="E105" s="289">
        <v>0</v>
      </c>
      <c r="F105" s="289">
        <f t="shared" si="4"/>
        <v>1617.7166897403185</v>
      </c>
      <c r="G105" s="289"/>
      <c r="H105" s="289">
        <v>0</v>
      </c>
      <c r="I105" s="289">
        <v>0</v>
      </c>
      <c r="J105" s="289">
        <f t="shared" si="5"/>
        <v>0</v>
      </c>
      <c r="K105" s="289"/>
      <c r="L105" s="289">
        <f t="shared" si="7"/>
        <v>0</v>
      </c>
      <c r="M105" s="289">
        <f t="shared" si="6"/>
        <v>0</v>
      </c>
      <c r="N105" s="222"/>
      <c r="O105" s="48"/>
    </row>
    <row r="106" spans="1:19" s="49" customFormat="1" ht="17.100000000000001" customHeight="1" x14ac:dyDescent="0.25">
      <c r="A106" s="287">
        <v>101</v>
      </c>
      <c r="B106" s="288" t="s">
        <v>554</v>
      </c>
      <c r="C106" s="289">
        <v>566.54588569849625</v>
      </c>
      <c r="D106" s="289">
        <v>566.54588569849648</v>
      </c>
      <c r="E106" s="289">
        <v>0</v>
      </c>
      <c r="F106" s="289">
        <f t="shared" si="4"/>
        <v>566.54588569849648</v>
      </c>
      <c r="G106" s="289"/>
      <c r="H106" s="289">
        <v>0</v>
      </c>
      <c r="I106" s="289">
        <v>0</v>
      </c>
      <c r="J106" s="289">
        <f t="shared" si="5"/>
        <v>0</v>
      </c>
      <c r="K106" s="289"/>
      <c r="L106" s="289">
        <f t="shared" si="7"/>
        <v>-2.2737367544323206E-13</v>
      </c>
      <c r="M106" s="289">
        <f t="shared" si="6"/>
        <v>-2.2737367544323206E-13</v>
      </c>
      <c r="N106" s="222"/>
      <c r="O106" s="48"/>
      <c r="P106" s="47"/>
      <c r="Q106" s="47"/>
      <c r="R106" s="47"/>
      <c r="S106" s="47"/>
    </row>
    <row r="107" spans="1:19" s="47" customFormat="1" ht="17.100000000000001" customHeight="1" x14ac:dyDescent="0.25">
      <c r="A107" s="287">
        <v>102</v>
      </c>
      <c r="B107" s="288" t="s">
        <v>555</v>
      </c>
      <c r="C107" s="289">
        <v>391.92735053889476</v>
      </c>
      <c r="D107" s="289">
        <v>391.92735053889476</v>
      </c>
      <c r="E107" s="289">
        <v>0</v>
      </c>
      <c r="F107" s="289">
        <f t="shared" si="4"/>
        <v>391.92735053889476</v>
      </c>
      <c r="G107" s="289"/>
      <c r="H107" s="289">
        <v>0</v>
      </c>
      <c r="I107" s="289">
        <v>0</v>
      </c>
      <c r="J107" s="289">
        <f t="shared" si="5"/>
        <v>0</v>
      </c>
      <c r="K107" s="289"/>
      <c r="L107" s="289">
        <f t="shared" si="7"/>
        <v>0</v>
      </c>
      <c r="M107" s="289">
        <f t="shared" si="6"/>
        <v>0</v>
      </c>
      <c r="N107" s="222"/>
      <c r="O107" s="48"/>
    </row>
    <row r="108" spans="1:19" s="47" customFormat="1" ht="17.100000000000001" customHeight="1" x14ac:dyDescent="0.25">
      <c r="A108" s="287">
        <v>103</v>
      </c>
      <c r="B108" s="288" t="s">
        <v>556</v>
      </c>
      <c r="C108" s="289">
        <v>135.95216395379097</v>
      </c>
      <c r="D108" s="289">
        <v>135.95216395379094</v>
      </c>
      <c r="E108" s="289">
        <v>0</v>
      </c>
      <c r="F108" s="289">
        <f t="shared" si="4"/>
        <v>135.95216395379094</v>
      </c>
      <c r="G108" s="289"/>
      <c r="H108" s="289">
        <v>0</v>
      </c>
      <c r="I108" s="289">
        <v>0</v>
      </c>
      <c r="J108" s="289">
        <f t="shared" si="5"/>
        <v>0</v>
      </c>
      <c r="K108" s="289"/>
      <c r="L108" s="289">
        <f t="shared" si="7"/>
        <v>2.8421709430404007E-14</v>
      </c>
      <c r="M108" s="289">
        <f t="shared" si="6"/>
        <v>2.8421709430404007E-14</v>
      </c>
      <c r="N108" s="222"/>
      <c r="O108" s="48"/>
    </row>
    <row r="109" spans="1:19" s="47" customFormat="1" ht="17.100000000000001" customHeight="1" x14ac:dyDescent="0.25">
      <c r="A109" s="287">
        <v>104</v>
      </c>
      <c r="B109" s="290" t="s">
        <v>557</v>
      </c>
      <c r="C109" s="289">
        <v>3784.9495956463552</v>
      </c>
      <c r="D109" s="289">
        <v>3628.2612071229973</v>
      </c>
      <c r="E109" s="289">
        <v>0</v>
      </c>
      <c r="F109" s="289">
        <f t="shared" si="4"/>
        <v>3628.2612071229973</v>
      </c>
      <c r="G109" s="289"/>
      <c r="H109" s="289">
        <v>11.357321052078309</v>
      </c>
      <c r="I109" s="289">
        <v>10.558530661837676</v>
      </c>
      <c r="J109" s="289">
        <f t="shared" si="5"/>
        <v>21.915851713915984</v>
      </c>
      <c r="K109" s="289"/>
      <c r="L109" s="289">
        <f t="shared" si="7"/>
        <v>134.77253680944187</v>
      </c>
      <c r="M109" s="289">
        <f t="shared" si="6"/>
        <v>156.68838852335784</v>
      </c>
      <c r="N109" s="222"/>
      <c r="O109" s="48"/>
    </row>
    <row r="110" spans="1:19" s="47" customFormat="1" ht="17.100000000000001" customHeight="1" x14ac:dyDescent="0.25">
      <c r="A110" s="287">
        <v>105</v>
      </c>
      <c r="B110" s="288" t="s">
        <v>558</v>
      </c>
      <c r="C110" s="289">
        <v>2061.476312182785</v>
      </c>
      <c r="D110" s="289">
        <v>2061.476312182785</v>
      </c>
      <c r="E110" s="289">
        <v>0</v>
      </c>
      <c r="F110" s="289">
        <f t="shared" si="4"/>
        <v>2061.476312182785</v>
      </c>
      <c r="G110" s="289"/>
      <c r="H110" s="289">
        <v>0</v>
      </c>
      <c r="I110" s="289">
        <v>0</v>
      </c>
      <c r="J110" s="289">
        <f t="shared" si="5"/>
        <v>0</v>
      </c>
      <c r="K110" s="289"/>
      <c r="L110" s="289">
        <f t="shared" si="7"/>
        <v>0</v>
      </c>
      <c r="M110" s="289">
        <f t="shared" si="6"/>
        <v>0</v>
      </c>
      <c r="N110" s="222"/>
      <c r="O110" s="48"/>
    </row>
    <row r="111" spans="1:19" s="47" customFormat="1" ht="17.100000000000001" customHeight="1" x14ac:dyDescent="0.25">
      <c r="A111" s="287">
        <v>106</v>
      </c>
      <c r="B111" s="288" t="s">
        <v>559</v>
      </c>
      <c r="C111" s="289">
        <v>1513.629904997767</v>
      </c>
      <c r="D111" s="289">
        <v>1513.629904997767</v>
      </c>
      <c r="E111" s="289">
        <v>0</v>
      </c>
      <c r="F111" s="289">
        <f t="shared" si="4"/>
        <v>1513.629904997767</v>
      </c>
      <c r="G111" s="289"/>
      <c r="H111" s="289">
        <v>0</v>
      </c>
      <c r="I111" s="289">
        <v>0</v>
      </c>
      <c r="J111" s="289">
        <f t="shared" si="5"/>
        <v>0</v>
      </c>
      <c r="K111" s="289"/>
      <c r="L111" s="289">
        <f t="shared" si="7"/>
        <v>0</v>
      </c>
      <c r="M111" s="289">
        <f t="shared" si="6"/>
        <v>0</v>
      </c>
      <c r="N111" s="222"/>
      <c r="O111" s="48"/>
    </row>
    <row r="112" spans="1:19" s="47" customFormat="1" ht="17.100000000000001" customHeight="1" x14ac:dyDescent="0.25">
      <c r="A112" s="287">
        <v>107</v>
      </c>
      <c r="B112" s="288" t="s">
        <v>560</v>
      </c>
      <c r="C112" s="289">
        <v>1229.0626893314</v>
      </c>
      <c r="D112" s="289">
        <v>1229.0626893314</v>
      </c>
      <c r="E112" s="289">
        <v>0</v>
      </c>
      <c r="F112" s="289">
        <f t="shared" si="4"/>
        <v>1229.0626893314</v>
      </c>
      <c r="G112" s="289"/>
      <c r="H112" s="289">
        <v>0</v>
      </c>
      <c r="I112" s="289">
        <v>0</v>
      </c>
      <c r="J112" s="289">
        <f t="shared" si="5"/>
        <v>0</v>
      </c>
      <c r="K112" s="289"/>
      <c r="L112" s="289">
        <f t="shared" si="7"/>
        <v>0</v>
      </c>
      <c r="M112" s="289">
        <f t="shared" si="6"/>
        <v>0</v>
      </c>
      <c r="N112" s="222"/>
      <c r="O112" s="48"/>
    </row>
    <row r="113" spans="1:15" s="47" customFormat="1" ht="17.100000000000001" customHeight="1" x14ac:dyDescent="0.25">
      <c r="A113" s="287">
        <v>108</v>
      </c>
      <c r="B113" s="288" t="s">
        <v>561</v>
      </c>
      <c r="C113" s="289">
        <v>696.1331733863733</v>
      </c>
      <c r="D113" s="289">
        <v>696.1331733863733</v>
      </c>
      <c r="E113" s="289">
        <v>0</v>
      </c>
      <c r="F113" s="289">
        <f t="shared" si="4"/>
        <v>696.1331733863733</v>
      </c>
      <c r="G113" s="289"/>
      <c r="H113" s="289">
        <v>0</v>
      </c>
      <c r="I113" s="289">
        <v>0</v>
      </c>
      <c r="J113" s="289">
        <f t="shared" si="5"/>
        <v>0</v>
      </c>
      <c r="K113" s="289"/>
      <c r="L113" s="289">
        <f t="shared" si="7"/>
        <v>0</v>
      </c>
      <c r="M113" s="289">
        <f t="shared" si="6"/>
        <v>0</v>
      </c>
      <c r="N113" s="222"/>
      <c r="O113" s="48"/>
    </row>
    <row r="114" spans="1:15" s="39" customFormat="1" ht="17.100000000000001" customHeight="1" x14ac:dyDescent="0.25">
      <c r="A114" s="287">
        <v>110</v>
      </c>
      <c r="B114" s="288" t="s">
        <v>562</v>
      </c>
      <c r="C114" s="289">
        <v>106.69335452117961</v>
      </c>
      <c r="D114" s="289">
        <v>106.6933545211796</v>
      </c>
      <c r="E114" s="289">
        <v>0</v>
      </c>
      <c r="F114" s="289">
        <f t="shared" si="4"/>
        <v>106.6933545211796</v>
      </c>
      <c r="G114" s="289"/>
      <c r="H114" s="289">
        <v>0</v>
      </c>
      <c r="I114" s="289">
        <v>0</v>
      </c>
      <c r="J114" s="289">
        <f t="shared" si="5"/>
        <v>0</v>
      </c>
      <c r="K114" s="289"/>
      <c r="L114" s="289">
        <f t="shared" si="7"/>
        <v>1.4210854715202004E-14</v>
      </c>
      <c r="M114" s="289">
        <f t="shared" si="6"/>
        <v>1.4210854715202004E-14</v>
      </c>
      <c r="N114" s="222"/>
      <c r="O114" s="48"/>
    </row>
    <row r="115" spans="1:15" s="47" customFormat="1" ht="17.100000000000001" customHeight="1" x14ac:dyDescent="0.25">
      <c r="A115" s="287">
        <v>111</v>
      </c>
      <c r="B115" s="288" t="s">
        <v>563</v>
      </c>
      <c r="C115" s="289">
        <v>639.48663538339997</v>
      </c>
      <c r="D115" s="289">
        <v>639.48663538340008</v>
      </c>
      <c r="E115" s="289">
        <v>0</v>
      </c>
      <c r="F115" s="289">
        <f t="shared" si="4"/>
        <v>639.48663538340008</v>
      </c>
      <c r="G115" s="289"/>
      <c r="H115" s="289">
        <v>0</v>
      </c>
      <c r="I115" s="289">
        <v>0</v>
      </c>
      <c r="J115" s="289">
        <f t="shared" si="5"/>
        <v>0</v>
      </c>
      <c r="K115" s="289"/>
      <c r="L115" s="289">
        <f t="shared" si="7"/>
        <v>-1.1368683772161603E-13</v>
      </c>
      <c r="M115" s="289">
        <f t="shared" si="6"/>
        <v>-1.1368683772161603E-13</v>
      </c>
      <c r="N115" s="222"/>
      <c r="O115" s="48"/>
    </row>
    <row r="116" spans="1:15" s="47" customFormat="1" ht="17.100000000000001" customHeight="1" x14ac:dyDescent="0.25">
      <c r="A116" s="287">
        <v>112</v>
      </c>
      <c r="B116" s="288" t="s">
        <v>564</v>
      </c>
      <c r="C116" s="289">
        <v>278.15138198653983</v>
      </c>
      <c r="D116" s="289">
        <v>278.15138198653983</v>
      </c>
      <c r="E116" s="289">
        <v>0</v>
      </c>
      <c r="F116" s="289">
        <f t="shared" si="4"/>
        <v>278.15138198653983</v>
      </c>
      <c r="G116" s="289"/>
      <c r="H116" s="289">
        <v>0</v>
      </c>
      <c r="I116" s="289">
        <v>0</v>
      </c>
      <c r="J116" s="289">
        <f t="shared" si="5"/>
        <v>0</v>
      </c>
      <c r="K116" s="289"/>
      <c r="L116" s="289">
        <f t="shared" si="7"/>
        <v>0</v>
      </c>
      <c r="M116" s="289">
        <f t="shared" si="6"/>
        <v>0</v>
      </c>
      <c r="N116" s="222"/>
      <c r="O116" s="48"/>
    </row>
    <row r="117" spans="1:15" s="47" customFormat="1" ht="17.100000000000001" customHeight="1" x14ac:dyDescent="0.25">
      <c r="A117" s="287">
        <v>113</v>
      </c>
      <c r="B117" s="288" t="s">
        <v>565</v>
      </c>
      <c r="C117" s="289">
        <v>728.38345896771409</v>
      </c>
      <c r="D117" s="289">
        <v>728.38345896771409</v>
      </c>
      <c r="E117" s="289">
        <v>0</v>
      </c>
      <c r="F117" s="289">
        <f t="shared" si="4"/>
        <v>728.38345896771409</v>
      </c>
      <c r="G117" s="289"/>
      <c r="H117" s="289">
        <v>0</v>
      </c>
      <c r="I117" s="289">
        <v>0</v>
      </c>
      <c r="J117" s="289">
        <f t="shared" si="5"/>
        <v>0</v>
      </c>
      <c r="K117" s="289"/>
      <c r="L117" s="289">
        <f t="shared" si="7"/>
        <v>0</v>
      </c>
      <c r="M117" s="289">
        <f t="shared" si="6"/>
        <v>0</v>
      </c>
      <c r="N117" s="222"/>
      <c r="O117" s="48"/>
    </row>
    <row r="118" spans="1:15" s="47" customFormat="1" ht="17.100000000000001" customHeight="1" x14ac:dyDescent="0.25">
      <c r="A118" s="287">
        <v>114</v>
      </c>
      <c r="B118" s="288" t="s">
        <v>566</v>
      </c>
      <c r="C118" s="289">
        <v>620.7210159457303</v>
      </c>
      <c r="D118" s="289">
        <v>620.7210159457303</v>
      </c>
      <c r="E118" s="289">
        <v>0</v>
      </c>
      <c r="F118" s="289">
        <f t="shared" si="4"/>
        <v>620.7210159457303</v>
      </c>
      <c r="G118" s="289"/>
      <c r="H118" s="289">
        <v>0</v>
      </c>
      <c r="I118" s="289">
        <v>0</v>
      </c>
      <c r="J118" s="289">
        <f t="shared" si="5"/>
        <v>0</v>
      </c>
      <c r="K118" s="289"/>
      <c r="L118" s="289">
        <f t="shared" si="7"/>
        <v>0</v>
      </c>
      <c r="M118" s="289">
        <f t="shared" si="6"/>
        <v>0</v>
      </c>
      <c r="N118" s="222"/>
      <c r="O118" s="48"/>
    </row>
    <row r="119" spans="1:15" s="47" customFormat="1" ht="17.100000000000001" customHeight="1" x14ac:dyDescent="0.25">
      <c r="A119" s="287">
        <v>117</v>
      </c>
      <c r="B119" s="288" t="s">
        <v>567</v>
      </c>
      <c r="C119" s="289">
        <v>898.0644400000001</v>
      </c>
      <c r="D119" s="289">
        <v>898.06443999999999</v>
      </c>
      <c r="E119" s="289">
        <v>0</v>
      </c>
      <c r="F119" s="289">
        <f t="shared" si="4"/>
        <v>898.06443999999999</v>
      </c>
      <c r="G119" s="289"/>
      <c r="H119" s="289">
        <v>0</v>
      </c>
      <c r="I119" s="289">
        <v>0</v>
      </c>
      <c r="J119" s="289">
        <f t="shared" si="5"/>
        <v>0</v>
      </c>
      <c r="K119" s="289"/>
      <c r="L119" s="289">
        <f t="shared" si="7"/>
        <v>1.1368683772161603E-13</v>
      </c>
      <c r="M119" s="289">
        <f t="shared" si="6"/>
        <v>1.1368683772161603E-13</v>
      </c>
      <c r="N119" s="222"/>
      <c r="O119" s="48"/>
    </row>
    <row r="120" spans="1:15" s="47" customFormat="1" ht="17.100000000000001" customHeight="1" x14ac:dyDescent="0.25">
      <c r="A120" s="287">
        <v>118</v>
      </c>
      <c r="B120" s="288" t="s">
        <v>568</v>
      </c>
      <c r="C120" s="289">
        <v>419.04122596542521</v>
      </c>
      <c r="D120" s="289">
        <v>419.04122596542527</v>
      </c>
      <c r="E120" s="289">
        <v>0</v>
      </c>
      <c r="F120" s="289">
        <f t="shared" si="4"/>
        <v>419.04122596542527</v>
      </c>
      <c r="G120" s="289"/>
      <c r="H120" s="289">
        <v>0</v>
      </c>
      <c r="I120" s="289">
        <v>0</v>
      </c>
      <c r="J120" s="289">
        <f t="shared" si="5"/>
        <v>0</v>
      </c>
      <c r="K120" s="289"/>
      <c r="L120" s="289">
        <f t="shared" si="7"/>
        <v>-5.6843418860808015E-14</v>
      </c>
      <c r="M120" s="289">
        <f t="shared" si="6"/>
        <v>-5.6843418860808015E-14</v>
      </c>
      <c r="N120" s="222"/>
      <c r="O120" s="48"/>
    </row>
    <row r="121" spans="1:15" s="47" customFormat="1" ht="17.100000000000001" customHeight="1" x14ac:dyDescent="0.25">
      <c r="A121" s="287">
        <v>122</v>
      </c>
      <c r="B121" s="288" t="s">
        <v>569</v>
      </c>
      <c r="C121" s="289">
        <v>219.53145673254016</v>
      </c>
      <c r="D121" s="289">
        <v>219.53145673254022</v>
      </c>
      <c r="E121" s="289">
        <v>0</v>
      </c>
      <c r="F121" s="289">
        <f t="shared" si="4"/>
        <v>219.53145673254022</v>
      </c>
      <c r="G121" s="289"/>
      <c r="H121" s="289">
        <v>0</v>
      </c>
      <c r="I121" s="289">
        <v>0</v>
      </c>
      <c r="J121" s="289">
        <f t="shared" si="5"/>
        <v>0</v>
      </c>
      <c r="K121" s="289"/>
      <c r="L121" s="289">
        <f t="shared" si="7"/>
        <v>-5.6843418860808015E-14</v>
      </c>
      <c r="M121" s="289">
        <f t="shared" si="6"/>
        <v>-5.6843418860808015E-14</v>
      </c>
      <c r="N121" s="222"/>
      <c r="O121" s="48"/>
    </row>
    <row r="122" spans="1:15" s="47" customFormat="1" ht="17.100000000000001" customHeight="1" x14ac:dyDescent="0.25">
      <c r="A122" s="287">
        <v>123</v>
      </c>
      <c r="B122" s="288" t="s">
        <v>570</v>
      </c>
      <c r="C122" s="289">
        <v>107.64944705296047</v>
      </c>
      <c r="D122" s="289">
        <v>107.64944705296048</v>
      </c>
      <c r="E122" s="289">
        <v>0</v>
      </c>
      <c r="F122" s="289">
        <f t="shared" si="4"/>
        <v>107.64944705296048</v>
      </c>
      <c r="G122" s="289"/>
      <c r="H122" s="289">
        <v>0</v>
      </c>
      <c r="I122" s="289">
        <v>0</v>
      </c>
      <c r="J122" s="289">
        <f t="shared" si="5"/>
        <v>0</v>
      </c>
      <c r="K122" s="289"/>
      <c r="L122" s="289">
        <f t="shared" si="7"/>
        <v>-1.4210854715202004E-14</v>
      </c>
      <c r="M122" s="289">
        <f t="shared" si="6"/>
        <v>-1.4210854715202004E-14</v>
      </c>
      <c r="N122" s="222"/>
      <c r="O122" s="48"/>
    </row>
    <row r="123" spans="1:15" s="47" customFormat="1" ht="17.100000000000001" customHeight="1" x14ac:dyDescent="0.25">
      <c r="A123" s="287">
        <v>124</v>
      </c>
      <c r="B123" s="288" t="s">
        <v>571</v>
      </c>
      <c r="C123" s="289">
        <v>1093.1731155346019</v>
      </c>
      <c r="D123" s="289">
        <v>1093.1731155346022</v>
      </c>
      <c r="E123" s="289">
        <v>0</v>
      </c>
      <c r="F123" s="289">
        <f t="shared" si="4"/>
        <v>1093.1731155346022</v>
      </c>
      <c r="G123" s="289"/>
      <c r="H123" s="289">
        <v>0</v>
      </c>
      <c r="I123" s="289">
        <v>0</v>
      </c>
      <c r="J123" s="289">
        <f t="shared" si="5"/>
        <v>0</v>
      </c>
      <c r="K123" s="289"/>
      <c r="L123" s="289">
        <f t="shared" si="7"/>
        <v>-2.2737367544323206E-13</v>
      </c>
      <c r="M123" s="289">
        <f t="shared" si="6"/>
        <v>-2.2737367544323206E-13</v>
      </c>
      <c r="N123" s="222"/>
      <c r="O123" s="48"/>
    </row>
    <row r="124" spans="1:15" s="47" customFormat="1" ht="17.100000000000001" customHeight="1" x14ac:dyDescent="0.25">
      <c r="A124" s="287">
        <v>126</v>
      </c>
      <c r="B124" s="288" t="s">
        <v>572</v>
      </c>
      <c r="C124" s="289">
        <v>1716.5760490655218</v>
      </c>
      <c r="D124" s="289">
        <v>1716.5760490655223</v>
      </c>
      <c r="E124" s="289">
        <v>0</v>
      </c>
      <c r="F124" s="289">
        <f t="shared" si="4"/>
        <v>1716.5760490655223</v>
      </c>
      <c r="G124" s="289"/>
      <c r="H124" s="289">
        <v>0</v>
      </c>
      <c r="I124" s="289">
        <v>0</v>
      </c>
      <c r="J124" s="289">
        <f t="shared" si="5"/>
        <v>0</v>
      </c>
      <c r="K124" s="289"/>
      <c r="L124" s="289">
        <f t="shared" si="7"/>
        <v>-4.5474735088646412E-13</v>
      </c>
      <c r="M124" s="289">
        <f t="shared" si="6"/>
        <v>-4.5474735088646412E-13</v>
      </c>
      <c r="N124" s="222"/>
      <c r="O124" s="48"/>
    </row>
    <row r="125" spans="1:15" s="47" customFormat="1" ht="17.100000000000001" customHeight="1" x14ac:dyDescent="0.25">
      <c r="A125" s="287">
        <v>127</v>
      </c>
      <c r="B125" s="288" t="s">
        <v>573</v>
      </c>
      <c r="C125" s="289">
        <v>1447.7951397062729</v>
      </c>
      <c r="D125" s="289">
        <v>1447.7951397062736</v>
      </c>
      <c r="E125" s="289">
        <v>0</v>
      </c>
      <c r="F125" s="289">
        <f t="shared" si="4"/>
        <v>1447.7951397062736</v>
      </c>
      <c r="G125" s="289"/>
      <c r="H125" s="289">
        <v>0</v>
      </c>
      <c r="I125" s="289">
        <v>0</v>
      </c>
      <c r="J125" s="289">
        <f t="shared" si="5"/>
        <v>0</v>
      </c>
      <c r="K125" s="289"/>
      <c r="L125" s="289">
        <f t="shared" si="7"/>
        <v>-6.8212102632969618E-13</v>
      </c>
      <c r="M125" s="289">
        <f t="shared" si="6"/>
        <v>-6.8212102632969618E-13</v>
      </c>
      <c r="N125" s="222"/>
      <c r="O125" s="48"/>
    </row>
    <row r="126" spans="1:15" s="47" customFormat="1" ht="17.100000000000001" customHeight="1" x14ac:dyDescent="0.25">
      <c r="A126" s="287">
        <v>128</v>
      </c>
      <c r="B126" s="288" t="s">
        <v>574</v>
      </c>
      <c r="C126" s="289">
        <v>1350.1686936107717</v>
      </c>
      <c r="D126" s="289">
        <v>1350.1686936107719</v>
      </c>
      <c r="E126" s="289">
        <v>0</v>
      </c>
      <c r="F126" s="289">
        <f t="shared" si="4"/>
        <v>1350.1686936107719</v>
      </c>
      <c r="G126" s="289"/>
      <c r="H126" s="289">
        <v>0</v>
      </c>
      <c r="I126" s="289">
        <v>0</v>
      </c>
      <c r="J126" s="289">
        <f t="shared" si="5"/>
        <v>0</v>
      </c>
      <c r="K126" s="289"/>
      <c r="L126" s="289">
        <f t="shared" si="7"/>
        <v>-2.2737367544323206E-13</v>
      </c>
      <c r="M126" s="289">
        <f t="shared" si="6"/>
        <v>-2.2737367544323206E-13</v>
      </c>
      <c r="N126" s="222"/>
      <c r="O126" s="48"/>
    </row>
    <row r="127" spans="1:15" s="47" customFormat="1" ht="17.100000000000001" customHeight="1" x14ac:dyDescent="0.25">
      <c r="A127" s="287">
        <v>130</v>
      </c>
      <c r="B127" s="288" t="s">
        <v>575</v>
      </c>
      <c r="C127" s="289">
        <v>1864.0753711072841</v>
      </c>
      <c r="D127" s="289">
        <v>1834.0936383251683</v>
      </c>
      <c r="E127" s="289">
        <v>3.1021367643582729</v>
      </c>
      <c r="F127" s="289">
        <f t="shared" si="4"/>
        <v>1837.1957750895265</v>
      </c>
      <c r="G127" s="289"/>
      <c r="H127" s="289">
        <v>11.430395947501108</v>
      </c>
      <c r="I127" s="289">
        <v>15.449200070256849</v>
      </c>
      <c r="J127" s="289">
        <f t="shared" si="5"/>
        <v>26.879596017757954</v>
      </c>
      <c r="K127" s="289"/>
      <c r="L127" s="289">
        <f t="shared" si="7"/>
        <v>-3.0553337637684308E-13</v>
      </c>
      <c r="M127" s="289">
        <f t="shared" si="6"/>
        <v>26.879596017757649</v>
      </c>
      <c r="N127" s="222"/>
      <c r="O127" s="48"/>
    </row>
    <row r="128" spans="1:15" s="47" customFormat="1" ht="17.100000000000001" customHeight="1" x14ac:dyDescent="0.25">
      <c r="A128" s="287">
        <v>132</v>
      </c>
      <c r="B128" s="288" t="s">
        <v>576</v>
      </c>
      <c r="C128" s="289">
        <v>2218.0972576000004</v>
      </c>
      <c r="D128" s="289">
        <v>2218.0972575999986</v>
      </c>
      <c r="E128" s="289">
        <v>0</v>
      </c>
      <c r="F128" s="289">
        <f t="shared" si="4"/>
        <v>2218.0972575999986</v>
      </c>
      <c r="G128" s="289"/>
      <c r="H128" s="289">
        <v>0</v>
      </c>
      <c r="I128" s="289">
        <v>0</v>
      </c>
      <c r="J128" s="289">
        <f t="shared" si="5"/>
        <v>0</v>
      </c>
      <c r="K128" s="289"/>
      <c r="L128" s="289">
        <f t="shared" si="7"/>
        <v>1.8189894035458565E-12</v>
      </c>
      <c r="M128" s="289">
        <f t="shared" si="6"/>
        <v>1.8189894035458565E-12</v>
      </c>
      <c r="N128" s="222"/>
      <c r="O128" s="48"/>
    </row>
    <row r="129" spans="1:15" s="47" customFormat="1" ht="17.100000000000001" customHeight="1" x14ac:dyDescent="0.25">
      <c r="A129" s="287">
        <v>136</v>
      </c>
      <c r="B129" s="288" t="s">
        <v>577</v>
      </c>
      <c r="C129" s="289">
        <v>138.1985525630455</v>
      </c>
      <c r="D129" s="289">
        <v>138.19855256304555</v>
      </c>
      <c r="E129" s="289">
        <v>0</v>
      </c>
      <c r="F129" s="289">
        <f t="shared" si="4"/>
        <v>138.19855256304555</v>
      </c>
      <c r="G129" s="289"/>
      <c r="H129" s="289">
        <v>0</v>
      </c>
      <c r="I129" s="289">
        <v>0</v>
      </c>
      <c r="J129" s="289">
        <f t="shared" si="5"/>
        <v>0</v>
      </c>
      <c r="K129" s="289"/>
      <c r="L129" s="289">
        <f t="shared" si="7"/>
        <v>-5.6843418860808015E-14</v>
      </c>
      <c r="M129" s="289">
        <f t="shared" si="6"/>
        <v>-5.6843418860808015E-14</v>
      </c>
      <c r="N129" s="222"/>
      <c r="O129" s="48"/>
    </row>
    <row r="130" spans="1:15" s="47" customFormat="1" ht="17.100000000000001" customHeight="1" x14ac:dyDescent="0.25">
      <c r="A130" s="287">
        <v>138</v>
      </c>
      <c r="B130" s="288" t="s">
        <v>578</v>
      </c>
      <c r="C130" s="289">
        <v>182.00332122311735</v>
      </c>
      <c r="D130" s="289">
        <v>182.00332122311744</v>
      </c>
      <c r="E130" s="289">
        <v>0</v>
      </c>
      <c r="F130" s="289">
        <f t="shared" si="4"/>
        <v>182.00332122311744</v>
      </c>
      <c r="G130" s="289"/>
      <c r="H130" s="289">
        <v>0</v>
      </c>
      <c r="I130" s="289">
        <v>0</v>
      </c>
      <c r="J130" s="289">
        <f t="shared" si="5"/>
        <v>0</v>
      </c>
      <c r="K130" s="289"/>
      <c r="L130" s="289">
        <f t="shared" si="7"/>
        <v>-8.5265128291212022E-14</v>
      </c>
      <c r="M130" s="289">
        <f t="shared" si="6"/>
        <v>-8.5265128291212022E-14</v>
      </c>
      <c r="N130" s="222"/>
      <c r="O130" s="48"/>
    </row>
    <row r="131" spans="1:15" s="39" customFormat="1" ht="17.100000000000001" customHeight="1" x14ac:dyDescent="0.25">
      <c r="A131" s="287">
        <v>139</v>
      </c>
      <c r="B131" s="288" t="s">
        <v>579</v>
      </c>
      <c r="C131" s="289">
        <v>243.2338334697406</v>
      </c>
      <c r="D131" s="289">
        <v>243.23383346974057</v>
      </c>
      <c r="E131" s="289">
        <v>0</v>
      </c>
      <c r="F131" s="289">
        <f t="shared" si="4"/>
        <v>243.23383346974057</v>
      </c>
      <c r="G131" s="289"/>
      <c r="H131" s="289">
        <v>0</v>
      </c>
      <c r="I131" s="289">
        <v>0</v>
      </c>
      <c r="J131" s="289">
        <f t="shared" si="5"/>
        <v>0</v>
      </c>
      <c r="K131" s="289"/>
      <c r="L131" s="289">
        <f t="shared" si="7"/>
        <v>2.8421709430404007E-14</v>
      </c>
      <c r="M131" s="289">
        <f t="shared" si="6"/>
        <v>2.8421709430404007E-14</v>
      </c>
      <c r="N131" s="222"/>
      <c r="O131" s="48"/>
    </row>
    <row r="132" spans="1:15" s="47" customFormat="1" ht="17.100000000000001" customHeight="1" x14ac:dyDescent="0.25">
      <c r="A132" s="287">
        <v>140</v>
      </c>
      <c r="B132" s="291" t="s">
        <v>580</v>
      </c>
      <c r="C132" s="289">
        <v>265.7029097198</v>
      </c>
      <c r="D132" s="289">
        <v>264.44956135122766</v>
      </c>
      <c r="E132" s="289">
        <v>0.12968091566527265</v>
      </c>
      <c r="F132" s="289">
        <f t="shared" si="4"/>
        <v>264.57924226689295</v>
      </c>
      <c r="G132" s="289"/>
      <c r="H132" s="289">
        <v>0.47783331431799919</v>
      </c>
      <c r="I132" s="289">
        <v>0.64583413858909389</v>
      </c>
      <c r="J132" s="289">
        <f t="shared" si="5"/>
        <v>1.1236674529070931</v>
      </c>
      <c r="K132" s="289"/>
      <c r="L132" s="289">
        <f t="shared" si="7"/>
        <v>-3.6193270602780103E-14</v>
      </c>
      <c r="M132" s="289">
        <f t="shared" si="6"/>
        <v>1.1236674529070569</v>
      </c>
      <c r="N132" s="222"/>
      <c r="O132" s="48"/>
    </row>
    <row r="133" spans="1:15" s="47" customFormat="1" ht="17.100000000000001" customHeight="1" x14ac:dyDescent="0.25">
      <c r="A133" s="287">
        <v>141</v>
      </c>
      <c r="B133" s="288" t="s">
        <v>581</v>
      </c>
      <c r="C133" s="289">
        <v>236.19055070444946</v>
      </c>
      <c r="D133" s="289">
        <v>236.19055070444946</v>
      </c>
      <c r="E133" s="289">
        <v>0</v>
      </c>
      <c r="F133" s="289">
        <f t="shared" si="4"/>
        <v>236.19055070444946</v>
      </c>
      <c r="G133" s="289"/>
      <c r="H133" s="289">
        <v>0</v>
      </c>
      <c r="I133" s="289">
        <v>0</v>
      </c>
      <c r="J133" s="289">
        <f t="shared" si="5"/>
        <v>0</v>
      </c>
      <c r="K133" s="289"/>
      <c r="L133" s="289">
        <f t="shared" si="7"/>
        <v>0</v>
      </c>
      <c r="M133" s="289">
        <f t="shared" si="6"/>
        <v>0</v>
      </c>
      <c r="N133" s="222"/>
      <c r="O133" s="48"/>
    </row>
    <row r="134" spans="1:15" s="47" customFormat="1" ht="17.100000000000001" customHeight="1" x14ac:dyDescent="0.25">
      <c r="A134" s="287">
        <v>142</v>
      </c>
      <c r="B134" s="288" t="s">
        <v>582</v>
      </c>
      <c r="C134" s="289">
        <v>846.93849935719732</v>
      </c>
      <c r="D134" s="289">
        <v>846.93849935719766</v>
      </c>
      <c r="E134" s="289">
        <v>0</v>
      </c>
      <c r="F134" s="289">
        <f t="shared" si="4"/>
        <v>846.93849935719766</v>
      </c>
      <c r="G134" s="289"/>
      <c r="H134" s="289">
        <v>0</v>
      </c>
      <c r="I134" s="289">
        <v>0</v>
      </c>
      <c r="J134" s="289">
        <f t="shared" si="5"/>
        <v>0</v>
      </c>
      <c r="K134" s="289"/>
      <c r="L134" s="289">
        <f t="shared" si="7"/>
        <v>-3.4106051316484809E-13</v>
      </c>
      <c r="M134" s="289">
        <f t="shared" si="6"/>
        <v>-3.4106051316484809E-13</v>
      </c>
      <c r="N134" s="222"/>
      <c r="O134" s="48"/>
    </row>
    <row r="135" spans="1:15" s="47" customFormat="1" ht="17.100000000000001" customHeight="1" x14ac:dyDescent="0.25">
      <c r="A135" s="287">
        <v>143</v>
      </c>
      <c r="B135" s="288" t="s">
        <v>583</v>
      </c>
      <c r="C135" s="289">
        <v>1636.3977789742503</v>
      </c>
      <c r="D135" s="289">
        <v>1636.397778974251</v>
      </c>
      <c r="E135" s="289">
        <v>0</v>
      </c>
      <c r="F135" s="289">
        <f t="shared" si="4"/>
        <v>1636.397778974251</v>
      </c>
      <c r="G135" s="289"/>
      <c r="H135" s="289">
        <v>0</v>
      </c>
      <c r="I135" s="289">
        <v>0</v>
      </c>
      <c r="J135" s="289">
        <f t="shared" si="5"/>
        <v>0</v>
      </c>
      <c r="K135" s="289"/>
      <c r="L135" s="289">
        <f t="shared" si="7"/>
        <v>-6.8212102632969618E-13</v>
      </c>
      <c r="M135" s="289">
        <f t="shared" si="6"/>
        <v>-6.8212102632969618E-13</v>
      </c>
      <c r="N135" s="222"/>
      <c r="O135" s="48"/>
    </row>
    <row r="136" spans="1:15" s="39" customFormat="1" ht="17.100000000000001" customHeight="1" x14ac:dyDescent="0.25">
      <c r="A136" s="287">
        <v>144</v>
      </c>
      <c r="B136" s="288" t="s">
        <v>584</v>
      </c>
      <c r="C136" s="289">
        <v>1123.7566582129566</v>
      </c>
      <c r="D136" s="289">
        <v>1123.7566582129566</v>
      </c>
      <c r="E136" s="289">
        <v>0</v>
      </c>
      <c r="F136" s="289">
        <f t="shared" si="4"/>
        <v>1123.7566582129566</v>
      </c>
      <c r="G136" s="289"/>
      <c r="H136" s="289">
        <v>0</v>
      </c>
      <c r="I136" s="289">
        <v>0</v>
      </c>
      <c r="J136" s="289">
        <f t="shared" si="5"/>
        <v>0</v>
      </c>
      <c r="K136" s="289"/>
      <c r="L136" s="289">
        <f t="shared" si="7"/>
        <v>0</v>
      </c>
      <c r="M136" s="289">
        <f t="shared" si="6"/>
        <v>0</v>
      </c>
      <c r="N136" s="222"/>
      <c r="O136" s="48"/>
    </row>
    <row r="137" spans="1:15" s="39" customFormat="1" ht="17.100000000000001" customHeight="1" x14ac:dyDescent="0.25">
      <c r="A137" s="287">
        <v>146</v>
      </c>
      <c r="B137" s="288" t="s">
        <v>585</v>
      </c>
      <c r="C137" s="289">
        <v>25397.749952461072</v>
      </c>
      <c r="D137" s="289">
        <v>12207.639192697667</v>
      </c>
      <c r="E137" s="289">
        <v>377.04298874905953</v>
      </c>
      <c r="F137" s="289">
        <f t="shared" si="4"/>
        <v>12584.682181446726</v>
      </c>
      <c r="G137" s="289"/>
      <c r="H137" s="289">
        <v>516.63267869158062</v>
      </c>
      <c r="I137" s="289">
        <v>902.5665367503367</v>
      </c>
      <c r="J137" s="289">
        <f t="shared" si="5"/>
        <v>1419.1992154419172</v>
      </c>
      <c r="K137" s="289"/>
      <c r="L137" s="289">
        <f t="shared" si="7"/>
        <v>11393.86855557243</v>
      </c>
      <c r="M137" s="289">
        <f t="shared" si="6"/>
        <v>12813.067771014346</v>
      </c>
      <c r="N137" s="222"/>
      <c r="O137" s="48"/>
    </row>
    <row r="138" spans="1:15" s="47" customFormat="1" ht="17.100000000000001" customHeight="1" x14ac:dyDescent="0.25">
      <c r="A138" s="287">
        <v>147</v>
      </c>
      <c r="B138" s="288" t="s">
        <v>586</v>
      </c>
      <c r="C138" s="289">
        <v>3541.4622598274304</v>
      </c>
      <c r="D138" s="289">
        <v>3541.4622598274291</v>
      </c>
      <c r="E138" s="289">
        <v>0</v>
      </c>
      <c r="F138" s="289">
        <f t="shared" si="4"/>
        <v>3541.4622598274291</v>
      </c>
      <c r="G138" s="289"/>
      <c r="H138" s="289">
        <v>0</v>
      </c>
      <c r="I138" s="289">
        <v>0</v>
      </c>
      <c r="J138" s="289">
        <f t="shared" si="5"/>
        <v>0</v>
      </c>
      <c r="K138" s="289"/>
      <c r="L138" s="289">
        <f t="shared" si="7"/>
        <v>1.3642420526593924E-12</v>
      </c>
      <c r="M138" s="289">
        <f t="shared" si="6"/>
        <v>1.3642420526593924E-12</v>
      </c>
      <c r="N138" s="222"/>
      <c r="O138" s="48"/>
    </row>
    <row r="139" spans="1:15" s="39" customFormat="1" ht="17.100000000000001" customHeight="1" x14ac:dyDescent="0.25">
      <c r="A139" s="287">
        <v>148</v>
      </c>
      <c r="B139" s="288" t="s">
        <v>587</v>
      </c>
      <c r="C139" s="289">
        <v>561.25454872952344</v>
      </c>
      <c r="D139" s="289">
        <v>561.25454872952332</v>
      </c>
      <c r="E139" s="289">
        <v>0</v>
      </c>
      <c r="F139" s="289">
        <f t="shared" si="4"/>
        <v>561.25454872952332</v>
      </c>
      <c r="G139" s="289"/>
      <c r="H139" s="289">
        <v>0</v>
      </c>
      <c r="I139" s="289">
        <v>0</v>
      </c>
      <c r="J139" s="289">
        <f t="shared" si="5"/>
        <v>0</v>
      </c>
      <c r="K139" s="289"/>
      <c r="L139" s="289">
        <f t="shared" si="7"/>
        <v>1.1368683772161603E-13</v>
      </c>
      <c r="M139" s="289">
        <f t="shared" si="6"/>
        <v>1.1368683772161603E-13</v>
      </c>
      <c r="N139" s="222"/>
      <c r="O139" s="48"/>
    </row>
    <row r="140" spans="1:15" s="47" customFormat="1" ht="17.100000000000001" customHeight="1" x14ac:dyDescent="0.25">
      <c r="A140" s="287">
        <v>149</v>
      </c>
      <c r="B140" s="288" t="s">
        <v>588</v>
      </c>
      <c r="C140" s="289">
        <v>909.69189751226725</v>
      </c>
      <c r="D140" s="289">
        <v>909.69189751226725</v>
      </c>
      <c r="E140" s="289">
        <v>0</v>
      </c>
      <c r="F140" s="289">
        <f t="shared" si="4"/>
        <v>909.69189751226725</v>
      </c>
      <c r="G140" s="289"/>
      <c r="H140" s="289">
        <v>0</v>
      </c>
      <c r="I140" s="289">
        <v>0</v>
      </c>
      <c r="J140" s="289">
        <f t="shared" si="5"/>
        <v>0</v>
      </c>
      <c r="K140" s="289"/>
      <c r="L140" s="289">
        <f t="shared" si="7"/>
        <v>0</v>
      </c>
      <c r="M140" s="289">
        <f t="shared" si="6"/>
        <v>0</v>
      </c>
      <c r="N140" s="222"/>
      <c r="O140" s="48"/>
    </row>
    <row r="141" spans="1:15" s="47" customFormat="1" ht="17.100000000000001" customHeight="1" x14ac:dyDescent="0.25">
      <c r="A141" s="287">
        <v>150</v>
      </c>
      <c r="B141" s="288" t="s">
        <v>589</v>
      </c>
      <c r="C141" s="289">
        <v>963.23177027841405</v>
      </c>
      <c r="D141" s="289">
        <v>960.5735801780063</v>
      </c>
      <c r="E141" s="289">
        <v>0.27503646679097066</v>
      </c>
      <c r="F141" s="289">
        <f t="shared" si="4"/>
        <v>960.84861664479729</v>
      </c>
      <c r="G141" s="289"/>
      <c r="H141" s="289">
        <v>1.0134226131386832</v>
      </c>
      <c r="I141" s="289">
        <v>1.3697310204779574</v>
      </c>
      <c r="J141" s="289">
        <f t="shared" si="5"/>
        <v>2.3831536336166406</v>
      </c>
      <c r="K141" s="289"/>
      <c r="L141" s="289">
        <f t="shared" si="7"/>
        <v>1.1679546219056647E-13</v>
      </c>
      <c r="M141" s="289">
        <f t="shared" si="6"/>
        <v>2.3831536336167574</v>
      </c>
      <c r="N141" s="222"/>
      <c r="O141" s="48"/>
    </row>
    <row r="142" spans="1:15" s="47" customFormat="1" ht="17.100000000000001" customHeight="1" x14ac:dyDescent="0.25">
      <c r="A142" s="287">
        <v>151</v>
      </c>
      <c r="B142" s="288" t="s">
        <v>590</v>
      </c>
      <c r="C142" s="289">
        <v>315.03980295086302</v>
      </c>
      <c r="D142" s="289">
        <v>308.60695275927435</v>
      </c>
      <c r="E142" s="289">
        <v>0</v>
      </c>
      <c r="F142" s="289">
        <f t="shared" si="4"/>
        <v>308.60695275927435</v>
      </c>
      <c r="G142" s="289"/>
      <c r="H142" s="289">
        <v>3.1988798207513089</v>
      </c>
      <c r="I142" s="289">
        <v>3.2339703708373801</v>
      </c>
      <c r="J142" s="289">
        <f t="shared" si="5"/>
        <v>6.4328501915886891</v>
      </c>
      <c r="K142" s="289"/>
      <c r="L142" s="289">
        <f t="shared" si="7"/>
        <v>-1.865174681370263E-14</v>
      </c>
      <c r="M142" s="289">
        <f t="shared" si="6"/>
        <v>6.4328501915886704</v>
      </c>
      <c r="N142" s="222"/>
      <c r="O142" s="48"/>
    </row>
    <row r="143" spans="1:15" s="47" customFormat="1" ht="17.100000000000001" customHeight="1" x14ac:dyDescent="0.25">
      <c r="A143" s="287">
        <v>152</v>
      </c>
      <c r="B143" s="288" t="s">
        <v>591</v>
      </c>
      <c r="C143" s="289">
        <v>1233.1308572745586</v>
      </c>
      <c r="D143" s="289">
        <v>1222.1426001808165</v>
      </c>
      <c r="E143" s="289">
        <v>1.1369281566568303</v>
      </c>
      <c r="F143" s="289">
        <f t="shared" si="4"/>
        <v>1223.2795283374733</v>
      </c>
      <c r="G143" s="289"/>
      <c r="H143" s="289">
        <v>4.189221802228448</v>
      </c>
      <c r="I143" s="289">
        <v>5.6621071348569307</v>
      </c>
      <c r="J143" s="289">
        <f t="shared" si="5"/>
        <v>9.8513289370853787</v>
      </c>
      <c r="K143" s="289"/>
      <c r="L143" s="289">
        <f t="shared" si="7"/>
        <v>-5.1514348342607263E-14</v>
      </c>
      <c r="M143" s="289">
        <f t="shared" si="6"/>
        <v>9.8513289370853272</v>
      </c>
      <c r="N143" s="222"/>
      <c r="O143" s="48"/>
    </row>
    <row r="144" spans="1:15" s="47" customFormat="1" ht="17.100000000000001" customHeight="1" x14ac:dyDescent="0.25">
      <c r="A144" s="287">
        <v>156</v>
      </c>
      <c r="B144" s="288" t="s">
        <v>592</v>
      </c>
      <c r="C144" s="289">
        <v>343.35780714526413</v>
      </c>
      <c r="D144" s="289">
        <v>341.14963979770164</v>
      </c>
      <c r="E144" s="289">
        <v>0.22847368549717098</v>
      </c>
      <c r="F144" s="289">
        <f t="shared" ref="F144:F207" si="8">+D144+E144</f>
        <v>341.37811348319883</v>
      </c>
      <c r="G144" s="289"/>
      <c r="H144" s="289">
        <v>0.84185348575219388</v>
      </c>
      <c r="I144" s="289">
        <v>1.1378401763130792</v>
      </c>
      <c r="J144" s="289">
        <f t="shared" ref="J144:J210" si="9">+H144+I144</f>
        <v>1.979693662065273</v>
      </c>
      <c r="K144" s="289"/>
      <c r="L144" s="289">
        <f t="shared" ref="L144:L210" si="10">SUM(C144-F144-J144)</f>
        <v>2.8421709430404007E-14</v>
      </c>
      <c r="M144" s="289">
        <f t="shared" ref="M144:M210" si="11">J144+L144</f>
        <v>1.9796936620653014</v>
      </c>
      <c r="N144" s="222"/>
      <c r="O144" s="48"/>
    </row>
    <row r="145" spans="1:15" s="47" customFormat="1" ht="17.100000000000001" customHeight="1" x14ac:dyDescent="0.25">
      <c r="A145" s="287">
        <v>157</v>
      </c>
      <c r="B145" s="288" t="s">
        <v>593</v>
      </c>
      <c r="C145" s="289">
        <v>3091.705274775205</v>
      </c>
      <c r="D145" s="289">
        <v>3051.0627124446496</v>
      </c>
      <c r="E145" s="289">
        <v>4.2051868462410287</v>
      </c>
      <c r="F145" s="289">
        <f t="shared" si="8"/>
        <v>3055.2678992908905</v>
      </c>
      <c r="G145" s="289"/>
      <c r="H145" s="289">
        <v>15.494787501019308</v>
      </c>
      <c r="I145" s="289">
        <v>20.942587983294025</v>
      </c>
      <c r="J145" s="289">
        <f t="shared" si="9"/>
        <v>36.437375484313336</v>
      </c>
      <c r="K145" s="289"/>
      <c r="L145" s="289">
        <f t="shared" si="10"/>
        <v>1.2079226507921703E-12</v>
      </c>
      <c r="M145" s="289">
        <f t="shared" si="11"/>
        <v>36.437375484314543</v>
      </c>
      <c r="N145" s="222"/>
      <c r="O145" s="48"/>
    </row>
    <row r="146" spans="1:15" s="39" customFormat="1" ht="17.100000000000001" customHeight="1" x14ac:dyDescent="0.25">
      <c r="A146" s="287">
        <v>158</v>
      </c>
      <c r="B146" s="288" t="s">
        <v>594</v>
      </c>
      <c r="C146" s="289">
        <v>267.89546887696997</v>
      </c>
      <c r="D146" s="289">
        <v>267.89546887696991</v>
      </c>
      <c r="E146" s="289">
        <v>0</v>
      </c>
      <c r="F146" s="289">
        <f t="shared" si="8"/>
        <v>267.89546887696991</v>
      </c>
      <c r="G146" s="289"/>
      <c r="H146" s="289">
        <v>0</v>
      </c>
      <c r="I146" s="289">
        <v>0</v>
      </c>
      <c r="J146" s="289">
        <f t="shared" si="9"/>
        <v>0</v>
      </c>
      <c r="K146" s="289"/>
      <c r="L146" s="289">
        <f t="shared" si="10"/>
        <v>5.6843418860808015E-14</v>
      </c>
      <c r="M146" s="289">
        <f t="shared" si="11"/>
        <v>5.6843418860808015E-14</v>
      </c>
      <c r="N146" s="222"/>
      <c r="O146" s="48"/>
    </row>
    <row r="147" spans="1:15" s="47" customFormat="1" ht="17.100000000000001" customHeight="1" x14ac:dyDescent="0.25">
      <c r="A147" s="287">
        <v>159</v>
      </c>
      <c r="B147" s="288" t="s">
        <v>595</v>
      </c>
      <c r="C147" s="289">
        <v>91.355720363964593</v>
      </c>
      <c r="D147" s="289">
        <v>91.355720363964593</v>
      </c>
      <c r="E147" s="289">
        <v>0</v>
      </c>
      <c r="F147" s="289">
        <f t="shared" si="8"/>
        <v>91.355720363964593</v>
      </c>
      <c r="G147" s="289"/>
      <c r="H147" s="289">
        <v>0</v>
      </c>
      <c r="I147" s="289">
        <v>0</v>
      </c>
      <c r="J147" s="289">
        <f t="shared" si="9"/>
        <v>0</v>
      </c>
      <c r="K147" s="289"/>
      <c r="L147" s="289">
        <f t="shared" si="10"/>
        <v>0</v>
      </c>
      <c r="M147" s="289">
        <f t="shared" si="11"/>
        <v>0</v>
      </c>
      <c r="N147" s="222"/>
      <c r="O147" s="48"/>
    </row>
    <row r="148" spans="1:15" s="47" customFormat="1" ht="17.100000000000001" customHeight="1" x14ac:dyDescent="0.25">
      <c r="A148" s="287">
        <v>160</v>
      </c>
      <c r="B148" s="288" t="s">
        <v>596</v>
      </c>
      <c r="C148" s="289">
        <v>22.04524722575778</v>
      </c>
      <c r="D148" s="289">
        <v>22.04524722575778</v>
      </c>
      <c r="E148" s="289">
        <v>0</v>
      </c>
      <c r="F148" s="289">
        <f t="shared" si="8"/>
        <v>22.04524722575778</v>
      </c>
      <c r="G148" s="289"/>
      <c r="H148" s="289">
        <v>0</v>
      </c>
      <c r="I148" s="289">
        <v>0</v>
      </c>
      <c r="J148" s="289">
        <f t="shared" si="9"/>
        <v>0</v>
      </c>
      <c r="K148" s="289"/>
      <c r="L148" s="289">
        <f t="shared" si="10"/>
        <v>0</v>
      </c>
      <c r="M148" s="289">
        <f t="shared" si="11"/>
        <v>0</v>
      </c>
      <c r="N148" s="222"/>
      <c r="O148" s="48"/>
    </row>
    <row r="149" spans="1:15" s="47" customFormat="1" ht="17.100000000000001" customHeight="1" x14ac:dyDescent="0.25">
      <c r="A149" s="287">
        <v>161</v>
      </c>
      <c r="B149" s="288" t="s">
        <v>597</v>
      </c>
      <c r="C149" s="289">
        <v>85.844394999999977</v>
      </c>
      <c r="D149" s="289">
        <v>85.844394999999992</v>
      </c>
      <c r="E149" s="289">
        <v>0</v>
      </c>
      <c r="F149" s="289">
        <f t="shared" si="8"/>
        <v>85.844394999999992</v>
      </c>
      <c r="G149" s="289"/>
      <c r="H149" s="289">
        <v>0</v>
      </c>
      <c r="I149" s="289">
        <v>0</v>
      </c>
      <c r="J149" s="289">
        <f t="shared" si="9"/>
        <v>0</v>
      </c>
      <c r="K149" s="289"/>
      <c r="L149" s="289">
        <f t="shared" si="10"/>
        <v>-1.4210854715202004E-14</v>
      </c>
      <c r="M149" s="289">
        <f t="shared" si="11"/>
        <v>-1.4210854715202004E-14</v>
      </c>
      <c r="N149" s="222"/>
      <c r="O149" s="48"/>
    </row>
    <row r="150" spans="1:15" s="47" customFormat="1" ht="17.100000000000001" customHeight="1" x14ac:dyDescent="0.25">
      <c r="A150" s="287">
        <v>162</v>
      </c>
      <c r="B150" s="288" t="s">
        <v>598</v>
      </c>
      <c r="C150" s="289">
        <v>38.502988999999999</v>
      </c>
      <c r="D150" s="289">
        <v>38.502988999999999</v>
      </c>
      <c r="E150" s="289">
        <v>0</v>
      </c>
      <c r="F150" s="289">
        <f t="shared" si="8"/>
        <v>38.502988999999999</v>
      </c>
      <c r="G150" s="289"/>
      <c r="H150" s="289">
        <v>0</v>
      </c>
      <c r="I150" s="289">
        <v>0</v>
      </c>
      <c r="J150" s="289">
        <f t="shared" si="9"/>
        <v>0</v>
      </c>
      <c r="K150" s="289"/>
      <c r="L150" s="289">
        <f t="shared" si="10"/>
        <v>0</v>
      </c>
      <c r="M150" s="289">
        <f t="shared" si="11"/>
        <v>0</v>
      </c>
      <c r="N150" s="222"/>
      <c r="O150" s="48"/>
    </row>
    <row r="151" spans="1:15" s="47" customFormat="1" ht="17.100000000000001" customHeight="1" x14ac:dyDescent="0.25">
      <c r="A151" s="287">
        <v>163</v>
      </c>
      <c r="B151" s="288" t="s">
        <v>599</v>
      </c>
      <c r="C151" s="289">
        <v>317.83930504520674</v>
      </c>
      <c r="D151" s="289">
        <v>317.83930504520674</v>
      </c>
      <c r="E151" s="289">
        <v>0</v>
      </c>
      <c r="F151" s="289">
        <f t="shared" si="8"/>
        <v>317.83930504520674</v>
      </c>
      <c r="G151" s="289"/>
      <c r="H151" s="289">
        <v>0</v>
      </c>
      <c r="I151" s="289">
        <v>0</v>
      </c>
      <c r="J151" s="289">
        <f t="shared" si="9"/>
        <v>0</v>
      </c>
      <c r="K151" s="289"/>
      <c r="L151" s="289">
        <f t="shared" si="10"/>
        <v>0</v>
      </c>
      <c r="M151" s="289">
        <f t="shared" si="11"/>
        <v>0</v>
      </c>
      <c r="N151" s="222"/>
      <c r="O151" s="48"/>
    </row>
    <row r="152" spans="1:15" s="47" customFormat="1" ht="17.100000000000001" customHeight="1" x14ac:dyDescent="0.25">
      <c r="A152" s="287">
        <v>164</v>
      </c>
      <c r="B152" s="288" t="s">
        <v>600</v>
      </c>
      <c r="C152" s="289">
        <v>793.23275855187012</v>
      </c>
      <c r="D152" s="289">
        <v>783.34984166822721</v>
      </c>
      <c r="E152" s="289">
        <v>0</v>
      </c>
      <c r="F152" s="289">
        <f t="shared" si="8"/>
        <v>783.34984166822721</v>
      </c>
      <c r="G152" s="289"/>
      <c r="H152" s="289">
        <v>4.5613462348563276</v>
      </c>
      <c r="I152" s="289">
        <v>5.3215706487864463</v>
      </c>
      <c r="J152" s="289">
        <f t="shared" si="9"/>
        <v>9.8829168836427748</v>
      </c>
      <c r="K152" s="289"/>
      <c r="L152" s="289">
        <f t="shared" si="10"/>
        <v>1.3145040611561853E-13</v>
      </c>
      <c r="M152" s="289">
        <f t="shared" si="11"/>
        <v>9.8829168836429062</v>
      </c>
      <c r="N152" s="222"/>
      <c r="O152" s="48"/>
    </row>
    <row r="153" spans="1:15" s="47" customFormat="1" ht="17.100000000000001" customHeight="1" x14ac:dyDescent="0.25">
      <c r="A153" s="287">
        <v>165</v>
      </c>
      <c r="B153" s="288" t="s">
        <v>601</v>
      </c>
      <c r="C153" s="289">
        <v>118.44181904944109</v>
      </c>
      <c r="D153" s="289">
        <v>118.44181904944112</v>
      </c>
      <c r="E153" s="289">
        <v>0</v>
      </c>
      <c r="F153" s="289">
        <f t="shared" si="8"/>
        <v>118.44181904944112</v>
      </c>
      <c r="G153" s="289"/>
      <c r="H153" s="289">
        <v>0</v>
      </c>
      <c r="I153" s="289">
        <v>0</v>
      </c>
      <c r="J153" s="289">
        <f t="shared" si="9"/>
        <v>0</v>
      </c>
      <c r="K153" s="289"/>
      <c r="L153" s="289">
        <f t="shared" si="10"/>
        <v>-2.8421709430404007E-14</v>
      </c>
      <c r="M153" s="289">
        <f t="shared" si="11"/>
        <v>-2.8421709430404007E-14</v>
      </c>
      <c r="N153" s="222"/>
      <c r="O153" s="48"/>
    </row>
    <row r="154" spans="1:15" s="47" customFormat="1" ht="17.100000000000001" customHeight="1" x14ac:dyDescent="0.25">
      <c r="A154" s="287">
        <v>166</v>
      </c>
      <c r="B154" s="288" t="s">
        <v>602</v>
      </c>
      <c r="C154" s="289">
        <v>1232.5901275721574</v>
      </c>
      <c r="D154" s="289">
        <v>1220.8359523062556</v>
      </c>
      <c r="E154" s="289">
        <v>1.2161758560150076</v>
      </c>
      <c r="F154" s="289">
        <f t="shared" si="8"/>
        <v>1222.0521281622707</v>
      </c>
      <c r="G154" s="289"/>
      <c r="H154" s="289">
        <v>4.4812245781529869</v>
      </c>
      <c r="I154" s="289">
        <v>6.056774831733537</v>
      </c>
      <c r="J154" s="289">
        <f t="shared" si="9"/>
        <v>10.537999409886524</v>
      </c>
      <c r="K154" s="289"/>
      <c r="L154" s="289">
        <f t="shared" si="10"/>
        <v>1.2789769243681803E-13</v>
      </c>
      <c r="M154" s="289">
        <f t="shared" si="11"/>
        <v>10.537999409886652</v>
      </c>
      <c r="N154" s="222"/>
      <c r="O154" s="48"/>
    </row>
    <row r="155" spans="1:15" s="47" customFormat="1" ht="17.100000000000001" customHeight="1" x14ac:dyDescent="0.25">
      <c r="A155" s="287">
        <v>167</v>
      </c>
      <c r="B155" s="277" t="s">
        <v>603</v>
      </c>
      <c r="C155" s="289">
        <v>2928.8684284089973</v>
      </c>
      <c r="D155" s="289">
        <v>2928.8684284089964</v>
      </c>
      <c r="E155" s="289">
        <v>0</v>
      </c>
      <c r="F155" s="289">
        <f t="shared" si="8"/>
        <v>2928.8684284089964</v>
      </c>
      <c r="G155" s="289"/>
      <c r="H155" s="289">
        <v>0</v>
      </c>
      <c r="I155" s="289">
        <v>0</v>
      </c>
      <c r="J155" s="289">
        <f t="shared" si="9"/>
        <v>0</v>
      </c>
      <c r="K155" s="289"/>
      <c r="L155" s="289">
        <f t="shared" si="10"/>
        <v>9.0949470177292824E-13</v>
      </c>
      <c r="M155" s="289">
        <f t="shared" si="11"/>
        <v>9.0949470177292824E-13</v>
      </c>
      <c r="N155" s="222"/>
      <c r="O155" s="48"/>
    </row>
    <row r="156" spans="1:15" s="47" customFormat="1" ht="17.100000000000001" customHeight="1" x14ac:dyDescent="0.25">
      <c r="A156" s="287">
        <v>168</v>
      </c>
      <c r="B156" s="288" t="s">
        <v>604</v>
      </c>
      <c r="C156" s="289">
        <v>665.66989658906277</v>
      </c>
      <c r="D156" s="289">
        <v>665.66989658906311</v>
      </c>
      <c r="E156" s="289">
        <v>0</v>
      </c>
      <c r="F156" s="289">
        <f t="shared" si="8"/>
        <v>665.66989658906311</v>
      </c>
      <c r="G156" s="289"/>
      <c r="H156" s="289">
        <v>0</v>
      </c>
      <c r="I156" s="289">
        <v>0</v>
      </c>
      <c r="J156" s="289">
        <f t="shared" si="9"/>
        <v>0</v>
      </c>
      <c r="K156" s="289"/>
      <c r="L156" s="289">
        <f t="shared" si="10"/>
        <v>-3.4106051316484809E-13</v>
      </c>
      <c r="M156" s="289">
        <f t="shared" si="11"/>
        <v>-3.4106051316484809E-13</v>
      </c>
      <c r="N156" s="222"/>
      <c r="O156" s="48"/>
    </row>
    <row r="157" spans="1:15" s="39" customFormat="1" ht="17.100000000000001" customHeight="1" x14ac:dyDescent="0.25">
      <c r="A157" s="287">
        <v>170</v>
      </c>
      <c r="B157" s="288" t="s">
        <v>605</v>
      </c>
      <c r="C157" s="289">
        <v>1622.8207572888348</v>
      </c>
      <c r="D157" s="289">
        <v>1433.937677629292</v>
      </c>
      <c r="E157" s="289">
        <v>18.178519359641108</v>
      </c>
      <c r="F157" s="289">
        <f t="shared" si="8"/>
        <v>1452.1161969889331</v>
      </c>
      <c r="G157" s="289"/>
      <c r="H157" s="289">
        <v>73.069871821080866</v>
      </c>
      <c r="I157" s="289">
        <v>97.634688478820621</v>
      </c>
      <c r="J157" s="289">
        <f t="shared" si="9"/>
        <v>170.70456029990149</v>
      </c>
      <c r="K157" s="289"/>
      <c r="L157" s="289">
        <f t="shared" si="10"/>
        <v>1.9895196601282805E-13</v>
      </c>
      <c r="M157" s="289">
        <f t="shared" si="11"/>
        <v>170.70456029990169</v>
      </c>
      <c r="N157" s="222"/>
      <c r="O157" s="48"/>
    </row>
    <row r="158" spans="1:15" s="39" customFormat="1" ht="17.100000000000001" customHeight="1" x14ac:dyDescent="0.25">
      <c r="A158" s="287">
        <v>171</v>
      </c>
      <c r="B158" s="288" t="s">
        <v>606</v>
      </c>
      <c r="C158" s="289">
        <v>9543.0203131746148</v>
      </c>
      <c r="D158" s="289">
        <v>4921.7512152652889</v>
      </c>
      <c r="E158" s="289">
        <v>22.142241915821238</v>
      </c>
      <c r="F158" s="289">
        <f t="shared" si="8"/>
        <v>4943.8934571811105</v>
      </c>
      <c r="G158" s="289"/>
      <c r="H158" s="289">
        <v>649.13117666770574</v>
      </c>
      <c r="I158" s="289">
        <v>558.86434938180912</v>
      </c>
      <c r="J158" s="289">
        <f>+H158+I158</f>
        <v>1207.9955260495149</v>
      </c>
      <c r="K158" s="289"/>
      <c r="L158" s="289">
        <f>SUM(C158-F158-J158)</f>
        <v>3391.1313299439894</v>
      </c>
      <c r="M158" s="289">
        <f>J158+L158</f>
        <v>4599.1268559935043</v>
      </c>
      <c r="N158" s="222"/>
      <c r="O158" s="48"/>
    </row>
    <row r="159" spans="1:15" s="47" customFormat="1" ht="17.100000000000001" customHeight="1" x14ac:dyDescent="0.25">
      <c r="A159" s="287">
        <v>176</v>
      </c>
      <c r="B159" s="288" t="s">
        <v>607</v>
      </c>
      <c r="C159" s="289">
        <v>731.17259764683786</v>
      </c>
      <c r="D159" s="289">
        <v>712.42753712952538</v>
      </c>
      <c r="E159" s="289">
        <v>0</v>
      </c>
      <c r="F159" s="289">
        <f t="shared" si="8"/>
        <v>712.42753712952538</v>
      </c>
      <c r="G159" s="289"/>
      <c r="H159" s="289">
        <v>9.3725302684422154</v>
      </c>
      <c r="I159" s="289">
        <v>9.3725302488704827</v>
      </c>
      <c r="J159" s="289">
        <f t="shared" si="9"/>
        <v>18.745060517312698</v>
      </c>
      <c r="K159" s="289"/>
      <c r="L159" s="289">
        <f t="shared" si="10"/>
        <v>-2.1671553440683056E-13</v>
      </c>
      <c r="M159" s="289">
        <f t="shared" si="11"/>
        <v>18.745060517312481</v>
      </c>
      <c r="N159" s="222"/>
      <c r="O159" s="48"/>
    </row>
    <row r="160" spans="1:15" s="47" customFormat="1" ht="17.100000000000001" customHeight="1" x14ac:dyDescent="0.25">
      <c r="A160" s="287">
        <v>177</v>
      </c>
      <c r="B160" s="288" t="s">
        <v>608</v>
      </c>
      <c r="C160" s="289">
        <v>25.099259233157667</v>
      </c>
      <c r="D160" s="289">
        <v>24.426097262752265</v>
      </c>
      <c r="E160" s="289">
        <v>6.9650420237612629E-2</v>
      </c>
      <c r="F160" s="289">
        <f t="shared" si="8"/>
        <v>24.495747682989876</v>
      </c>
      <c r="G160" s="289"/>
      <c r="H160" s="289">
        <v>0.25663993273085584</v>
      </c>
      <c r="I160" s="289">
        <v>0.3468716174369369</v>
      </c>
      <c r="J160" s="289">
        <f t="shared" si="9"/>
        <v>0.60351155016779279</v>
      </c>
      <c r="K160" s="289"/>
      <c r="L160" s="289">
        <f t="shared" si="10"/>
        <v>-1.3322676295501878E-15</v>
      </c>
      <c r="M160" s="289">
        <f t="shared" si="11"/>
        <v>0.60351155016779146</v>
      </c>
      <c r="N160" s="222"/>
      <c r="O160" s="48"/>
    </row>
    <row r="161" spans="1:15" s="47" customFormat="1" ht="17.100000000000001" customHeight="1" x14ac:dyDescent="0.25">
      <c r="A161" s="287">
        <v>181</v>
      </c>
      <c r="B161" s="288" t="s">
        <v>609</v>
      </c>
      <c r="C161" s="289">
        <v>13096.24832348875</v>
      </c>
      <c r="D161" s="289">
        <v>10469.97653912587</v>
      </c>
      <c r="E161" s="289">
        <v>277.47733303346001</v>
      </c>
      <c r="F161" s="289">
        <f t="shared" si="8"/>
        <v>10747.453872159329</v>
      </c>
      <c r="G161" s="289"/>
      <c r="H161" s="289">
        <v>277.47733303346001</v>
      </c>
      <c r="I161" s="289">
        <v>554.95466606692003</v>
      </c>
      <c r="J161" s="289">
        <f t="shared" si="9"/>
        <v>832.43199910038004</v>
      </c>
      <c r="K161" s="289"/>
      <c r="L161" s="289">
        <f t="shared" si="10"/>
        <v>1516.3624522290406</v>
      </c>
      <c r="M161" s="289">
        <f t="shared" si="11"/>
        <v>2348.7944513294206</v>
      </c>
      <c r="N161" s="222"/>
      <c r="O161" s="48"/>
    </row>
    <row r="162" spans="1:15" s="47" customFormat="1" ht="17.100000000000001" customHeight="1" x14ac:dyDescent="0.25">
      <c r="A162" s="287">
        <v>182</v>
      </c>
      <c r="B162" s="288" t="s">
        <v>610</v>
      </c>
      <c r="C162" s="289">
        <v>649.16648999999984</v>
      </c>
      <c r="D162" s="289">
        <v>649.16649000000007</v>
      </c>
      <c r="E162" s="289">
        <v>0</v>
      </c>
      <c r="F162" s="289">
        <f t="shared" si="8"/>
        <v>649.16649000000007</v>
      </c>
      <c r="G162" s="289"/>
      <c r="H162" s="289">
        <v>0</v>
      </c>
      <c r="I162" s="289">
        <v>0</v>
      </c>
      <c r="J162" s="289">
        <f t="shared" si="9"/>
        <v>0</v>
      </c>
      <c r="K162" s="289"/>
      <c r="L162" s="289">
        <f t="shared" si="10"/>
        <v>-2.2737367544323206E-13</v>
      </c>
      <c r="M162" s="289">
        <f t="shared" si="11"/>
        <v>-2.2737367544323206E-13</v>
      </c>
      <c r="N162" s="222"/>
      <c r="O162" s="48"/>
    </row>
    <row r="163" spans="1:15" s="47" customFormat="1" ht="17.100000000000001" customHeight="1" x14ac:dyDescent="0.25">
      <c r="A163" s="287">
        <v>183</v>
      </c>
      <c r="B163" s="288" t="s">
        <v>611</v>
      </c>
      <c r="C163" s="289">
        <v>116.931241</v>
      </c>
      <c r="D163" s="289">
        <v>116.931241</v>
      </c>
      <c r="E163" s="289">
        <v>0</v>
      </c>
      <c r="F163" s="289">
        <f t="shared" si="8"/>
        <v>116.931241</v>
      </c>
      <c r="G163" s="289"/>
      <c r="H163" s="289">
        <v>0</v>
      </c>
      <c r="I163" s="289">
        <v>0</v>
      </c>
      <c r="J163" s="289">
        <f t="shared" si="9"/>
        <v>0</v>
      </c>
      <c r="K163" s="289"/>
      <c r="L163" s="289">
        <f t="shared" si="10"/>
        <v>0</v>
      </c>
      <c r="M163" s="289">
        <f t="shared" si="11"/>
        <v>0</v>
      </c>
      <c r="N163" s="222"/>
      <c r="O163" s="48"/>
    </row>
    <row r="164" spans="1:15" s="47" customFormat="1" ht="17.100000000000001" customHeight="1" x14ac:dyDescent="0.25">
      <c r="A164" s="287">
        <v>185</v>
      </c>
      <c r="B164" s="288" t="s">
        <v>612</v>
      </c>
      <c r="C164" s="289">
        <v>471.39415295639822</v>
      </c>
      <c r="D164" s="289">
        <v>457.15072950462712</v>
      </c>
      <c r="E164" s="289">
        <v>0</v>
      </c>
      <c r="F164" s="289">
        <f t="shared" si="8"/>
        <v>457.15072950462712</v>
      </c>
      <c r="G164" s="289"/>
      <c r="H164" s="289">
        <v>6.5738877410843104</v>
      </c>
      <c r="I164" s="289">
        <v>7.6695357106867945</v>
      </c>
      <c r="J164" s="289">
        <f t="shared" si="9"/>
        <v>14.243423451771104</v>
      </c>
      <c r="K164" s="289"/>
      <c r="L164" s="289">
        <f t="shared" si="10"/>
        <v>-1.0658141036401503E-14</v>
      </c>
      <c r="M164" s="289">
        <f t="shared" si="11"/>
        <v>14.243423451771093</v>
      </c>
      <c r="N164" s="222"/>
      <c r="O164" s="48"/>
    </row>
    <row r="165" spans="1:15" s="47" customFormat="1" ht="17.100000000000001" customHeight="1" x14ac:dyDescent="0.25">
      <c r="A165" s="287">
        <v>189</v>
      </c>
      <c r="B165" s="288" t="s">
        <v>613</v>
      </c>
      <c r="C165" s="289">
        <v>326.00538404260783</v>
      </c>
      <c r="D165" s="289">
        <v>290.64178253296438</v>
      </c>
      <c r="E165" s="289">
        <v>3.6589856205692333</v>
      </c>
      <c r="F165" s="289">
        <f t="shared" si="8"/>
        <v>294.30076815353362</v>
      </c>
      <c r="G165" s="289"/>
      <c r="H165" s="289">
        <v>13.482208289452933</v>
      </c>
      <c r="I165" s="289">
        <v>18.222407599621235</v>
      </c>
      <c r="J165" s="289">
        <f t="shared" si="9"/>
        <v>31.704615889074169</v>
      </c>
      <c r="K165" s="289"/>
      <c r="L165" s="289">
        <f t="shared" si="10"/>
        <v>3.5527136788005009E-14</v>
      </c>
      <c r="M165" s="289">
        <f t="shared" si="11"/>
        <v>31.704615889074205</v>
      </c>
      <c r="N165" s="222"/>
      <c r="O165" s="48"/>
    </row>
    <row r="166" spans="1:15" s="47" customFormat="1" ht="17.100000000000001" customHeight="1" x14ac:dyDescent="0.25">
      <c r="A166" s="287">
        <v>190</v>
      </c>
      <c r="B166" s="288" t="s">
        <v>614</v>
      </c>
      <c r="C166" s="289">
        <v>1001.3163349339807</v>
      </c>
      <c r="D166" s="289">
        <v>876.24240279867945</v>
      </c>
      <c r="E166" s="289">
        <v>2.5710596813755409</v>
      </c>
      <c r="F166" s="289">
        <f t="shared" si="8"/>
        <v>878.81346248005502</v>
      </c>
      <c r="G166" s="289"/>
      <c r="H166" s="289">
        <v>19.223191818180453</v>
      </c>
      <c r="I166" s="289">
        <v>22.553987791234835</v>
      </c>
      <c r="J166" s="289">
        <f t="shared" si="9"/>
        <v>41.777179609415285</v>
      </c>
      <c r="K166" s="289"/>
      <c r="L166" s="289">
        <f t="shared" si="10"/>
        <v>80.725692844510363</v>
      </c>
      <c r="M166" s="289">
        <f t="shared" si="11"/>
        <v>122.50287245392565</v>
      </c>
      <c r="N166" s="222"/>
      <c r="O166" s="48"/>
    </row>
    <row r="167" spans="1:15" s="47" customFormat="1" ht="17.100000000000001" customHeight="1" x14ac:dyDescent="0.25">
      <c r="A167" s="287">
        <v>191</v>
      </c>
      <c r="B167" s="288" t="s">
        <v>615</v>
      </c>
      <c r="C167" s="289">
        <v>111.221791852696</v>
      </c>
      <c r="D167" s="289">
        <v>111.22179185269597</v>
      </c>
      <c r="E167" s="289">
        <v>0</v>
      </c>
      <c r="F167" s="289">
        <f t="shared" si="8"/>
        <v>111.22179185269597</v>
      </c>
      <c r="G167" s="289"/>
      <c r="H167" s="289">
        <v>0</v>
      </c>
      <c r="I167" s="289">
        <v>0</v>
      </c>
      <c r="J167" s="289">
        <f t="shared" si="9"/>
        <v>0</v>
      </c>
      <c r="K167" s="289"/>
      <c r="L167" s="289">
        <f t="shared" si="10"/>
        <v>2.8421709430404007E-14</v>
      </c>
      <c r="M167" s="289">
        <f t="shared" si="11"/>
        <v>2.8421709430404007E-14</v>
      </c>
      <c r="N167" s="222"/>
      <c r="O167" s="48"/>
    </row>
    <row r="168" spans="1:15" s="47" customFormat="1" ht="17.100000000000001" customHeight="1" x14ac:dyDescent="0.25">
      <c r="A168" s="287">
        <v>192</v>
      </c>
      <c r="B168" s="288" t="s">
        <v>616</v>
      </c>
      <c r="C168" s="289">
        <v>785.44627702324908</v>
      </c>
      <c r="D168" s="289">
        <v>759.48604564656807</v>
      </c>
      <c r="E168" s="289">
        <v>4.3811118750000017E-2</v>
      </c>
      <c r="F168" s="289">
        <f t="shared" si="8"/>
        <v>759.52985676531807</v>
      </c>
      <c r="G168" s="289"/>
      <c r="H168" s="289">
        <v>11.947646867217745</v>
      </c>
      <c r="I168" s="289">
        <v>13.968773390713604</v>
      </c>
      <c r="J168" s="289">
        <f t="shared" si="9"/>
        <v>25.91642025793135</v>
      </c>
      <c r="K168" s="289"/>
      <c r="L168" s="289">
        <f t="shared" si="10"/>
        <v>-3.4106051316484809E-13</v>
      </c>
      <c r="M168" s="289">
        <f t="shared" si="11"/>
        <v>25.916420257931009</v>
      </c>
      <c r="N168" s="222"/>
      <c r="O168" s="48"/>
    </row>
    <row r="169" spans="1:15" s="47" customFormat="1" ht="17.100000000000001" customHeight="1" x14ac:dyDescent="0.25">
      <c r="A169" s="287">
        <v>193</v>
      </c>
      <c r="B169" s="288" t="s">
        <v>617</v>
      </c>
      <c r="C169" s="289">
        <v>77.343500982684617</v>
      </c>
      <c r="D169" s="289">
        <v>77.343500982684617</v>
      </c>
      <c r="E169" s="289">
        <v>0</v>
      </c>
      <c r="F169" s="289">
        <f t="shared" si="8"/>
        <v>77.343500982684617</v>
      </c>
      <c r="G169" s="289"/>
      <c r="H169" s="289">
        <v>0</v>
      </c>
      <c r="I169" s="289">
        <v>0</v>
      </c>
      <c r="J169" s="289">
        <f t="shared" si="9"/>
        <v>0</v>
      </c>
      <c r="K169" s="289"/>
      <c r="L169" s="289">
        <f t="shared" si="10"/>
        <v>0</v>
      </c>
      <c r="M169" s="289">
        <f t="shared" si="11"/>
        <v>0</v>
      </c>
      <c r="N169" s="222"/>
      <c r="O169" s="48"/>
    </row>
    <row r="170" spans="1:15" s="47" customFormat="1" ht="17.100000000000001" customHeight="1" x14ac:dyDescent="0.25">
      <c r="A170" s="287">
        <v>194</v>
      </c>
      <c r="B170" s="288" t="s">
        <v>618</v>
      </c>
      <c r="C170" s="289">
        <v>796.755551855097</v>
      </c>
      <c r="D170" s="289">
        <v>776.97639622327483</v>
      </c>
      <c r="E170" s="289">
        <v>1.2568997409215801</v>
      </c>
      <c r="F170" s="289">
        <f t="shared" si="8"/>
        <v>778.23329596419637</v>
      </c>
      <c r="G170" s="289"/>
      <c r="H170" s="289">
        <v>8.1534590596411256</v>
      </c>
      <c r="I170" s="289">
        <v>10.368796831259422</v>
      </c>
      <c r="J170" s="289">
        <f t="shared" si="9"/>
        <v>18.522255890900546</v>
      </c>
      <c r="K170" s="289"/>
      <c r="L170" s="289">
        <f t="shared" si="10"/>
        <v>7.815970093361102E-14</v>
      </c>
      <c r="M170" s="289">
        <f t="shared" si="11"/>
        <v>18.522255890900624</v>
      </c>
      <c r="N170" s="222"/>
      <c r="O170" s="48"/>
    </row>
    <row r="171" spans="1:15" s="39" customFormat="1" ht="17.100000000000001" customHeight="1" x14ac:dyDescent="0.25">
      <c r="A171" s="287">
        <v>195</v>
      </c>
      <c r="B171" s="288" t="s">
        <v>619</v>
      </c>
      <c r="C171" s="289">
        <v>1965.8165941472178</v>
      </c>
      <c r="D171" s="289">
        <v>1874.1620809432734</v>
      </c>
      <c r="E171" s="289">
        <v>7.9936309284412168</v>
      </c>
      <c r="F171" s="289">
        <f t="shared" si="8"/>
        <v>1882.1557118717146</v>
      </c>
      <c r="G171" s="289"/>
      <c r="H171" s="289">
        <v>36.098847807310513</v>
      </c>
      <c r="I171" s="289">
        <v>47.562034468193168</v>
      </c>
      <c r="J171" s="289">
        <f t="shared" si="9"/>
        <v>83.660882275503681</v>
      </c>
      <c r="K171" s="289"/>
      <c r="L171" s="289">
        <f t="shared" si="10"/>
        <v>-5.5422333389287814E-13</v>
      </c>
      <c r="M171" s="289">
        <f t="shared" si="11"/>
        <v>83.660882275503127</v>
      </c>
      <c r="N171" s="222"/>
      <c r="O171" s="48"/>
    </row>
    <row r="172" spans="1:15" s="47" customFormat="1" ht="17.100000000000001" customHeight="1" x14ac:dyDescent="0.25">
      <c r="A172" s="287">
        <v>197</v>
      </c>
      <c r="B172" s="288" t="s">
        <v>620</v>
      </c>
      <c r="C172" s="289">
        <v>323.37419883904482</v>
      </c>
      <c r="D172" s="289">
        <v>303.98404248815837</v>
      </c>
      <c r="E172" s="289">
        <v>2.0062522356287644</v>
      </c>
      <c r="F172" s="289">
        <f t="shared" si="8"/>
        <v>305.99029472378714</v>
      </c>
      <c r="G172" s="289"/>
      <c r="H172" s="289">
        <v>7.3924067481528093</v>
      </c>
      <c r="I172" s="289">
        <v>9.9914973671050191</v>
      </c>
      <c r="J172" s="289">
        <f t="shared" si="9"/>
        <v>17.383904115257828</v>
      </c>
      <c r="K172" s="289"/>
      <c r="L172" s="289">
        <f t="shared" si="10"/>
        <v>-1.4921397450962104E-13</v>
      </c>
      <c r="M172" s="289">
        <f t="shared" si="11"/>
        <v>17.383904115257678</v>
      </c>
      <c r="N172" s="222"/>
      <c r="O172" s="48"/>
    </row>
    <row r="173" spans="1:15" s="39" customFormat="1" ht="17.100000000000001" customHeight="1" x14ac:dyDescent="0.25">
      <c r="A173" s="287">
        <v>198</v>
      </c>
      <c r="B173" s="288" t="s">
        <v>621</v>
      </c>
      <c r="C173" s="289">
        <v>407.94646833818547</v>
      </c>
      <c r="D173" s="289">
        <v>385.01816774354006</v>
      </c>
      <c r="E173" s="289">
        <v>0.840276449671014</v>
      </c>
      <c r="F173" s="289">
        <f t="shared" si="8"/>
        <v>385.85844419321108</v>
      </c>
      <c r="G173" s="289"/>
      <c r="H173" s="289">
        <v>10.499724939372898</v>
      </c>
      <c r="I173" s="289">
        <v>11.588299205601368</v>
      </c>
      <c r="J173" s="289">
        <f t="shared" si="9"/>
        <v>22.088024144974266</v>
      </c>
      <c r="K173" s="289"/>
      <c r="L173" s="289">
        <f t="shared" si="10"/>
        <v>1.1723955140041653E-13</v>
      </c>
      <c r="M173" s="289">
        <f t="shared" si="11"/>
        <v>22.088024144974383</v>
      </c>
      <c r="N173" s="222"/>
      <c r="O173" s="48"/>
    </row>
    <row r="174" spans="1:15" s="39" customFormat="1" ht="17.100000000000001" customHeight="1" x14ac:dyDescent="0.25">
      <c r="A174" s="287">
        <v>199</v>
      </c>
      <c r="B174" s="288" t="s">
        <v>622</v>
      </c>
      <c r="C174" s="289">
        <v>314.89352271377987</v>
      </c>
      <c r="D174" s="289">
        <v>307.64855399575833</v>
      </c>
      <c r="E174" s="289">
        <v>0.74961917260620892</v>
      </c>
      <c r="F174" s="289">
        <f t="shared" si="8"/>
        <v>308.39817316836456</v>
      </c>
      <c r="G174" s="289"/>
      <c r="H174" s="289">
        <v>2.7621102542861031</v>
      </c>
      <c r="I174" s="289">
        <v>3.733239291129292</v>
      </c>
      <c r="J174" s="289">
        <f t="shared" si="9"/>
        <v>6.4953495454153956</v>
      </c>
      <c r="K174" s="289"/>
      <c r="L174" s="289">
        <f t="shared" si="10"/>
        <v>-8.7041485130612273E-14</v>
      </c>
      <c r="M174" s="289">
        <f t="shared" si="11"/>
        <v>6.4953495454153085</v>
      </c>
      <c r="N174" s="222"/>
      <c r="O174" s="48"/>
    </row>
    <row r="175" spans="1:15" s="47" customFormat="1" ht="17.100000000000001" customHeight="1" x14ac:dyDescent="0.25">
      <c r="A175" s="287">
        <v>200</v>
      </c>
      <c r="B175" s="288" t="s">
        <v>623</v>
      </c>
      <c r="C175" s="289">
        <v>1418.0681046981263</v>
      </c>
      <c r="D175" s="289">
        <v>1342.5817198040777</v>
      </c>
      <c r="E175" s="289">
        <v>3.380373731702067</v>
      </c>
      <c r="F175" s="289">
        <f t="shared" si="8"/>
        <v>1345.9620935357798</v>
      </c>
      <c r="G175" s="289"/>
      <c r="H175" s="289">
        <v>33.863376319820802</v>
      </c>
      <c r="I175" s="289">
        <v>38.242634842525625</v>
      </c>
      <c r="J175" s="289">
        <f t="shared" si="9"/>
        <v>72.106011162346419</v>
      </c>
      <c r="K175" s="289"/>
      <c r="L175" s="289">
        <f t="shared" si="10"/>
        <v>5.6843418860808015E-14</v>
      </c>
      <c r="M175" s="289">
        <f t="shared" si="11"/>
        <v>72.106011162346476</v>
      </c>
      <c r="N175" s="222"/>
      <c r="O175" s="48"/>
    </row>
    <row r="176" spans="1:15" s="47" customFormat="1" ht="17.100000000000001" customHeight="1" x14ac:dyDescent="0.25">
      <c r="A176" s="287">
        <v>201</v>
      </c>
      <c r="B176" s="288" t="s">
        <v>624</v>
      </c>
      <c r="C176" s="289">
        <v>1796.8178929014416</v>
      </c>
      <c r="D176" s="289">
        <v>1505.0830338466803</v>
      </c>
      <c r="E176" s="289">
        <v>30.185094515969844</v>
      </c>
      <c r="F176" s="289">
        <f t="shared" si="8"/>
        <v>1535.2681283626503</v>
      </c>
      <c r="G176" s="289"/>
      <c r="H176" s="289">
        <v>111.22255530533923</v>
      </c>
      <c r="I176" s="289">
        <v>150.32720923345224</v>
      </c>
      <c r="J176" s="289">
        <f t="shared" si="9"/>
        <v>261.54976453879146</v>
      </c>
      <c r="K176" s="289"/>
      <c r="L176" s="289">
        <f t="shared" si="10"/>
        <v>-1.1368683772161603E-13</v>
      </c>
      <c r="M176" s="289">
        <f t="shared" si="11"/>
        <v>261.54976453879135</v>
      </c>
      <c r="N176" s="222"/>
      <c r="O176" s="48"/>
    </row>
    <row r="177" spans="1:15" s="47" customFormat="1" ht="17.100000000000001" customHeight="1" x14ac:dyDescent="0.25">
      <c r="A177" s="287">
        <v>202</v>
      </c>
      <c r="B177" s="288" t="s">
        <v>625</v>
      </c>
      <c r="C177" s="289">
        <v>2663.0487833252596</v>
      </c>
      <c r="D177" s="289">
        <v>2504.7759762865735</v>
      </c>
      <c r="E177" s="289">
        <v>0</v>
      </c>
      <c r="F177" s="289">
        <f t="shared" si="8"/>
        <v>2504.7759762865735</v>
      </c>
      <c r="G177" s="289"/>
      <c r="H177" s="289">
        <v>76.599526765592486</v>
      </c>
      <c r="I177" s="289">
        <v>81.673280273093127</v>
      </c>
      <c r="J177" s="289">
        <f t="shared" si="9"/>
        <v>158.27280703868561</v>
      </c>
      <c r="K177" s="289"/>
      <c r="L177" s="289">
        <f t="shared" si="10"/>
        <v>4.8316906031686813E-13</v>
      </c>
      <c r="M177" s="289">
        <f t="shared" si="11"/>
        <v>158.2728070386861</v>
      </c>
      <c r="N177" s="222"/>
      <c r="O177" s="48"/>
    </row>
    <row r="178" spans="1:15" s="39" customFormat="1" ht="17.100000000000001" customHeight="1" x14ac:dyDescent="0.25">
      <c r="A178" s="287">
        <v>203</v>
      </c>
      <c r="B178" s="288" t="s">
        <v>626</v>
      </c>
      <c r="C178" s="289">
        <v>749.13037321854063</v>
      </c>
      <c r="D178" s="289">
        <v>749.13037321854017</v>
      </c>
      <c r="E178" s="289">
        <v>0</v>
      </c>
      <c r="F178" s="289">
        <f t="shared" si="8"/>
        <v>749.13037321854017</v>
      </c>
      <c r="G178" s="289"/>
      <c r="H178" s="289">
        <v>0</v>
      </c>
      <c r="I178" s="289">
        <v>0</v>
      </c>
      <c r="J178" s="289">
        <f t="shared" si="9"/>
        <v>0</v>
      </c>
      <c r="K178" s="289"/>
      <c r="L178" s="289">
        <f t="shared" si="10"/>
        <v>4.5474735088646412E-13</v>
      </c>
      <c r="M178" s="289">
        <f t="shared" si="11"/>
        <v>4.5474735088646412E-13</v>
      </c>
      <c r="N178" s="222"/>
      <c r="O178" s="48"/>
    </row>
    <row r="179" spans="1:15" s="39" customFormat="1" ht="17.100000000000001" customHeight="1" x14ac:dyDescent="0.25">
      <c r="A179" s="287">
        <v>204</v>
      </c>
      <c r="B179" s="288" t="s">
        <v>627</v>
      </c>
      <c r="C179" s="289">
        <v>2163.4507480202442</v>
      </c>
      <c r="D179" s="289">
        <v>2139.8254467937036</v>
      </c>
      <c r="E179" s="289">
        <v>2.4444522926638022</v>
      </c>
      <c r="F179" s="289">
        <f t="shared" si="8"/>
        <v>2142.2698990863673</v>
      </c>
      <c r="G179" s="289"/>
      <c r="H179" s="289">
        <v>9.0070359910591531</v>
      </c>
      <c r="I179" s="289">
        <v>12.173812942817364</v>
      </c>
      <c r="J179" s="289">
        <f t="shared" si="9"/>
        <v>21.180848933876518</v>
      </c>
      <c r="K179" s="289"/>
      <c r="L179" s="289">
        <f t="shared" si="10"/>
        <v>3.4106051316484809E-13</v>
      </c>
      <c r="M179" s="289">
        <f t="shared" si="11"/>
        <v>21.18084893387686</v>
      </c>
      <c r="N179" s="222"/>
      <c r="O179" s="48"/>
    </row>
    <row r="180" spans="1:15" s="47" customFormat="1" ht="17.100000000000001" customHeight="1" x14ac:dyDescent="0.25">
      <c r="A180" s="287">
        <v>205</v>
      </c>
      <c r="B180" s="288" t="s">
        <v>628</v>
      </c>
      <c r="C180" s="289">
        <v>2367.1523018163953</v>
      </c>
      <c r="D180" s="289">
        <v>2327.5187247905301</v>
      </c>
      <c r="E180" s="289">
        <v>4.1007895537735868</v>
      </c>
      <c r="F180" s="289">
        <f t="shared" si="8"/>
        <v>2331.6195143443038</v>
      </c>
      <c r="G180" s="289"/>
      <c r="H180" s="289">
        <v>15.11011652582938</v>
      </c>
      <c r="I180" s="289">
        <v>20.422670946261288</v>
      </c>
      <c r="J180" s="289">
        <f t="shared" si="9"/>
        <v>35.532787472090668</v>
      </c>
      <c r="K180" s="289"/>
      <c r="L180" s="289">
        <f t="shared" si="10"/>
        <v>8.4554585555451922E-13</v>
      </c>
      <c r="M180" s="289">
        <f t="shared" si="11"/>
        <v>35.532787472091513</v>
      </c>
      <c r="N180" s="222"/>
      <c r="O180" s="48"/>
    </row>
    <row r="181" spans="1:15" s="47" customFormat="1" ht="17.100000000000001" customHeight="1" x14ac:dyDescent="0.25">
      <c r="A181" s="287">
        <v>206</v>
      </c>
      <c r="B181" s="288" t="s">
        <v>629</v>
      </c>
      <c r="C181" s="289">
        <v>856.16767793334964</v>
      </c>
      <c r="D181" s="289">
        <v>856.16767793334975</v>
      </c>
      <c r="E181" s="289">
        <v>0</v>
      </c>
      <c r="F181" s="289">
        <f t="shared" si="8"/>
        <v>856.16767793334975</v>
      </c>
      <c r="G181" s="289"/>
      <c r="H181" s="289">
        <v>0</v>
      </c>
      <c r="I181" s="289">
        <v>0</v>
      </c>
      <c r="J181" s="289">
        <f t="shared" si="9"/>
        <v>0</v>
      </c>
      <c r="K181" s="289"/>
      <c r="L181" s="289">
        <f t="shared" si="10"/>
        <v>-1.1368683772161603E-13</v>
      </c>
      <c r="M181" s="289">
        <f t="shared" si="11"/>
        <v>-1.1368683772161603E-13</v>
      </c>
      <c r="N181" s="222"/>
      <c r="O181" s="48"/>
    </row>
    <row r="182" spans="1:15" s="39" customFormat="1" ht="17.100000000000001" customHeight="1" x14ac:dyDescent="0.25">
      <c r="A182" s="287">
        <v>207</v>
      </c>
      <c r="B182" s="288" t="s">
        <v>630</v>
      </c>
      <c r="C182" s="289">
        <v>973.99870978866443</v>
      </c>
      <c r="D182" s="289">
        <v>957.19999189625628</v>
      </c>
      <c r="E182" s="289">
        <v>1.738122363796919</v>
      </c>
      <c r="F182" s="289">
        <f t="shared" si="8"/>
        <v>958.93811426005323</v>
      </c>
      <c r="G182" s="289"/>
      <c r="H182" s="289">
        <v>6.4044329073976591</v>
      </c>
      <c r="I182" s="289">
        <v>8.6561626212134435</v>
      </c>
      <c r="J182" s="289">
        <f t="shared" si="9"/>
        <v>15.060595528611103</v>
      </c>
      <c r="K182" s="289"/>
      <c r="L182" s="289">
        <f t="shared" si="10"/>
        <v>9.9475983006414026E-14</v>
      </c>
      <c r="M182" s="289">
        <f t="shared" si="11"/>
        <v>15.060595528611202</v>
      </c>
      <c r="N182" s="222"/>
      <c r="O182" s="48"/>
    </row>
    <row r="183" spans="1:15" s="47" customFormat="1" ht="17.100000000000001" customHeight="1" x14ac:dyDescent="0.25">
      <c r="A183" s="287">
        <v>208</v>
      </c>
      <c r="B183" s="288" t="s">
        <v>631</v>
      </c>
      <c r="C183" s="289">
        <v>190.80385733655402</v>
      </c>
      <c r="D183" s="289">
        <v>190.80385733655399</v>
      </c>
      <c r="E183" s="289">
        <v>0</v>
      </c>
      <c r="F183" s="289">
        <f t="shared" si="8"/>
        <v>190.80385733655399</v>
      </c>
      <c r="G183" s="289"/>
      <c r="H183" s="289">
        <v>0</v>
      </c>
      <c r="I183" s="289">
        <v>0</v>
      </c>
      <c r="J183" s="289">
        <f t="shared" si="9"/>
        <v>0</v>
      </c>
      <c r="K183" s="289"/>
      <c r="L183" s="289">
        <f t="shared" si="10"/>
        <v>2.8421709430404007E-14</v>
      </c>
      <c r="M183" s="289">
        <f t="shared" si="11"/>
        <v>2.8421709430404007E-14</v>
      </c>
      <c r="N183" s="222"/>
      <c r="O183" s="48"/>
    </row>
    <row r="184" spans="1:15" s="47" customFormat="1" ht="17.100000000000001" customHeight="1" x14ac:dyDescent="0.25">
      <c r="A184" s="287">
        <v>210</v>
      </c>
      <c r="B184" s="288" t="s">
        <v>632</v>
      </c>
      <c r="C184" s="289">
        <v>2808.2085603398641</v>
      </c>
      <c r="D184" s="289">
        <v>2747.3536378303065</v>
      </c>
      <c r="E184" s="289">
        <v>6.2965104350377787</v>
      </c>
      <c r="F184" s="289">
        <f t="shared" si="8"/>
        <v>2753.6501482653443</v>
      </c>
      <c r="G184" s="289"/>
      <c r="H184" s="289">
        <v>23.200655562846329</v>
      </c>
      <c r="I184" s="289">
        <v>31.357756511673422</v>
      </c>
      <c r="J184" s="289">
        <f t="shared" si="9"/>
        <v>54.558412074519751</v>
      </c>
      <c r="K184" s="289"/>
      <c r="L184" s="289">
        <f t="shared" si="10"/>
        <v>1.4210854715202004E-14</v>
      </c>
      <c r="M184" s="289">
        <f t="shared" si="11"/>
        <v>54.558412074519765</v>
      </c>
      <c r="N184" s="222"/>
      <c r="O184" s="48"/>
    </row>
    <row r="185" spans="1:15" s="47" customFormat="1" ht="17.100000000000001" customHeight="1" x14ac:dyDescent="0.25">
      <c r="A185" s="287">
        <v>211</v>
      </c>
      <c r="B185" s="288" t="s">
        <v>633</v>
      </c>
      <c r="C185" s="289">
        <v>3705.6677411894857</v>
      </c>
      <c r="D185" s="289">
        <v>3580.8017786371838</v>
      </c>
      <c r="E185" s="289">
        <v>8.8430041186405361</v>
      </c>
      <c r="F185" s="289">
        <f t="shared" si="8"/>
        <v>3589.6447827558245</v>
      </c>
      <c r="G185" s="289"/>
      <c r="H185" s="289">
        <v>50.823493946246998</v>
      </c>
      <c r="I185" s="289">
        <v>65.199464487413749</v>
      </c>
      <c r="J185" s="289">
        <f t="shared" si="9"/>
        <v>116.02295843366075</v>
      </c>
      <c r="K185" s="289"/>
      <c r="L185" s="289">
        <f t="shared" si="10"/>
        <v>4.4053649617126212E-13</v>
      </c>
      <c r="M185" s="289">
        <f t="shared" si="11"/>
        <v>116.02295843366119</v>
      </c>
      <c r="N185" s="222"/>
      <c r="O185" s="48"/>
    </row>
    <row r="186" spans="1:15" s="39" customFormat="1" ht="17.100000000000001" customHeight="1" x14ac:dyDescent="0.25">
      <c r="A186" s="287">
        <v>212</v>
      </c>
      <c r="B186" s="278" t="s">
        <v>634</v>
      </c>
      <c r="C186" s="289">
        <v>745.58716725376962</v>
      </c>
      <c r="D186" s="289">
        <v>745.58716725376973</v>
      </c>
      <c r="E186" s="289">
        <v>0</v>
      </c>
      <c r="F186" s="289">
        <f t="shared" si="8"/>
        <v>745.58716725376973</v>
      </c>
      <c r="G186" s="289"/>
      <c r="H186" s="289">
        <v>0</v>
      </c>
      <c r="I186" s="289">
        <v>0</v>
      </c>
      <c r="J186" s="289">
        <f>+H186+I186</f>
        <v>0</v>
      </c>
      <c r="K186" s="289"/>
      <c r="L186" s="289">
        <f>SUM(C186-F186-J186)</f>
        <v>-1.1368683772161603E-13</v>
      </c>
      <c r="M186" s="289">
        <f>J186+L186</f>
        <v>-1.1368683772161603E-13</v>
      </c>
      <c r="N186" s="222"/>
      <c r="O186" s="48"/>
    </row>
    <row r="187" spans="1:15" s="47" customFormat="1" ht="17.100000000000001" customHeight="1" x14ac:dyDescent="0.25">
      <c r="A187" s="287">
        <v>213</v>
      </c>
      <c r="B187" s="279" t="s">
        <v>635</v>
      </c>
      <c r="C187" s="289">
        <v>1234.2364879433962</v>
      </c>
      <c r="D187" s="289">
        <v>932.28433781802585</v>
      </c>
      <c r="E187" s="289">
        <v>1.8519847640323819</v>
      </c>
      <c r="F187" s="289">
        <f t="shared" si="8"/>
        <v>934.13632258205826</v>
      </c>
      <c r="G187" s="289"/>
      <c r="H187" s="289">
        <v>69.973797663644575</v>
      </c>
      <c r="I187" s="289">
        <v>34.118633092157594</v>
      </c>
      <c r="J187" s="289">
        <f t="shared" si="9"/>
        <v>104.09243075580217</v>
      </c>
      <c r="K187" s="289"/>
      <c r="L187" s="289">
        <f t="shared" si="10"/>
        <v>196.0077346055358</v>
      </c>
      <c r="M187" s="289">
        <f t="shared" si="11"/>
        <v>300.10016536133799</v>
      </c>
      <c r="N187" s="222"/>
      <c r="O187" s="48"/>
    </row>
    <row r="188" spans="1:15" s="47" customFormat="1" ht="17.100000000000001" customHeight="1" x14ac:dyDescent="0.25">
      <c r="A188" s="287">
        <v>214</v>
      </c>
      <c r="B188" s="279" t="s">
        <v>636</v>
      </c>
      <c r="C188" s="289">
        <v>2434.737352010754</v>
      </c>
      <c r="D188" s="289">
        <v>2148.3833159382716</v>
      </c>
      <c r="E188" s="289">
        <v>7.4491550028122795</v>
      </c>
      <c r="F188" s="289">
        <f t="shared" si="8"/>
        <v>2155.832470941084</v>
      </c>
      <c r="G188" s="289"/>
      <c r="H188" s="289">
        <v>53.271998246135681</v>
      </c>
      <c r="I188" s="289">
        <v>76.392791789309996</v>
      </c>
      <c r="J188" s="289">
        <f>+H188+I188</f>
        <v>129.66479003544566</v>
      </c>
      <c r="K188" s="289"/>
      <c r="L188" s="289">
        <f>SUM(C188-F188-J188)</f>
        <v>149.24009103422429</v>
      </c>
      <c r="M188" s="289">
        <f>J188+L188</f>
        <v>278.90488106966995</v>
      </c>
      <c r="N188" s="222"/>
      <c r="O188" s="48"/>
    </row>
    <row r="189" spans="1:15" s="47" customFormat="1" ht="17.100000000000001" customHeight="1" x14ac:dyDescent="0.25">
      <c r="A189" s="287">
        <v>215</v>
      </c>
      <c r="B189" s="288" t="s">
        <v>637</v>
      </c>
      <c r="C189" s="289">
        <v>1261.9665475295558</v>
      </c>
      <c r="D189" s="289">
        <v>1081.3259123794298</v>
      </c>
      <c r="E189" s="289">
        <v>1.7912456980198046</v>
      </c>
      <c r="F189" s="289">
        <f t="shared" si="8"/>
        <v>1083.1171580774496</v>
      </c>
      <c r="G189" s="289"/>
      <c r="H189" s="289">
        <v>44.046412111679132</v>
      </c>
      <c r="I189" s="289">
        <v>32.908639211711041</v>
      </c>
      <c r="J189" s="289">
        <f t="shared" si="9"/>
        <v>76.955051323390165</v>
      </c>
      <c r="K189" s="289"/>
      <c r="L189" s="289">
        <f t="shared" si="10"/>
        <v>101.89433812871599</v>
      </c>
      <c r="M189" s="289">
        <f t="shared" si="11"/>
        <v>178.84938945210615</v>
      </c>
      <c r="N189" s="222"/>
      <c r="O189" s="48"/>
    </row>
    <row r="190" spans="1:15" s="47" customFormat="1" ht="17.100000000000001" customHeight="1" x14ac:dyDescent="0.25">
      <c r="A190" s="287">
        <v>216</v>
      </c>
      <c r="B190" s="278" t="s">
        <v>638</v>
      </c>
      <c r="C190" s="289">
        <v>3059.1056319082331</v>
      </c>
      <c r="D190" s="289">
        <v>2630.4275941946539</v>
      </c>
      <c r="E190" s="289">
        <v>0</v>
      </c>
      <c r="F190" s="289">
        <f t="shared" si="8"/>
        <v>2630.4275941946539</v>
      </c>
      <c r="G190" s="289"/>
      <c r="H190" s="289">
        <v>283.39003815558931</v>
      </c>
      <c r="I190" s="289">
        <v>145.28799955798948</v>
      </c>
      <c r="J190" s="289">
        <f t="shared" si="9"/>
        <v>428.67803771357876</v>
      </c>
      <c r="K190" s="289"/>
      <c r="L190" s="289">
        <f t="shared" si="10"/>
        <v>4.5474735088646412E-13</v>
      </c>
      <c r="M190" s="289">
        <f t="shared" si="11"/>
        <v>428.67803771357922</v>
      </c>
      <c r="N190" s="222"/>
      <c r="O190" s="48"/>
    </row>
    <row r="191" spans="1:15" s="47" customFormat="1" ht="17.100000000000001" customHeight="1" x14ac:dyDescent="0.25">
      <c r="A191" s="287">
        <v>217</v>
      </c>
      <c r="B191" s="288" t="s">
        <v>639</v>
      </c>
      <c r="C191" s="289">
        <v>3223.3751234803049</v>
      </c>
      <c r="D191" s="289">
        <v>2320.7199706265515</v>
      </c>
      <c r="E191" s="289">
        <v>20.850208484119406</v>
      </c>
      <c r="F191" s="289">
        <f t="shared" si="8"/>
        <v>2341.5701791106708</v>
      </c>
      <c r="G191" s="289"/>
      <c r="H191" s="289">
        <v>178.60378486652172</v>
      </c>
      <c r="I191" s="289">
        <v>205.61513614682977</v>
      </c>
      <c r="J191" s="289">
        <f t="shared" si="9"/>
        <v>384.21892101335152</v>
      </c>
      <c r="K191" s="289"/>
      <c r="L191" s="289">
        <f t="shared" si="10"/>
        <v>497.58602335628257</v>
      </c>
      <c r="M191" s="289">
        <f t="shared" si="11"/>
        <v>881.80494436963409</v>
      </c>
      <c r="N191" s="222"/>
      <c r="O191" s="48"/>
    </row>
    <row r="192" spans="1:15" s="47" customFormat="1" ht="17.100000000000001" customHeight="1" x14ac:dyDescent="0.25">
      <c r="A192" s="292">
        <v>218</v>
      </c>
      <c r="B192" s="288" t="s">
        <v>640</v>
      </c>
      <c r="C192" s="289">
        <v>795.8055595323541</v>
      </c>
      <c r="D192" s="289">
        <v>790.56334202315441</v>
      </c>
      <c r="E192" s="289">
        <v>0.54239948201894739</v>
      </c>
      <c r="F192" s="289">
        <f t="shared" si="8"/>
        <v>791.10574150517334</v>
      </c>
      <c r="G192" s="289"/>
      <c r="H192" s="289">
        <v>1.9985710013842917</v>
      </c>
      <c r="I192" s="289">
        <v>2.7012470257967616</v>
      </c>
      <c r="J192" s="289">
        <f t="shared" si="9"/>
        <v>4.6998180271810535</v>
      </c>
      <c r="K192" s="289"/>
      <c r="L192" s="289">
        <f t="shared" si="10"/>
        <v>-2.993161274389422E-13</v>
      </c>
      <c r="M192" s="289">
        <f t="shared" si="11"/>
        <v>4.6998180271807541</v>
      </c>
      <c r="N192" s="222"/>
      <c r="O192" s="48"/>
    </row>
    <row r="193" spans="1:15" s="39" customFormat="1" ht="17.100000000000001" customHeight="1" x14ac:dyDescent="0.25">
      <c r="A193" s="287">
        <v>219</v>
      </c>
      <c r="B193" s="288" t="s">
        <v>641</v>
      </c>
      <c r="C193" s="289">
        <v>864.37379259398085</v>
      </c>
      <c r="D193" s="289">
        <v>748.4612669766218</v>
      </c>
      <c r="E193" s="289">
        <v>11.993186376704729</v>
      </c>
      <c r="F193" s="289">
        <f t="shared" si="8"/>
        <v>760.45445335332658</v>
      </c>
      <c r="G193" s="289"/>
      <c r="H193" s="289">
        <v>44.191110139743429</v>
      </c>
      <c r="I193" s="289">
        <v>59.728229100910774</v>
      </c>
      <c r="J193" s="289">
        <f t="shared" si="9"/>
        <v>103.91933924065421</v>
      </c>
      <c r="K193" s="289"/>
      <c r="L193" s="289">
        <f t="shared" si="10"/>
        <v>5.6843418860808015E-14</v>
      </c>
      <c r="M193" s="289">
        <f t="shared" si="11"/>
        <v>103.91933924065427</v>
      </c>
      <c r="N193" s="222"/>
      <c r="O193" s="48"/>
    </row>
    <row r="194" spans="1:15" s="47" customFormat="1" ht="17.100000000000001" customHeight="1" x14ac:dyDescent="0.25">
      <c r="A194" s="287">
        <v>222</v>
      </c>
      <c r="B194" s="278" t="s">
        <v>642</v>
      </c>
      <c r="C194" s="289">
        <v>21319.236420638677</v>
      </c>
      <c r="D194" s="289">
        <v>18240.480496798977</v>
      </c>
      <c r="E194" s="289">
        <v>105.30316703022925</v>
      </c>
      <c r="F194" s="289">
        <f t="shared" si="8"/>
        <v>18345.783663829206</v>
      </c>
      <c r="G194" s="289"/>
      <c r="H194" s="289">
        <v>670.15442796381103</v>
      </c>
      <c r="I194" s="289">
        <v>807.23152199233732</v>
      </c>
      <c r="J194" s="289">
        <f t="shared" si="9"/>
        <v>1477.3859499561484</v>
      </c>
      <c r="K194" s="289"/>
      <c r="L194" s="289">
        <f t="shared" si="10"/>
        <v>1496.0668068533225</v>
      </c>
      <c r="M194" s="289">
        <f t="shared" si="11"/>
        <v>2973.4527568094709</v>
      </c>
      <c r="N194" s="222"/>
      <c r="O194" s="48"/>
    </row>
    <row r="195" spans="1:15" s="47" customFormat="1" ht="17.100000000000001" customHeight="1" x14ac:dyDescent="0.25">
      <c r="A195" s="292">
        <v>223</v>
      </c>
      <c r="B195" s="288" t="s">
        <v>643</v>
      </c>
      <c r="C195" s="289">
        <v>87.997252244509127</v>
      </c>
      <c r="D195" s="289">
        <v>87.997252244509141</v>
      </c>
      <c r="E195" s="289">
        <v>0</v>
      </c>
      <c r="F195" s="289">
        <f t="shared" si="8"/>
        <v>87.997252244509141</v>
      </c>
      <c r="G195" s="289"/>
      <c r="H195" s="289">
        <v>0</v>
      </c>
      <c r="I195" s="289">
        <v>0</v>
      </c>
      <c r="J195" s="289">
        <f t="shared" si="9"/>
        <v>0</v>
      </c>
      <c r="K195" s="289"/>
      <c r="L195" s="289">
        <f t="shared" si="10"/>
        <v>-1.4210854715202004E-14</v>
      </c>
      <c r="M195" s="289">
        <f t="shared" si="11"/>
        <v>-1.4210854715202004E-14</v>
      </c>
      <c r="N195" s="222"/>
      <c r="O195" s="48"/>
    </row>
    <row r="196" spans="1:15" s="47" customFormat="1" ht="17.100000000000001" customHeight="1" x14ac:dyDescent="0.25">
      <c r="A196" s="292">
        <v>225</v>
      </c>
      <c r="B196" s="288" t="s">
        <v>644</v>
      </c>
      <c r="C196" s="289">
        <v>25.173460447669864</v>
      </c>
      <c r="D196" s="289">
        <v>25.173460447669871</v>
      </c>
      <c r="E196" s="289">
        <v>0</v>
      </c>
      <c r="F196" s="289">
        <f t="shared" si="8"/>
        <v>25.173460447669871</v>
      </c>
      <c r="G196" s="289"/>
      <c r="H196" s="289">
        <v>0</v>
      </c>
      <c r="I196" s="289">
        <v>0</v>
      </c>
      <c r="J196" s="289">
        <f t="shared" si="9"/>
        <v>0</v>
      </c>
      <c r="K196" s="289"/>
      <c r="L196" s="289">
        <f t="shared" si="10"/>
        <v>-7.1054273576010019E-15</v>
      </c>
      <c r="M196" s="289">
        <f t="shared" si="11"/>
        <v>-7.1054273576010019E-15</v>
      </c>
      <c r="N196" s="222"/>
      <c r="O196" s="48"/>
    </row>
    <row r="197" spans="1:15" s="47" customFormat="1" ht="17.100000000000001" customHeight="1" x14ac:dyDescent="0.25">
      <c r="A197" s="292">
        <v>226</v>
      </c>
      <c r="B197" s="288" t="s">
        <v>645</v>
      </c>
      <c r="C197" s="289">
        <v>513.84727799999996</v>
      </c>
      <c r="D197" s="289">
        <v>436.77018630000003</v>
      </c>
      <c r="E197" s="289">
        <v>0</v>
      </c>
      <c r="F197" s="289">
        <f t="shared" si="8"/>
        <v>436.77018630000003</v>
      </c>
      <c r="G197" s="289"/>
      <c r="H197" s="289">
        <v>51.3847278</v>
      </c>
      <c r="I197" s="289">
        <v>25.6923639</v>
      </c>
      <c r="J197" s="289">
        <f t="shared" si="9"/>
        <v>77.077091699999997</v>
      </c>
      <c r="K197" s="289"/>
      <c r="L197" s="289">
        <f t="shared" si="10"/>
        <v>-7.1054273576010019E-14</v>
      </c>
      <c r="M197" s="289">
        <f t="shared" si="11"/>
        <v>77.077091699999926</v>
      </c>
      <c r="N197" s="222"/>
      <c r="O197" s="48"/>
    </row>
    <row r="198" spans="1:15" s="47" customFormat="1" ht="17.100000000000001" customHeight="1" x14ac:dyDescent="0.25">
      <c r="A198" s="292">
        <v>227</v>
      </c>
      <c r="B198" s="288" t="s">
        <v>646</v>
      </c>
      <c r="C198" s="289">
        <v>2154.9603514612436</v>
      </c>
      <c r="D198" s="289">
        <v>2067.9499705343242</v>
      </c>
      <c r="E198" s="289">
        <v>0</v>
      </c>
      <c r="F198" s="289">
        <f t="shared" si="8"/>
        <v>2067.9499705343242</v>
      </c>
      <c r="G198" s="289"/>
      <c r="H198" s="289">
        <v>40.15863734794253</v>
      </c>
      <c r="I198" s="289">
        <v>46.851743578977185</v>
      </c>
      <c r="J198" s="289">
        <f t="shared" si="9"/>
        <v>87.010380926919709</v>
      </c>
      <c r="K198" s="289"/>
      <c r="L198" s="289">
        <f t="shared" si="10"/>
        <v>-2.8421709430404007E-13</v>
      </c>
      <c r="M198" s="289">
        <f t="shared" si="11"/>
        <v>87.010380926919424</v>
      </c>
      <c r="N198" s="222"/>
      <c r="O198" s="48"/>
    </row>
    <row r="199" spans="1:15" ht="17.100000000000001" customHeight="1" x14ac:dyDescent="0.25">
      <c r="A199" s="292">
        <v>228</v>
      </c>
      <c r="B199" s="288" t="s">
        <v>647</v>
      </c>
      <c r="C199" s="289">
        <v>396.30062270950611</v>
      </c>
      <c r="D199" s="289">
        <v>379.3258085471515</v>
      </c>
      <c r="E199" s="289">
        <v>0</v>
      </c>
      <c r="F199" s="289">
        <f t="shared" si="8"/>
        <v>379.3258085471515</v>
      </c>
      <c r="G199" s="289"/>
      <c r="H199" s="289">
        <v>7.843353150542649</v>
      </c>
      <c r="I199" s="289">
        <v>9.131461011812144</v>
      </c>
      <c r="J199" s="289">
        <f t="shared" si="9"/>
        <v>16.974814162354793</v>
      </c>
      <c r="K199" s="289"/>
      <c r="L199" s="289">
        <f t="shared" si="10"/>
        <v>-1.7408297026122455E-13</v>
      </c>
      <c r="M199" s="289">
        <f t="shared" si="11"/>
        <v>16.974814162354619</v>
      </c>
      <c r="N199" s="222"/>
      <c r="O199" s="48"/>
    </row>
    <row r="200" spans="1:15" s="47" customFormat="1" ht="17.100000000000001" customHeight="1" x14ac:dyDescent="0.25">
      <c r="A200" s="287">
        <v>229</v>
      </c>
      <c r="B200" s="278" t="s">
        <v>648</v>
      </c>
      <c r="C200" s="289">
        <v>2110.3667274248119</v>
      </c>
      <c r="D200" s="289">
        <v>1812.7706415312966</v>
      </c>
      <c r="E200" s="289">
        <v>25.372352250000002</v>
      </c>
      <c r="F200" s="289">
        <f t="shared" si="8"/>
        <v>1838.1429937812966</v>
      </c>
      <c r="G200" s="289"/>
      <c r="H200" s="289">
        <v>117.66253166403088</v>
      </c>
      <c r="I200" s="289">
        <v>154.56120197948422</v>
      </c>
      <c r="J200" s="289">
        <f t="shared" si="9"/>
        <v>272.22373364351512</v>
      </c>
      <c r="K200" s="289"/>
      <c r="L200" s="289">
        <f t="shared" si="10"/>
        <v>1.7053025658242404E-13</v>
      </c>
      <c r="M200" s="289">
        <f t="shared" si="11"/>
        <v>272.22373364351529</v>
      </c>
      <c r="N200" s="222"/>
      <c r="O200" s="48"/>
    </row>
    <row r="201" spans="1:15" s="47" customFormat="1" ht="17.100000000000001" customHeight="1" x14ac:dyDescent="0.25">
      <c r="A201" s="287">
        <v>231</v>
      </c>
      <c r="B201" s="278" t="s">
        <v>649</v>
      </c>
      <c r="C201" s="289">
        <v>130.42215684728887</v>
      </c>
      <c r="D201" s="289">
        <v>123.4263121656022</v>
      </c>
      <c r="E201" s="289">
        <v>0.72384305087222223</v>
      </c>
      <c r="F201" s="289">
        <f t="shared" si="8"/>
        <v>124.15015521647442</v>
      </c>
      <c r="G201" s="289"/>
      <c r="H201" s="289">
        <v>2.6671331864777779</v>
      </c>
      <c r="I201" s="289">
        <v>3.6048684443366659</v>
      </c>
      <c r="J201" s="289">
        <f t="shared" si="9"/>
        <v>6.2720016308144437</v>
      </c>
      <c r="K201" s="289"/>
      <c r="L201" s="289">
        <f t="shared" si="10"/>
        <v>1.4210854715202004E-14</v>
      </c>
      <c r="M201" s="289">
        <f t="shared" si="11"/>
        <v>6.2720016308144579</v>
      </c>
      <c r="N201" s="222"/>
      <c r="O201" s="48"/>
    </row>
    <row r="202" spans="1:15" s="47" customFormat="1" ht="17.100000000000001" customHeight="1" x14ac:dyDescent="0.25">
      <c r="A202" s="287">
        <v>233</v>
      </c>
      <c r="B202" s="288" t="s">
        <v>650</v>
      </c>
      <c r="C202" s="289">
        <v>174.25847069743222</v>
      </c>
      <c r="D202" s="289">
        <v>164.91124634894226</v>
      </c>
      <c r="E202" s="289">
        <v>0.96713451609333334</v>
      </c>
      <c r="F202" s="289">
        <f t="shared" si="8"/>
        <v>165.87838086503558</v>
      </c>
      <c r="G202" s="289"/>
      <c r="H202" s="289">
        <v>3.5635857320700004</v>
      </c>
      <c r="I202" s="289">
        <v>4.8165041003266671</v>
      </c>
      <c r="J202" s="289">
        <f t="shared" si="9"/>
        <v>8.380089832396667</v>
      </c>
      <c r="K202" s="289"/>
      <c r="L202" s="289">
        <f t="shared" si="10"/>
        <v>-3.1974423109204508E-14</v>
      </c>
      <c r="M202" s="289">
        <f t="shared" si="11"/>
        <v>8.3800898323966351</v>
      </c>
      <c r="N202" s="222"/>
      <c r="O202" s="48"/>
    </row>
    <row r="203" spans="1:15" s="47" customFormat="1" ht="17.100000000000001" customHeight="1" x14ac:dyDescent="0.25">
      <c r="A203" s="287">
        <v>234</v>
      </c>
      <c r="B203" s="288" t="s">
        <v>651</v>
      </c>
      <c r="C203" s="289">
        <v>727.50632883351921</v>
      </c>
      <c r="D203" s="289">
        <v>211.14723343944809</v>
      </c>
      <c r="E203" s="289">
        <v>5.418708818214875</v>
      </c>
      <c r="F203" s="289">
        <f t="shared" si="8"/>
        <v>216.56594225766295</v>
      </c>
      <c r="G203" s="289"/>
      <c r="H203" s="289">
        <v>40.174283489613991</v>
      </c>
      <c r="I203" s="289">
        <v>47.194196278136154</v>
      </c>
      <c r="J203" s="289">
        <f t="shared" si="9"/>
        <v>87.368479767750145</v>
      </c>
      <c r="K203" s="289"/>
      <c r="L203" s="289">
        <f t="shared" si="10"/>
        <v>423.57190680810606</v>
      </c>
      <c r="M203" s="289">
        <f t="shared" si="11"/>
        <v>510.94038657585622</v>
      </c>
      <c r="N203" s="222"/>
      <c r="O203" s="48"/>
    </row>
    <row r="204" spans="1:15" ht="17.100000000000001" customHeight="1" x14ac:dyDescent="0.25">
      <c r="A204" s="287">
        <v>235</v>
      </c>
      <c r="B204" s="288" t="s">
        <v>652</v>
      </c>
      <c r="C204" s="289">
        <v>1988.3371721591748</v>
      </c>
      <c r="D204" s="289">
        <v>1453.145989859094</v>
      </c>
      <c r="E204" s="289">
        <v>55.374926586758036</v>
      </c>
      <c r="F204" s="289">
        <f t="shared" si="8"/>
        <v>1508.520916445852</v>
      </c>
      <c r="G204" s="289"/>
      <c r="H204" s="289">
        <v>204.03914386521404</v>
      </c>
      <c r="I204" s="289">
        <v>275.77711184810875</v>
      </c>
      <c r="J204" s="289">
        <f t="shared" si="9"/>
        <v>479.81625571332279</v>
      </c>
      <c r="K204" s="289"/>
      <c r="L204" s="289">
        <f t="shared" si="10"/>
        <v>0</v>
      </c>
      <c r="M204" s="289">
        <f t="shared" si="11"/>
        <v>479.81625571332279</v>
      </c>
      <c r="N204" s="222"/>
      <c r="O204" s="48"/>
    </row>
    <row r="205" spans="1:15" s="39" customFormat="1" ht="17.100000000000001" customHeight="1" x14ac:dyDescent="0.25">
      <c r="A205" s="287">
        <v>236</v>
      </c>
      <c r="B205" s="288" t="s">
        <v>653</v>
      </c>
      <c r="C205" s="289">
        <v>1867.2318001789899</v>
      </c>
      <c r="D205" s="289">
        <v>1819.6459289331797</v>
      </c>
      <c r="E205" s="289">
        <v>0</v>
      </c>
      <c r="F205" s="289">
        <f t="shared" si="8"/>
        <v>1819.6459289331797</v>
      </c>
      <c r="G205" s="289"/>
      <c r="H205" s="289">
        <v>23.792935603333667</v>
      </c>
      <c r="I205" s="289">
        <v>23.792935642477133</v>
      </c>
      <c r="J205" s="289">
        <f t="shared" si="9"/>
        <v>47.5858712458108</v>
      </c>
      <c r="K205" s="289"/>
      <c r="L205" s="289">
        <f t="shared" si="10"/>
        <v>-5.3290705182007514E-13</v>
      </c>
      <c r="M205" s="289">
        <f t="shared" si="11"/>
        <v>47.585871245810267</v>
      </c>
      <c r="N205" s="222"/>
      <c r="O205" s="48"/>
    </row>
    <row r="206" spans="1:15" s="39" customFormat="1" ht="17.100000000000001" customHeight="1" x14ac:dyDescent="0.25">
      <c r="A206" s="287">
        <v>237</v>
      </c>
      <c r="B206" s="278" t="s">
        <v>654</v>
      </c>
      <c r="C206" s="289">
        <v>234.30501728139402</v>
      </c>
      <c r="D206" s="289">
        <v>203.92826529252579</v>
      </c>
      <c r="E206" s="289">
        <v>0</v>
      </c>
      <c r="F206" s="289">
        <f t="shared" si="8"/>
        <v>203.92826529252579</v>
      </c>
      <c r="G206" s="289"/>
      <c r="H206" s="289">
        <v>23.430501672896529</v>
      </c>
      <c r="I206" s="289">
        <v>6.946250315971783</v>
      </c>
      <c r="J206" s="289">
        <f t="shared" si="9"/>
        <v>30.376751988868314</v>
      </c>
      <c r="K206" s="289"/>
      <c r="L206" s="289">
        <f t="shared" si="10"/>
        <v>-9.2370555648813024E-14</v>
      </c>
      <c r="M206" s="289">
        <f t="shared" si="11"/>
        <v>30.376751988868222</v>
      </c>
      <c r="N206" s="222"/>
      <c r="O206" s="48"/>
    </row>
    <row r="207" spans="1:15" s="39" customFormat="1" ht="17.100000000000001" customHeight="1" x14ac:dyDescent="0.25">
      <c r="A207" s="287">
        <v>242</v>
      </c>
      <c r="B207" s="278" t="s">
        <v>655</v>
      </c>
      <c r="C207" s="289">
        <v>492.83676291637988</v>
      </c>
      <c r="D207" s="289">
        <v>333.54298513407798</v>
      </c>
      <c r="E207" s="289">
        <v>6.6165041876220014</v>
      </c>
      <c r="F207" s="289">
        <f t="shared" si="8"/>
        <v>340.15948932169999</v>
      </c>
      <c r="G207" s="289"/>
      <c r="H207" s="289">
        <v>0.14219325194552404</v>
      </c>
      <c r="I207" s="289">
        <v>6.7586974395675243</v>
      </c>
      <c r="J207" s="289">
        <f t="shared" si="9"/>
        <v>6.9008906915130481</v>
      </c>
      <c r="K207" s="289"/>
      <c r="L207" s="289">
        <f t="shared" si="10"/>
        <v>145.77638290316685</v>
      </c>
      <c r="M207" s="289">
        <f t="shared" si="11"/>
        <v>152.67727359467989</v>
      </c>
      <c r="N207" s="222"/>
      <c r="O207" s="48"/>
    </row>
    <row r="208" spans="1:15" s="39" customFormat="1" ht="17.100000000000001" customHeight="1" x14ac:dyDescent="0.25">
      <c r="A208" s="287">
        <v>243</v>
      </c>
      <c r="B208" s="278" t="s">
        <v>656</v>
      </c>
      <c r="C208" s="289">
        <v>1729.1450403705585</v>
      </c>
      <c r="D208" s="289">
        <v>1501.179228331385</v>
      </c>
      <c r="E208" s="289">
        <v>0</v>
      </c>
      <c r="F208" s="289">
        <f t="shared" ref="F208:F253" si="12">+D208+E208</f>
        <v>1501.179228331385</v>
      </c>
      <c r="G208" s="289"/>
      <c r="H208" s="289">
        <v>136.86501967817765</v>
      </c>
      <c r="I208" s="289">
        <v>91.100792360995797</v>
      </c>
      <c r="J208" s="289">
        <f t="shared" si="9"/>
        <v>227.96581203917344</v>
      </c>
      <c r="K208" s="289"/>
      <c r="L208" s="289">
        <f t="shared" si="10"/>
        <v>0</v>
      </c>
      <c r="M208" s="289">
        <f t="shared" si="11"/>
        <v>227.96581203917344</v>
      </c>
      <c r="N208" s="222"/>
      <c r="O208" s="48"/>
    </row>
    <row r="209" spans="1:19" s="39" customFormat="1" ht="17.100000000000001" customHeight="1" x14ac:dyDescent="0.25">
      <c r="A209" s="287">
        <v>244</v>
      </c>
      <c r="B209" s="279" t="s">
        <v>657</v>
      </c>
      <c r="C209" s="289">
        <v>1388.8033809743806</v>
      </c>
      <c r="D209" s="289">
        <v>1223.9236209594096</v>
      </c>
      <c r="E209" s="289">
        <v>11.984287693537723</v>
      </c>
      <c r="F209" s="289">
        <f t="shared" si="12"/>
        <v>1235.9079086529473</v>
      </c>
      <c r="G209" s="289"/>
      <c r="H209" s="289">
        <v>76.882383800579262</v>
      </c>
      <c r="I209" s="289">
        <v>76.013088597384638</v>
      </c>
      <c r="J209" s="289">
        <f t="shared" si="9"/>
        <v>152.89547239796389</v>
      </c>
      <c r="K209" s="289"/>
      <c r="L209" s="289">
        <f t="shared" si="10"/>
        <v>-7.6530568549060263E-8</v>
      </c>
      <c r="M209" s="289">
        <f t="shared" si="11"/>
        <v>152.89547232143332</v>
      </c>
      <c r="N209" s="222"/>
      <c r="O209" s="48"/>
    </row>
    <row r="210" spans="1:19" s="39" customFormat="1" ht="17.100000000000001" customHeight="1" x14ac:dyDescent="0.25">
      <c r="A210" s="287">
        <v>247</v>
      </c>
      <c r="B210" s="288" t="s">
        <v>658</v>
      </c>
      <c r="C210" s="289">
        <v>384.93410626124114</v>
      </c>
      <c r="D210" s="289">
        <v>345.46992221293425</v>
      </c>
      <c r="E210" s="289">
        <v>3.3027432416916249</v>
      </c>
      <c r="F210" s="289">
        <f t="shared" si="12"/>
        <v>348.77266545462589</v>
      </c>
      <c r="G210" s="289"/>
      <c r="H210" s="289">
        <v>15.915149017280264</v>
      </c>
      <c r="I210" s="289">
        <v>20.246291789334975</v>
      </c>
      <c r="J210" s="289">
        <f t="shared" si="9"/>
        <v>36.161440806615239</v>
      </c>
      <c r="K210" s="289"/>
      <c r="L210" s="289">
        <f t="shared" si="10"/>
        <v>7.1054273576010019E-15</v>
      </c>
      <c r="M210" s="289">
        <f t="shared" si="11"/>
        <v>36.161440806615246</v>
      </c>
      <c r="N210" s="222"/>
      <c r="O210" s="48"/>
    </row>
    <row r="211" spans="1:19" s="39" customFormat="1" ht="17.100000000000001" customHeight="1" x14ac:dyDescent="0.25">
      <c r="A211" s="287">
        <v>248</v>
      </c>
      <c r="B211" s="288" t="s">
        <v>659</v>
      </c>
      <c r="C211" s="289">
        <v>1262.1067809449407</v>
      </c>
      <c r="D211" s="289">
        <v>1180.9342237889266</v>
      </c>
      <c r="E211" s="289">
        <v>6.3146171091233008</v>
      </c>
      <c r="F211" s="289">
        <f t="shared" si="12"/>
        <v>1187.2488408980498</v>
      </c>
      <c r="G211" s="289"/>
      <c r="H211" s="289">
        <v>33.036185150686876</v>
      </c>
      <c r="I211" s="289">
        <v>41.821754896203608</v>
      </c>
      <c r="J211" s="289">
        <f t="shared" ref="J211:J251" si="13">+H211+I211</f>
        <v>74.857940046890491</v>
      </c>
      <c r="K211" s="289"/>
      <c r="L211" s="289">
        <f t="shared" ref="L211:L251" si="14">SUM(C211-F211-J211)</f>
        <v>4.2632564145606011E-13</v>
      </c>
      <c r="M211" s="289">
        <f t="shared" ref="M211:M251" si="15">J211+L211</f>
        <v>74.857940046890917</v>
      </c>
      <c r="N211" s="222"/>
      <c r="O211" s="48"/>
    </row>
    <row r="212" spans="1:19" s="51" customFormat="1" ht="17.100000000000001" customHeight="1" x14ac:dyDescent="0.25">
      <c r="A212" s="287">
        <v>250</v>
      </c>
      <c r="B212" s="288" t="s">
        <v>660</v>
      </c>
      <c r="C212" s="289">
        <v>910.48798503226192</v>
      </c>
      <c r="D212" s="289">
        <v>872.97627871707073</v>
      </c>
      <c r="E212" s="289">
        <v>3.8812447816675819</v>
      </c>
      <c r="F212" s="289">
        <f t="shared" si="12"/>
        <v>876.85752349873826</v>
      </c>
      <c r="G212" s="289"/>
      <c r="H212" s="289">
        <v>14.301163226291459</v>
      </c>
      <c r="I212" s="289">
        <v>19.329298307232019</v>
      </c>
      <c r="J212" s="289">
        <f t="shared" si="13"/>
        <v>33.63046153352348</v>
      </c>
      <c r="K212" s="289"/>
      <c r="L212" s="289">
        <f t="shared" si="14"/>
        <v>1.7763568394002505E-13</v>
      </c>
      <c r="M212" s="289">
        <f t="shared" si="15"/>
        <v>33.630461533523658</v>
      </c>
      <c r="N212" s="222"/>
      <c r="O212" s="48"/>
      <c r="P212" s="50"/>
      <c r="Q212" s="50"/>
      <c r="R212" s="50"/>
      <c r="S212" s="50"/>
    </row>
    <row r="213" spans="1:19" s="39" customFormat="1" ht="17.100000000000001" customHeight="1" x14ac:dyDescent="0.25">
      <c r="A213" s="287">
        <v>251</v>
      </c>
      <c r="B213" s="279" t="s">
        <v>661</v>
      </c>
      <c r="C213" s="289">
        <v>521.28141052407739</v>
      </c>
      <c r="D213" s="289">
        <v>388.65086940347828</v>
      </c>
      <c r="E213" s="289">
        <v>2.4496414660369483</v>
      </c>
      <c r="F213" s="289">
        <f t="shared" si="12"/>
        <v>391.10051086951523</v>
      </c>
      <c r="G213" s="289"/>
      <c r="H213" s="289">
        <v>30.306185791049153</v>
      </c>
      <c r="I213" s="289">
        <v>35.722799243293089</v>
      </c>
      <c r="J213" s="289">
        <f t="shared" si="13"/>
        <v>66.028985034342242</v>
      </c>
      <c r="K213" s="289"/>
      <c r="L213" s="289">
        <f t="shared" si="14"/>
        <v>64.151914620219912</v>
      </c>
      <c r="M213" s="289">
        <f t="shared" si="15"/>
        <v>130.18089965456215</v>
      </c>
      <c r="N213" s="222"/>
      <c r="O213" s="48"/>
    </row>
    <row r="214" spans="1:19" s="39" customFormat="1" ht="17.100000000000001" customHeight="1" x14ac:dyDescent="0.25">
      <c r="A214" s="287">
        <v>252</v>
      </c>
      <c r="B214" s="288" t="s">
        <v>662</v>
      </c>
      <c r="C214" s="289">
        <v>160.87168037890748</v>
      </c>
      <c r="D214" s="289">
        <v>160.87168037890754</v>
      </c>
      <c r="E214" s="289">
        <v>0</v>
      </c>
      <c r="F214" s="289">
        <f t="shared" si="12"/>
        <v>160.87168037890754</v>
      </c>
      <c r="G214" s="289"/>
      <c r="H214" s="289">
        <v>0</v>
      </c>
      <c r="I214" s="289">
        <v>0</v>
      </c>
      <c r="J214" s="289">
        <f t="shared" si="13"/>
        <v>0</v>
      </c>
      <c r="K214" s="289"/>
      <c r="L214" s="289">
        <f t="shared" si="14"/>
        <v>-5.6843418860808015E-14</v>
      </c>
      <c r="M214" s="289">
        <f t="shared" si="15"/>
        <v>-5.6843418860808015E-14</v>
      </c>
      <c r="N214" s="222"/>
      <c r="O214" s="48"/>
    </row>
    <row r="215" spans="1:19" s="39" customFormat="1" ht="17.100000000000001" customHeight="1" x14ac:dyDescent="0.25">
      <c r="A215" s="287">
        <v>253</v>
      </c>
      <c r="B215" s="288" t="s">
        <v>663</v>
      </c>
      <c r="C215" s="289">
        <v>670.34682911096252</v>
      </c>
      <c r="D215" s="289">
        <v>532.37210918031417</v>
      </c>
      <c r="E215" s="289">
        <v>6.2657556473685903</v>
      </c>
      <c r="F215" s="289">
        <f t="shared" si="12"/>
        <v>538.63786482768273</v>
      </c>
      <c r="G215" s="289"/>
      <c r="H215" s="289">
        <v>57.889503644482168</v>
      </c>
      <c r="I215" s="289">
        <v>28.755479211759774</v>
      </c>
      <c r="J215" s="289">
        <f t="shared" si="13"/>
        <v>86.644982856241938</v>
      </c>
      <c r="K215" s="289"/>
      <c r="L215" s="289">
        <f t="shared" si="14"/>
        <v>45.063981427037845</v>
      </c>
      <c r="M215" s="289">
        <f t="shared" si="15"/>
        <v>131.70896428327978</v>
      </c>
      <c r="N215" s="222"/>
      <c r="O215" s="48"/>
    </row>
    <row r="216" spans="1:19" s="39" customFormat="1" ht="17.100000000000001" customHeight="1" x14ac:dyDescent="0.25">
      <c r="A216" s="287">
        <v>259</v>
      </c>
      <c r="B216" s="279" t="s">
        <v>664</v>
      </c>
      <c r="C216" s="289">
        <v>680.5301275970113</v>
      </c>
      <c r="D216" s="289">
        <v>400.9833918450704</v>
      </c>
      <c r="E216" s="289">
        <v>5.2068513000829109</v>
      </c>
      <c r="F216" s="289">
        <f t="shared" si="12"/>
        <v>406.19024314515332</v>
      </c>
      <c r="G216" s="289"/>
      <c r="H216" s="289">
        <v>42.393587926398574</v>
      </c>
      <c r="I216" s="289">
        <v>32.025901962227515</v>
      </c>
      <c r="J216" s="289">
        <f t="shared" si="13"/>
        <v>74.419489888626089</v>
      </c>
      <c r="K216" s="289"/>
      <c r="L216" s="289">
        <f t="shared" si="14"/>
        <v>199.92039456323189</v>
      </c>
      <c r="M216" s="289">
        <f t="shared" si="15"/>
        <v>274.33988445185798</v>
      </c>
      <c r="N216" s="222"/>
      <c r="O216" s="48"/>
    </row>
    <row r="217" spans="1:19" s="39" customFormat="1" ht="17.100000000000001" customHeight="1" x14ac:dyDescent="0.25">
      <c r="A217" s="287">
        <v>260</v>
      </c>
      <c r="B217" s="279" t="s">
        <v>665</v>
      </c>
      <c r="C217" s="289">
        <v>213.18975882766352</v>
      </c>
      <c r="D217" s="289">
        <v>59.419924693784424</v>
      </c>
      <c r="E217" s="289">
        <v>7.2316043642653857E-2</v>
      </c>
      <c r="F217" s="289">
        <f t="shared" si="12"/>
        <v>59.492240737427075</v>
      </c>
      <c r="G217" s="289"/>
      <c r="H217" s="289">
        <v>7.2143886743077337</v>
      </c>
      <c r="I217" s="289">
        <v>7.3080736791487002</v>
      </c>
      <c r="J217" s="289">
        <f t="shared" si="13"/>
        <v>14.522462353456433</v>
      </c>
      <c r="K217" s="289"/>
      <c r="L217" s="289">
        <f t="shared" si="14"/>
        <v>139.17505573678002</v>
      </c>
      <c r="M217" s="289">
        <f t="shared" si="15"/>
        <v>153.69751809023646</v>
      </c>
      <c r="N217" s="222"/>
      <c r="O217" s="48"/>
    </row>
    <row r="218" spans="1:19" s="39" customFormat="1" ht="17.100000000000001" customHeight="1" x14ac:dyDescent="0.25">
      <c r="A218" s="287">
        <v>261</v>
      </c>
      <c r="B218" s="278" t="s">
        <v>666</v>
      </c>
      <c r="C218" s="289">
        <v>7998.9254656632766</v>
      </c>
      <c r="D218" s="289">
        <v>6120.0661290266062</v>
      </c>
      <c r="E218" s="289">
        <v>51.401057216129956</v>
      </c>
      <c r="F218" s="289">
        <f t="shared" si="12"/>
        <v>6171.4671862427358</v>
      </c>
      <c r="G218" s="289"/>
      <c r="H218" s="289">
        <v>602.05889318343088</v>
      </c>
      <c r="I218" s="289">
        <v>698.62375867358207</v>
      </c>
      <c r="J218" s="289">
        <f>+H218+I218</f>
        <v>1300.6826518570128</v>
      </c>
      <c r="K218" s="289"/>
      <c r="L218" s="289">
        <f>SUM(C218-F218-J218)</f>
        <v>526.77562756352791</v>
      </c>
      <c r="M218" s="289">
        <f>J218+L218</f>
        <v>1827.4582794205407</v>
      </c>
      <c r="N218" s="222"/>
      <c r="O218" s="48"/>
    </row>
    <row r="219" spans="1:19" s="39" customFormat="1" ht="17.100000000000001" customHeight="1" x14ac:dyDescent="0.25">
      <c r="A219" s="287">
        <v>262</v>
      </c>
      <c r="B219" s="288" t="s">
        <v>667</v>
      </c>
      <c r="C219" s="289">
        <v>764.64524751392958</v>
      </c>
      <c r="D219" s="289">
        <v>661.3830362498461</v>
      </c>
      <c r="E219" s="289">
        <v>9.3323478083531093</v>
      </c>
      <c r="F219" s="289">
        <f t="shared" si="12"/>
        <v>670.71538405819922</v>
      </c>
      <c r="G219" s="289"/>
      <c r="H219" s="289">
        <v>40.6882609758839</v>
      </c>
      <c r="I219" s="289">
        <v>53.241602479846456</v>
      </c>
      <c r="J219" s="289">
        <f t="shared" si="13"/>
        <v>93.929863455730356</v>
      </c>
      <c r="K219" s="289"/>
      <c r="L219" s="289">
        <f t="shared" si="14"/>
        <v>0</v>
      </c>
      <c r="M219" s="289">
        <f t="shared" si="15"/>
        <v>93.929863455730356</v>
      </c>
      <c r="N219" s="222"/>
      <c r="O219" s="48"/>
    </row>
    <row r="220" spans="1:19" s="39" customFormat="1" ht="17.100000000000001" customHeight="1" x14ac:dyDescent="0.25">
      <c r="A220" s="287">
        <v>267</v>
      </c>
      <c r="B220" s="288" t="s">
        <v>668</v>
      </c>
      <c r="C220" s="289">
        <v>484.57693003066021</v>
      </c>
      <c r="D220" s="289">
        <v>412.65897870146819</v>
      </c>
      <c r="E220" s="289">
        <v>0</v>
      </c>
      <c r="F220" s="289">
        <f t="shared" si="12"/>
        <v>412.65897870146819</v>
      </c>
      <c r="G220" s="289"/>
      <c r="H220" s="289">
        <v>33.192900607586331</v>
      </c>
      <c r="I220" s="289">
        <v>38.725050721605797</v>
      </c>
      <c r="J220" s="289">
        <f t="shared" si="13"/>
        <v>71.917951329192135</v>
      </c>
      <c r="K220" s="289"/>
      <c r="L220" s="289">
        <f t="shared" si="14"/>
        <v>-1.1368683772161603E-13</v>
      </c>
      <c r="M220" s="289">
        <f t="shared" si="15"/>
        <v>71.917951329192022</v>
      </c>
      <c r="N220" s="222"/>
      <c r="O220" s="48"/>
    </row>
    <row r="221" spans="1:19" s="39" customFormat="1" ht="17.100000000000001" customHeight="1" x14ac:dyDescent="0.25">
      <c r="A221" s="287">
        <v>269</v>
      </c>
      <c r="B221" s="288" t="s">
        <v>669</v>
      </c>
      <c r="C221" s="289">
        <v>58.575703256553844</v>
      </c>
      <c r="D221" s="289">
        <v>49.872748620921605</v>
      </c>
      <c r="E221" s="289">
        <v>0</v>
      </c>
      <c r="F221" s="289">
        <f t="shared" si="12"/>
        <v>49.872748620921605</v>
      </c>
      <c r="G221" s="289"/>
      <c r="H221" s="289">
        <v>4.0167482963122136</v>
      </c>
      <c r="I221" s="289">
        <v>4.6862063393200346</v>
      </c>
      <c r="J221" s="289">
        <f t="shared" si="13"/>
        <v>8.7029546356322491</v>
      </c>
      <c r="K221" s="289"/>
      <c r="L221" s="289">
        <f t="shared" si="14"/>
        <v>-1.0658141036401503E-14</v>
      </c>
      <c r="M221" s="289">
        <f t="shared" si="15"/>
        <v>8.7029546356322385</v>
      </c>
      <c r="N221" s="222"/>
      <c r="O221" s="48"/>
    </row>
    <row r="222" spans="1:19" s="39" customFormat="1" ht="17.100000000000001" customHeight="1" x14ac:dyDescent="0.25">
      <c r="A222" s="287">
        <v>273</v>
      </c>
      <c r="B222" s="288" t="s">
        <v>670</v>
      </c>
      <c r="C222" s="289">
        <v>915.41086392009936</v>
      </c>
      <c r="D222" s="289">
        <v>498.22709599702347</v>
      </c>
      <c r="E222" s="289">
        <v>8.1972847150253259</v>
      </c>
      <c r="F222" s="289">
        <f t="shared" si="12"/>
        <v>506.42438071204879</v>
      </c>
      <c r="G222" s="289"/>
      <c r="H222" s="289">
        <v>69.78583320110998</v>
      </c>
      <c r="I222" s="289">
        <v>76.428544161173718</v>
      </c>
      <c r="J222" s="289">
        <f>+H222+I222</f>
        <v>146.2143773622837</v>
      </c>
      <c r="K222" s="289"/>
      <c r="L222" s="289">
        <f>SUM(C222-F222-J222)</f>
        <v>262.77210584576687</v>
      </c>
      <c r="M222" s="289">
        <f>J222+L222</f>
        <v>408.98648320805057</v>
      </c>
      <c r="N222" s="222"/>
      <c r="O222" s="48"/>
    </row>
    <row r="223" spans="1:19" s="39" customFormat="1" ht="17.100000000000001" customHeight="1" x14ac:dyDescent="0.25">
      <c r="A223" s="293">
        <v>275</v>
      </c>
      <c r="B223" s="288" t="s">
        <v>671</v>
      </c>
      <c r="C223" s="289">
        <v>1418.21036</v>
      </c>
      <c r="D223" s="289">
        <v>1205.9150265030473</v>
      </c>
      <c r="E223" s="289">
        <v>0</v>
      </c>
      <c r="F223" s="289">
        <f t="shared" si="12"/>
        <v>1205.9150265030473</v>
      </c>
      <c r="G223" s="289"/>
      <c r="H223" s="289">
        <v>97.982461602204012</v>
      </c>
      <c r="I223" s="289">
        <v>114.31287189474821</v>
      </c>
      <c r="J223" s="289">
        <f t="shared" si="13"/>
        <v>212.29533349695222</v>
      </c>
      <c r="K223" s="289"/>
      <c r="L223" s="289">
        <f t="shared" si="14"/>
        <v>4.8316906031686813E-13</v>
      </c>
      <c r="M223" s="289">
        <f t="shared" si="15"/>
        <v>212.29533349695271</v>
      </c>
      <c r="N223" s="222"/>
      <c r="O223" s="48"/>
    </row>
    <row r="224" spans="1:19" ht="17.100000000000001" customHeight="1" x14ac:dyDescent="0.25">
      <c r="A224" s="287">
        <v>278</v>
      </c>
      <c r="B224" s="278" t="s">
        <v>672</v>
      </c>
      <c r="C224" s="289">
        <v>4348.0947999999999</v>
      </c>
      <c r="D224" s="289">
        <v>1286.3113770465143</v>
      </c>
      <c r="E224" s="289">
        <v>126.819431531212</v>
      </c>
      <c r="F224" s="289">
        <f>+D224+E224</f>
        <v>1413.1308085777264</v>
      </c>
      <c r="G224" s="289"/>
      <c r="H224" s="289">
        <v>90.585308265606017</v>
      </c>
      <c r="I224" s="289">
        <v>217.40473979681801</v>
      </c>
      <c r="J224" s="289">
        <f>+H224+I224</f>
        <v>307.99004806242402</v>
      </c>
      <c r="K224" s="289"/>
      <c r="L224" s="289">
        <f>SUM(C224-F224-J224)</f>
        <v>2626.9739433598493</v>
      </c>
      <c r="M224" s="289">
        <f>J224+L224</f>
        <v>2934.9639914222735</v>
      </c>
      <c r="N224" s="222"/>
      <c r="O224" s="52"/>
    </row>
    <row r="225" spans="1:15" s="39" customFormat="1" ht="17.100000000000001" customHeight="1" x14ac:dyDescent="0.25">
      <c r="A225" s="293">
        <v>281</v>
      </c>
      <c r="B225" s="278" t="s">
        <v>673</v>
      </c>
      <c r="C225" s="289">
        <v>1752.9935907201018</v>
      </c>
      <c r="D225" s="289">
        <v>851.01207795976279</v>
      </c>
      <c r="E225" s="289">
        <v>68.45895549705233</v>
      </c>
      <c r="F225" s="289">
        <f t="shared" si="12"/>
        <v>919.47103345681512</v>
      </c>
      <c r="G225" s="289"/>
      <c r="H225" s="289">
        <v>167.19149696314142</v>
      </c>
      <c r="I225" s="289">
        <v>245.75388011331526</v>
      </c>
      <c r="J225" s="289">
        <f>+H225+I225</f>
        <v>412.94537707645668</v>
      </c>
      <c r="K225" s="289"/>
      <c r="L225" s="289">
        <f>SUM(C225-F225-J225)</f>
        <v>420.57718018682999</v>
      </c>
      <c r="M225" s="289">
        <f>J225+L225</f>
        <v>833.52255726328667</v>
      </c>
      <c r="N225" s="222"/>
      <c r="O225" s="48"/>
    </row>
    <row r="226" spans="1:15" s="39" customFormat="1" ht="17.100000000000001" customHeight="1" x14ac:dyDescent="0.25">
      <c r="A226" s="293">
        <v>283</v>
      </c>
      <c r="B226" s="288" t="s">
        <v>674</v>
      </c>
      <c r="C226" s="289">
        <v>422.33659198967848</v>
      </c>
      <c r="D226" s="289">
        <v>232.28512557697073</v>
      </c>
      <c r="E226" s="289">
        <v>21.116829597906428</v>
      </c>
      <c r="F226" s="289">
        <f t="shared" si="12"/>
        <v>253.40195517487714</v>
      </c>
      <c r="G226" s="289"/>
      <c r="H226" s="289">
        <v>21.116829597906428</v>
      </c>
      <c r="I226" s="289">
        <v>42.233659195812862</v>
      </c>
      <c r="J226" s="289">
        <f t="shared" si="13"/>
        <v>63.350488793719293</v>
      </c>
      <c r="K226" s="289"/>
      <c r="L226" s="289">
        <f t="shared" si="14"/>
        <v>105.58414802108204</v>
      </c>
      <c r="M226" s="289">
        <f t="shared" si="15"/>
        <v>168.93463681480134</v>
      </c>
      <c r="N226" s="222"/>
      <c r="O226" s="48"/>
    </row>
    <row r="227" spans="1:15" s="39" customFormat="1" ht="17.100000000000001" customHeight="1" x14ac:dyDescent="0.25">
      <c r="A227" s="287">
        <v>286</v>
      </c>
      <c r="B227" s="278" t="s">
        <v>675</v>
      </c>
      <c r="C227" s="289">
        <v>2172.0435378394313</v>
      </c>
      <c r="D227" s="289">
        <v>1846.2370071368209</v>
      </c>
      <c r="E227" s="289">
        <v>0</v>
      </c>
      <c r="F227" s="289">
        <f t="shared" si="12"/>
        <v>1846.2370071368209</v>
      </c>
      <c r="G227" s="289"/>
      <c r="H227" s="289">
        <v>217.20435378080248</v>
      </c>
      <c r="I227" s="289">
        <v>108.60217692180724</v>
      </c>
      <c r="J227" s="289">
        <f t="shared" si="13"/>
        <v>325.80653070260973</v>
      </c>
      <c r="K227" s="289"/>
      <c r="L227" s="289">
        <f t="shared" si="14"/>
        <v>6.8212102632969618E-13</v>
      </c>
      <c r="M227" s="289">
        <f t="shared" si="15"/>
        <v>325.80653070261042</v>
      </c>
      <c r="N227" s="222"/>
      <c r="O227" s="48"/>
    </row>
    <row r="228" spans="1:15" s="39" customFormat="1" ht="17.100000000000001" customHeight="1" x14ac:dyDescent="0.25">
      <c r="A228" s="287">
        <v>288</v>
      </c>
      <c r="B228" s="278" t="s">
        <v>676</v>
      </c>
      <c r="C228" s="289">
        <v>511.4446758116016</v>
      </c>
      <c r="D228" s="289">
        <v>295.93371894724748</v>
      </c>
      <c r="E228" s="289">
        <v>11.498880441101861</v>
      </c>
      <c r="F228" s="289">
        <f t="shared" si="12"/>
        <v>307.43259938834933</v>
      </c>
      <c r="G228" s="289"/>
      <c r="H228" s="289">
        <v>31.062782327474942</v>
      </c>
      <c r="I228" s="289">
        <v>30.326578323565364</v>
      </c>
      <c r="J228" s="289">
        <f t="shared" si="13"/>
        <v>61.389360651040306</v>
      </c>
      <c r="K228" s="289"/>
      <c r="L228" s="289">
        <f t="shared" si="14"/>
        <v>142.62271577221196</v>
      </c>
      <c r="M228" s="289">
        <f t="shared" si="15"/>
        <v>204.01207642325227</v>
      </c>
      <c r="N228" s="222"/>
      <c r="O228" s="48"/>
    </row>
    <row r="229" spans="1:15" s="39" customFormat="1" ht="17.100000000000001" customHeight="1" x14ac:dyDescent="0.25">
      <c r="A229" s="287">
        <v>292</v>
      </c>
      <c r="B229" s="278" t="s">
        <v>677</v>
      </c>
      <c r="C229" s="289">
        <v>1245.9942272925207</v>
      </c>
      <c r="D229" s="289">
        <v>685.04719030927549</v>
      </c>
      <c r="E229" s="289">
        <v>0</v>
      </c>
      <c r="F229" s="289">
        <f t="shared" si="12"/>
        <v>685.04719030927549</v>
      </c>
      <c r="G229" s="289"/>
      <c r="H229" s="289">
        <v>85.630898788659437</v>
      </c>
      <c r="I229" s="289">
        <v>84.590405739457537</v>
      </c>
      <c r="J229" s="289">
        <f t="shared" si="13"/>
        <v>170.22130452811697</v>
      </c>
      <c r="K229" s="289"/>
      <c r="L229" s="289">
        <f t="shared" si="14"/>
        <v>390.7257324551282</v>
      </c>
      <c r="M229" s="289">
        <f t="shared" si="15"/>
        <v>560.9470369832452</v>
      </c>
      <c r="N229" s="222"/>
      <c r="O229" s="48"/>
    </row>
    <row r="230" spans="1:15" s="39" customFormat="1" ht="17.100000000000001" customHeight="1" x14ac:dyDescent="0.25">
      <c r="A230" s="293">
        <v>293</v>
      </c>
      <c r="B230" s="288" t="s">
        <v>678</v>
      </c>
      <c r="C230" s="289">
        <v>1425.4377861961161</v>
      </c>
      <c r="D230" s="289">
        <v>1216.2490878866952</v>
      </c>
      <c r="E230" s="289">
        <v>0</v>
      </c>
      <c r="F230" s="289">
        <f t="shared" si="12"/>
        <v>1216.2490878866952</v>
      </c>
      <c r="G230" s="289"/>
      <c r="H230" s="289">
        <v>96.548630030171793</v>
      </c>
      <c r="I230" s="289">
        <v>112.64006827924813</v>
      </c>
      <c r="J230" s="289">
        <f t="shared" si="13"/>
        <v>209.18869830941992</v>
      </c>
      <c r="K230" s="289"/>
      <c r="L230" s="289">
        <f t="shared" si="14"/>
        <v>1.0231815394945443E-12</v>
      </c>
      <c r="M230" s="289">
        <f t="shared" si="15"/>
        <v>209.18869830942094</v>
      </c>
      <c r="N230" s="222"/>
      <c r="O230" s="48"/>
    </row>
    <row r="231" spans="1:15" ht="17.100000000000001" customHeight="1" x14ac:dyDescent="0.25">
      <c r="A231" s="287">
        <v>294</v>
      </c>
      <c r="B231" s="278" t="s">
        <v>679</v>
      </c>
      <c r="C231" s="289">
        <v>1062.0093967252203</v>
      </c>
      <c r="D231" s="289">
        <v>913.57035433327826</v>
      </c>
      <c r="E231" s="289">
        <v>2.337904101763054</v>
      </c>
      <c r="F231" s="289">
        <f t="shared" si="12"/>
        <v>915.90825843504126</v>
      </c>
      <c r="G231" s="289"/>
      <c r="H231" s="289">
        <v>66.836052677557859</v>
      </c>
      <c r="I231" s="289">
        <v>79.265085612620922</v>
      </c>
      <c r="J231" s="289">
        <f t="shared" si="13"/>
        <v>146.10113829017877</v>
      </c>
      <c r="K231" s="289"/>
      <c r="L231" s="289">
        <f t="shared" si="14"/>
        <v>2.8421709430404007E-13</v>
      </c>
      <c r="M231" s="289">
        <f t="shared" si="15"/>
        <v>146.10113829017905</v>
      </c>
      <c r="N231" s="222"/>
      <c r="O231" s="48"/>
    </row>
    <row r="232" spans="1:15" ht="17.100000000000001" customHeight="1" x14ac:dyDescent="0.25">
      <c r="A232" s="293">
        <v>295</v>
      </c>
      <c r="B232" s="288" t="s">
        <v>680</v>
      </c>
      <c r="C232" s="289">
        <v>407.54954989252292</v>
      </c>
      <c r="D232" s="289">
        <v>341.14972134743226</v>
      </c>
      <c r="E232" s="289">
        <v>1.8731514425860445</v>
      </c>
      <c r="F232" s="289">
        <f t="shared" si="12"/>
        <v>343.02287279001831</v>
      </c>
      <c r="G232" s="289"/>
      <c r="H232" s="289">
        <v>29.192467641209159</v>
      </c>
      <c r="I232" s="289">
        <v>35.33420946129565</v>
      </c>
      <c r="J232" s="289">
        <f t="shared" si="13"/>
        <v>64.526677102504806</v>
      </c>
      <c r="K232" s="289"/>
      <c r="L232" s="289">
        <f t="shared" si="14"/>
        <v>-1.9895196601282805E-13</v>
      </c>
      <c r="M232" s="289">
        <f t="shared" si="15"/>
        <v>64.526677102504607</v>
      </c>
      <c r="N232" s="222"/>
      <c r="O232" s="48"/>
    </row>
    <row r="233" spans="1:15" s="39" customFormat="1" ht="17.100000000000001" customHeight="1" x14ac:dyDescent="0.25">
      <c r="A233" s="293">
        <v>300</v>
      </c>
      <c r="B233" s="288" t="s">
        <v>681</v>
      </c>
      <c r="C233" s="289">
        <v>522.47221131167737</v>
      </c>
      <c r="D233" s="289">
        <v>287.3597162622317</v>
      </c>
      <c r="E233" s="289">
        <v>26.123610569293788</v>
      </c>
      <c r="F233" s="289">
        <f t="shared" si="12"/>
        <v>313.48332683152546</v>
      </c>
      <c r="G233" s="289"/>
      <c r="H233" s="289">
        <v>26.123610569293788</v>
      </c>
      <c r="I233" s="289">
        <v>52.247221138587577</v>
      </c>
      <c r="J233" s="289">
        <f t="shared" si="13"/>
        <v>78.370831707881365</v>
      </c>
      <c r="K233" s="289"/>
      <c r="L233" s="289">
        <f t="shared" si="14"/>
        <v>130.61805277227054</v>
      </c>
      <c r="M233" s="289">
        <f t="shared" si="15"/>
        <v>208.98888448015191</v>
      </c>
      <c r="N233" s="222"/>
      <c r="O233" s="48"/>
    </row>
    <row r="234" spans="1:15" s="39" customFormat="1" ht="17.100000000000001" customHeight="1" x14ac:dyDescent="0.25">
      <c r="A234" s="287">
        <v>305</v>
      </c>
      <c r="B234" s="279" t="s">
        <v>682</v>
      </c>
      <c r="C234" s="289">
        <v>163.91168523717977</v>
      </c>
      <c r="D234" s="289">
        <v>139.70467729604567</v>
      </c>
      <c r="E234" s="289">
        <v>0</v>
      </c>
      <c r="F234" s="289">
        <f t="shared" si="12"/>
        <v>139.70467729604567</v>
      </c>
      <c r="G234" s="289"/>
      <c r="H234" s="289">
        <v>11.172465185939462</v>
      </c>
      <c r="I234" s="289">
        <v>13.034542755194664</v>
      </c>
      <c r="J234" s="289">
        <f t="shared" si="13"/>
        <v>24.207007941134126</v>
      </c>
      <c r="K234" s="289"/>
      <c r="L234" s="289">
        <f t="shared" si="14"/>
        <v>-3.1974423109204508E-14</v>
      </c>
      <c r="M234" s="289">
        <f t="shared" si="15"/>
        <v>24.207007941134094</v>
      </c>
      <c r="N234" s="222"/>
      <c r="O234" s="48"/>
    </row>
    <row r="235" spans="1:15" s="39" customFormat="1" ht="17.100000000000001" customHeight="1" x14ac:dyDescent="0.25">
      <c r="A235" s="287">
        <v>306</v>
      </c>
      <c r="B235" s="279" t="s">
        <v>683</v>
      </c>
      <c r="C235" s="289">
        <v>1438.2631917145006</v>
      </c>
      <c r="D235" s="289">
        <v>876.44280159476523</v>
      </c>
      <c r="E235" s="289">
        <v>0</v>
      </c>
      <c r="F235" s="289">
        <f t="shared" si="12"/>
        <v>876.44280159476523</v>
      </c>
      <c r="G235" s="289"/>
      <c r="H235" s="289">
        <v>104.32240638029876</v>
      </c>
      <c r="I235" s="289">
        <v>40.762111955400954</v>
      </c>
      <c r="J235" s="289">
        <f t="shared" si="13"/>
        <v>145.08451833569973</v>
      </c>
      <c r="K235" s="289"/>
      <c r="L235" s="289">
        <f t="shared" si="14"/>
        <v>416.73587178403568</v>
      </c>
      <c r="M235" s="289">
        <f t="shared" si="15"/>
        <v>561.82039011973541</v>
      </c>
      <c r="N235" s="222"/>
      <c r="O235" s="48"/>
    </row>
    <row r="236" spans="1:15" s="39" customFormat="1" ht="17.100000000000001" customHeight="1" x14ac:dyDescent="0.25">
      <c r="A236" s="287">
        <v>307</v>
      </c>
      <c r="B236" s="279" t="s">
        <v>684</v>
      </c>
      <c r="C236" s="289">
        <v>1611.0585818886234</v>
      </c>
      <c r="D236" s="289">
        <v>876.72582987138105</v>
      </c>
      <c r="E236" s="289">
        <v>9.8962022081466188</v>
      </c>
      <c r="F236" s="289">
        <f t="shared" si="12"/>
        <v>886.62203207952768</v>
      </c>
      <c r="G236" s="289"/>
      <c r="H236" s="289">
        <v>129.5095413369834</v>
      </c>
      <c r="I236" s="289">
        <v>97.369802215708177</v>
      </c>
      <c r="J236" s="289">
        <f t="shared" si="13"/>
        <v>226.87934355269158</v>
      </c>
      <c r="K236" s="289"/>
      <c r="L236" s="289">
        <f t="shared" si="14"/>
        <v>497.55720625640413</v>
      </c>
      <c r="M236" s="289">
        <f t="shared" si="15"/>
        <v>724.43654980909571</v>
      </c>
      <c r="N236" s="222"/>
      <c r="O236" s="48"/>
    </row>
    <row r="237" spans="1:15" ht="17.100000000000001" customHeight="1" x14ac:dyDescent="0.25">
      <c r="A237" s="287">
        <v>308</v>
      </c>
      <c r="B237" s="279" t="s">
        <v>685</v>
      </c>
      <c r="C237" s="289">
        <v>1053.5492742880708</v>
      </c>
      <c r="D237" s="289">
        <v>922.93673137949565</v>
      </c>
      <c r="E237" s="289">
        <v>0</v>
      </c>
      <c r="F237" s="289">
        <f t="shared" si="12"/>
        <v>922.93673137949565</v>
      </c>
      <c r="G237" s="289"/>
      <c r="H237" s="289">
        <v>108.01007772289826</v>
      </c>
      <c r="I237" s="289">
        <v>22.602465185676802</v>
      </c>
      <c r="J237" s="289">
        <f t="shared" si="13"/>
        <v>130.61254290857505</v>
      </c>
      <c r="K237" s="289"/>
      <c r="L237" s="289">
        <f t="shared" si="14"/>
        <v>1.1368683772161603E-13</v>
      </c>
      <c r="M237" s="289">
        <f t="shared" si="15"/>
        <v>130.61254290857516</v>
      </c>
      <c r="N237" s="222"/>
      <c r="O237" s="48"/>
    </row>
    <row r="238" spans="1:15" ht="17.100000000000001" customHeight="1" x14ac:dyDescent="0.25">
      <c r="A238" s="287">
        <v>309</v>
      </c>
      <c r="B238" s="278" t="s">
        <v>686</v>
      </c>
      <c r="C238" s="289">
        <v>985.76340611833541</v>
      </c>
      <c r="D238" s="289">
        <v>315.55555878943596</v>
      </c>
      <c r="E238" s="289">
        <v>37.392546116249633</v>
      </c>
      <c r="F238" s="289">
        <f t="shared" si="12"/>
        <v>352.94810490568557</v>
      </c>
      <c r="G238" s="289"/>
      <c r="H238" s="289">
        <v>42.678839049187502</v>
      </c>
      <c r="I238" s="289">
        <v>82.944547813242011</v>
      </c>
      <c r="J238" s="289">
        <f t="shared" si="13"/>
        <v>125.62338686242951</v>
      </c>
      <c r="K238" s="289"/>
      <c r="L238" s="289">
        <f t="shared" si="14"/>
        <v>507.19191435022032</v>
      </c>
      <c r="M238" s="289">
        <f t="shared" si="15"/>
        <v>632.81530121264984</v>
      </c>
      <c r="N238" s="222"/>
      <c r="O238" s="48"/>
    </row>
    <row r="239" spans="1:15" ht="17.100000000000001" customHeight="1" x14ac:dyDescent="0.25">
      <c r="A239" s="287">
        <v>312</v>
      </c>
      <c r="B239" s="279" t="s">
        <v>687</v>
      </c>
      <c r="C239" s="289">
        <v>537.8098519419201</v>
      </c>
      <c r="D239" s="289">
        <v>233.8765206958912</v>
      </c>
      <c r="E239" s="289">
        <v>15.686120609637259</v>
      </c>
      <c r="F239" s="289">
        <f t="shared" si="12"/>
        <v>249.56264130552847</v>
      </c>
      <c r="G239" s="289"/>
      <c r="H239" s="289">
        <v>20.875513986736113</v>
      </c>
      <c r="I239" s="289">
        <v>36.561634585172222</v>
      </c>
      <c r="J239" s="289">
        <f t="shared" si="13"/>
        <v>57.437148571908338</v>
      </c>
      <c r="K239" s="289"/>
      <c r="L239" s="289">
        <f t="shared" si="14"/>
        <v>230.8100620644833</v>
      </c>
      <c r="M239" s="289">
        <f t="shared" si="15"/>
        <v>288.24721063639163</v>
      </c>
      <c r="N239" s="222"/>
      <c r="O239" s="48"/>
    </row>
    <row r="240" spans="1:15" ht="17.100000000000001" customHeight="1" x14ac:dyDescent="0.25">
      <c r="A240" s="287">
        <v>314</v>
      </c>
      <c r="B240" s="279" t="s">
        <v>688</v>
      </c>
      <c r="C240" s="289">
        <v>1945.5676831897606</v>
      </c>
      <c r="D240" s="289">
        <v>489.54302173773755</v>
      </c>
      <c r="E240" s="289">
        <v>5.1235909981651648</v>
      </c>
      <c r="F240" s="289">
        <f t="shared" si="12"/>
        <v>494.66661273590273</v>
      </c>
      <c r="G240" s="289"/>
      <c r="H240" s="289">
        <v>78.341508944189385</v>
      </c>
      <c r="I240" s="289">
        <v>84.8631939537904</v>
      </c>
      <c r="J240" s="289">
        <f t="shared" si="13"/>
        <v>163.20470289797979</v>
      </c>
      <c r="K240" s="289"/>
      <c r="L240" s="289">
        <f t="shared" si="14"/>
        <v>1287.6963675558779</v>
      </c>
      <c r="M240" s="289">
        <f t="shared" si="15"/>
        <v>1450.9010704538578</v>
      </c>
      <c r="N240" s="222"/>
      <c r="O240" s="48"/>
    </row>
    <row r="241" spans="1:15" ht="17.100000000000001" customHeight="1" x14ac:dyDescent="0.25">
      <c r="A241" s="287">
        <v>316</v>
      </c>
      <c r="B241" s="279" t="s">
        <v>689</v>
      </c>
      <c r="C241" s="289">
        <v>362.96779148503668</v>
      </c>
      <c r="D241" s="289">
        <v>191.38101140431681</v>
      </c>
      <c r="E241" s="289">
        <v>0</v>
      </c>
      <c r="F241" s="289">
        <f t="shared" si="12"/>
        <v>191.38101140431681</v>
      </c>
      <c r="G241" s="289"/>
      <c r="H241" s="289">
        <v>24.732262234679592</v>
      </c>
      <c r="I241" s="289">
        <v>24.036476226396339</v>
      </c>
      <c r="J241" s="289">
        <f t="shared" si="13"/>
        <v>48.768738461075927</v>
      </c>
      <c r="K241" s="289"/>
      <c r="L241" s="289">
        <f t="shared" si="14"/>
        <v>122.81804161964395</v>
      </c>
      <c r="M241" s="289">
        <f t="shared" si="15"/>
        <v>171.58678008071988</v>
      </c>
      <c r="N241" s="222"/>
      <c r="O241" s="48"/>
    </row>
    <row r="242" spans="1:15" ht="17.100000000000001" customHeight="1" x14ac:dyDescent="0.25">
      <c r="A242" s="287">
        <v>317</v>
      </c>
      <c r="B242" s="279" t="s">
        <v>690</v>
      </c>
      <c r="C242" s="289">
        <v>1363.9019453758931</v>
      </c>
      <c r="D242" s="289">
        <v>794.51034349579675</v>
      </c>
      <c r="E242" s="289">
        <v>0</v>
      </c>
      <c r="F242" s="289">
        <f t="shared" si="12"/>
        <v>794.51034349579675</v>
      </c>
      <c r="G242" s="289"/>
      <c r="H242" s="289">
        <v>96.04145835652406</v>
      </c>
      <c r="I242" s="289">
        <v>69.861442712908243</v>
      </c>
      <c r="J242" s="289">
        <f t="shared" si="13"/>
        <v>165.90290106943229</v>
      </c>
      <c r="K242" s="289"/>
      <c r="L242" s="289">
        <f t="shared" si="14"/>
        <v>403.48870081066406</v>
      </c>
      <c r="M242" s="289">
        <f t="shared" si="15"/>
        <v>569.39160188009635</v>
      </c>
      <c r="N242" s="222"/>
      <c r="O242" s="48"/>
    </row>
    <row r="243" spans="1:15" ht="17.100000000000001" customHeight="1" x14ac:dyDescent="0.25">
      <c r="A243" s="287">
        <v>318</v>
      </c>
      <c r="B243" s="279" t="s">
        <v>691</v>
      </c>
      <c r="C243" s="289">
        <v>305.69421980769448</v>
      </c>
      <c r="D243" s="289">
        <v>269.01445372927031</v>
      </c>
      <c r="E243" s="289">
        <v>0</v>
      </c>
      <c r="F243" s="289">
        <f t="shared" si="12"/>
        <v>269.01445372927031</v>
      </c>
      <c r="G243" s="289"/>
      <c r="H243" s="289">
        <v>31.648759385348061</v>
      </c>
      <c r="I243" s="289">
        <v>5.0310066930761836</v>
      </c>
      <c r="J243" s="289">
        <f t="shared" si="13"/>
        <v>36.679766078424244</v>
      </c>
      <c r="K243" s="289"/>
      <c r="L243" s="289">
        <f t="shared" si="14"/>
        <v>-7.815970093361102E-14</v>
      </c>
      <c r="M243" s="289">
        <f t="shared" si="15"/>
        <v>36.679766078424166</v>
      </c>
      <c r="N243" s="222"/>
      <c r="O243" s="48"/>
    </row>
    <row r="244" spans="1:15" ht="17.100000000000001" customHeight="1" x14ac:dyDescent="0.25">
      <c r="A244" s="287">
        <v>319</v>
      </c>
      <c r="B244" s="279" t="s">
        <v>692</v>
      </c>
      <c r="C244" s="289">
        <v>915.40054724258118</v>
      </c>
      <c r="D244" s="289">
        <v>732.32043780267009</v>
      </c>
      <c r="E244" s="289">
        <v>0</v>
      </c>
      <c r="F244" s="289">
        <f t="shared" si="12"/>
        <v>732.32043780267009</v>
      </c>
      <c r="G244" s="289"/>
      <c r="H244" s="289">
        <v>91.540054725333746</v>
      </c>
      <c r="I244" s="289">
        <v>91.540054714577565</v>
      </c>
      <c r="J244" s="289">
        <f t="shared" si="13"/>
        <v>183.08010943991133</v>
      </c>
      <c r="K244" s="289"/>
      <c r="L244" s="289">
        <f t="shared" si="14"/>
        <v>-2.2737367544323206E-13</v>
      </c>
      <c r="M244" s="289">
        <f t="shared" si="15"/>
        <v>183.0801094399111</v>
      </c>
      <c r="N244" s="222"/>
      <c r="O244" s="48"/>
    </row>
    <row r="245" spans="1:15" ht="17.100000000000001" customHeight="1" x14ac:dyDescent="0.25">
      <c r="A245" s="287">
        <v>320</v>
      </c>
      <c r="B245" s="279" t="s">
        <v>693</v>
      </c>
      <c r="C245" s="289">
        <v>1230.4950384209196</v>
      </c>
      <c r="D245" s="289">
        <v>622.81531256769313</v>
      </c>
      <c r="E245" s="289">
        <v>1.1959680659527558</v>
      </c>
      <c r="F245" s="289">
        <f t="shared" si="12"/>
        <v>624.01128063364592</v>
      </c>
      <c r="G245" s="289"/>
      <c r="H245" s="289">
        <v>79.502570178220083</v>
      </c>
      <c r="I245" s="289">
        <v>74.127043684899533</v>
      </c>
      <c r="J245" s="289">
        <f t="shared" si="13"/>
        <v>153.62961386311963</v>
      </c>
      <c r="K245" s="289"/>
      <c r="L245" s="289">
        <f t="shared" si="14"/>
        <v>452.85414392415407</v>
      </c>
      <c r="M245" s="289">
        <f t="shared" si="15"/>
        <v>606.4837577872737</v>
      </c>
      <c r="N245" s="222"/>
      <c r="O245" s="48"/>
    </row>
    <row r="246" spans="1:15" ht="17.100000000000001" customHeight="1" x14ac:dyDescent="0.25">
      <c r="A246" s="287">
        <v>321</v>
      </c>
      <c r="B246" s="279" t="s">
        <v>694</v>
      </c>
      <c r="C246" s="289">
        <v>750.28396881455558</v>
      </c>
      <c r="D246" s="289">
        <v>260.88590797565405</v>
      </c>
      <c r="E246" s="289">
        <v>17.116143128722054</v>
      </c>
      <c r="F246" s="289">
        <f>+D246+E246</f>
        <v>278.00205110437611</v>
      </c>
      <c r="G246" s="289"/>
      <c r="H246" s="289">
        <v>28.201922056886428</v>
      </c>
      <c r="I246" s="289">
        <v>63.354012239513018</v>
      </c>
      <c r="J246" s="289">
        <f>+H246+I246</f>
        <v>91.555934296399442</v>
      </c>
      <c r="K246" s="289"/>
      <c r="L246" s="289">
        <f>SUM(C246-F246-J246)</f>
        <v>380.72598341378</v>
      </c>
      <c r="M246" s="289">
        <f>J246+L246</f>
        <v>472.28191771017941</v>
      </c>
      <c r="N246" s="222"/>
      <c r="O246" s="52"/>
    </row>
    <row r="247" spans="1:15" ht="17.100000000000001" customHeight="1" x14ac:dyDescent="0.25">
      <c r="A247" s="287">
        <v>322</v>
      </c>
      <c r="B247" s="279" t="s">
        <v>695</v>
      </c>
      <c r="C247" s="289">
        <v>8994.2250895366724</v>
      </c>
      <c r="D247" s="289">
        <v>3240.4109148485986</v>
      </c>
      <c r="E247" s="289">
        <v>69.438895562203996</v>
      </c>
      <c r="F247" s="289">
        <f t="shared" si="12"/>
        <v>3309.8498104108025</v>
      </c>
      <c r="G247" s="289"/>
      <c r="H247" s="289">
        <v>357.15921399861702</v>
      </c>
      <c r="I247" s="289">
        <v>329.52537963482501</v>
      </c>
      <c r="J247" s="289">
        <f t="shared" si="13"/>
        <v>686.68459363344209</v>
      </c>
      <c r="K247" s="289"/>
      <c r="L247" s="289">
        <f t="shared" si="14"/>
        <v>4997.6906854924282</v>
      </c>
      <c r="M247" s="289">
        <f t="shared" si="15"/>
        <v>5684.3752791258703</v>
      </c>
      <c r="N247" s="222"/>
      <c r="O247" s="48"/>
    </row>
    <row r="248" spans="1:15" ht="17.100000000000001" customHeight="1" x14ac:dyDescent="0.25">
      <c r="A248" s="287">
        <v>327</v>
      </c>
      <c r="B248" s="279" t="s">
        <v>696</v>
      </c>
      <c r="C248" s="289">
        <v>1066.3711418721618</v>
      </c>
      <c r="D248" s="289">
        <v>67.561405701216003</v>
      </c>
      <c r="E248" s="289">
        <v>33.374831973322003</v>
      </c>
      <c r="F248" s="289">
        <f t="shared" si="12"/>
        <v>100.93623767453801</v>
      </c>
      <c r="G248" s="289"/>
      <c r="H248" s="289">
        <v>32.563090218749998</v>
      </c>
      <c r="I248" s="289">
        <v>66.749663946644006</v>
      </c>
      <c r="J248" s="289">
        <f>+H248+I248</f>
        <v>99.312754165394011</v>
      </c>
      <c r="K248" s="289"/>
      <c r="L248" s="289">
        <f>SUM(C248-F248-J248)</f>
        <v>866.1221500322298</v>
      </c>
      <c r="M248" s="289">
        <f>J248+L248</f>
        <v>965.43490419762384</v>
      </c>
      <c r="N248" s="222"/>
      <c r="O248" s="48"/>
    </row>
    <row r="249" spans="1:15" ht="17.100000000000001" customHeight="1" x14ac:dyDescent="0.25">
      <c r="A249" s="287">
        <v>328</v>
      </c>
      <c r="B249" s="278" t="s">
        <v>697</v>
      </c>
      <c r="C249" s="289">
        <v>92.090610366706571</v>
      </c>
      <c r="D249" s="289">
        <v>18.778797249356138</v>
      </c>
      <c r="E249" s="289">
        <v>3.0835669941527715</v>
      </c>
      <c r="F249" s="289">
        <f t="shared" si="12"/>
        <v>21.86236424350891</v>
      </c>
      <c r="G249" s="289"/>
      <c r="H249" s="289">
        <v>0.17833177172031642</v>
      </c>
      <c r="I249" s="289">
        <v>3.276200157857339</v>
      </c>
      <c r="J249" s="289">
        <f t="shared" si="13"/>
        <v>3.4545319295776555</v>
      </c>
      <c r="K249" s="289"/>
      <c r="L249" s="289">
        <f t="shared" si="14"/>
        <v>66.773714193620009</v>
      </c>
      <c r="M249" s="289">
        <f t="shared" si="15"/>
        <v>70.228246123197664</v>
      </c>
      <c r="N249" s="222"/>
      <c r="O249" s="48"/>
    </row>
    <row r="250" spans="1:15" ht="17.100000000000001" customHeight="1" x14ac:dyDescent="0.25">
      <c r="A250" s="287">
        <v>336</v>
      </c>
      <c r="B250" s="294" t="s">
        <v>698</v>
      </c>
      <c r="C250" s="289">
        <v>1297.1312950640886</v>
      </c>
      <c r="D250" s="289">
        <v>457.07167497138948</v>
      </c>
      <c r="E250" s="289">
        <v>34.696387406492093</v>
      </c>
      <c r="F250" s="289">
        <f t="shared" si="12"/>
        <v>491.76806237788156</v>
      </c>
      <c r="G250" s="289"/>
      <c r="H250" s="289">
        <v>72.9135139442172</v>
      </c>
      <c r="I250" s="289">
        <v>110.65233983587372</v>
      </c>
      <c r="J250" s="289">
        <f>+H250+I250</f>
        <v>183.56585378009092</v>
      </c>
      <c r="K250" s="289"/>
      <c r="L250" s="289">
        <f>SUM(C250-F250-J250)</f>
        <v>621.79737890611614</v>
      </c>
      <c r="M250" s="289">
        <f>J250+L250</f>
        <v>805.36323268620708</v>
      </c>
      <c r="N250" s="222"/>
      <c r="O250" s="48"/>
    </row>
    <row r="251" spans="1:15" ht="17.100000000000001" customHeight="1" x14ac:dyDescent="0.25">
      <c r="A251" s="287">
        <v>339</v>
      </c>
      <c r="B251" s="279" t="s">
        <v>699</v>
      </c>
      <c r="C251" s="289">
        <v>11106.703254708444</v>
      </c>
      <c r="D251" s="289">
        <v>3672.0285900594586</v>
      </c>
      <c r="E251" s="289">
        <v>224.66622321173696</v>
      </c>
      <c r="F251" s="289">
        <f t="shared" si="12"/>
        <v>3896.6948132711955</v>
      </c>
      <c r="G251" s="289"/>
      <c r="H251" s="289">
        <v>482.38732945871942</v>
      </c>
      <c r="I251" s="289">
        <v>713.53401205835166</v>
      </c>
      <c r="J251" s="289">
        <f t="shared" si="13"/>
        <v>1195.9213415170711</v>
      </c>
      <c r="K251" s="289"/>
      <c r="L251" s="289">
        <f t="shared" si="14"/>
        <v>6014.0870999201779</v>
      </c>
      <c r="M251" s="289">
        <f t="shared" si="15"/>
        <v>7210.0084414372486</v>
      </c>
      <c r="N251" s="222"/>
      <c r="O251" s="48"/>
    </row>
    <row r="252" spans="1:15" ht="17.100000000000001" customHeight="1" x14ac:dyDescent="0.25">
      <c r="A252" s="287">
        <v>348</v>
      </c>
      <c r="B252" s="279" t="s">
        <v>700</v>
      </c>
      <c r="C252" s="289">
        <v>118.132534459982</v>
      </c>
      <c r="D252" s="289">
        <v>19.629032256932007</v>
      </c>
      <c r="E252" s="289">
        <v>2.9861252176000001E-2</v>
      </c>
      <c r="F252" s="289">
        <f t="shared" si="12"/>
        <v>19.658893509108008</v>
      </c>
      <c r="G252" s="289"/>
      <c r="H252" s="289">
        <v>3.9078898219900018</v>
      </c>
      <c r="I252" s="289">
        <v>3.9676104977040016</v>
      </c>
      <c r="J252" s="289">
        <f>+H252+I252</f>
        <v>7.8755003196940034</v>
      </c>
      <c r="K252" s="289"/>
      <c r="L252" s="289">
        <f>SUM(C252-F252-J252)</f>
        <v>90.598140631179987</v>
      </c>
      <c r="M252" s="289">
        <f>J252+L252</f>
        <v>98.473640950873985</v>
      </c>
      <c r="N252" s="222"/>
      <c r="O252" s="48"/>
    </row>
    <row r="253" spans="1:15" ht="17.100000000000001" customHeight="1" x14ac:dyDescent="0.25">
      <c r="A253" s="287">
        <v>350</v>
      </c>
      <c r="B253" s="279" t="s">
        <v>701</v>
      </c>
      <c r="C253" s="289">
        <v>1531.8767035163801</v>
      </c>
      <c r="D253" s="289">
        <v>309.05750210170805</v>
      </c>
      <c r="E253" s="289">
        <v>50.687753529792545</v>
      </c>
      <c r="F253" s="289">
        <f t="shared" si="12"/>
        <v>359.74525563150058</v>
      </c>
      <c r="G253" s="289"/>
      <c r="H253" s="289">
        <v>1.1259346946666295</v>
      </c>
      <c r="I253" s="289">
        <v>52.609300172779164</v>
      </c>
      <c r="J253" s="289">
        <f>+H253+I253</f>
        <v>53.735234867445797</v>
      </c>
      <c r="K253" s="289"/>
      <c r="L253" s="289">
        <f>SUM(C253-F253-J253)</f>
        <v>1118.3962130174336</v>
      </c>
      <c r="M253" s="289">
        <f>J253+L253</f>
        <v>1172.1314478848794</v>
      </c>
      <c r="N253" s="222"/>
      <c r="O253" s="48"/>
    </row>
    <row r="254" spans="1:15" s="39" customFormat="1" ht="17.100000000000001" customHeight="1" x14ac:dyDescent="0.25">
      <c r="A254" s="295">
        <v>20</v>
      </c>
      <c r="B254" s="296" t="s">
        <v>702</v>
      </c>
      <c r="C254" s="286">
        <f>SUM(C255:C274)</f>
        <v>62704.14825030935</v>
      </c>
      <c r="D254" s="286">
        <f>SUM(D255:D274)</f>
        <v>25215.965960103087</v>
      </c>
      <c r="E254" s="286">
        <f>SUM(E255:E274)</f>
        <v>883.02826399265689</v>
      </c>
      <c r="F254" s="286">
        <f>SUM(F255:F274)</f>
        <v>26098.994224095743</v>
      </c>
      <c r="G254" s="286"/>
      <c r="H254" s="286">
        <f>SUM(H255:H274)</f>
        <v>2703.9924024539059</v>
      </c>
      <c r="I254" s="286">
        <f>SUM(I255:I274)</f>
        <v>4436.5695985005996</v>
      </c>
      <c r="J254" s="286">
        <f>SUM(J255:J274)</f>
        <v>7140.5620009545046</v>
      </c>
      <c r="K254" s="286">
        <f>SUM(K255:K273)</f>
        <v>0</v>
      </c>
      <c r="L254" s="286">
        <f>SUM(L255:L274)</f>
        <v>29464.59202525911</v>
      </c>
      <c r="M254" s="286">
        <f>SUM(M255:M274)</f>
        <v>36605.154026213611</v>
      </c>
      <c r="N254" s="260"/>
      <c r="O254" s="48"/>
    </row>
    <row r="255" spans="1:15" s="39" customFormat="1" ht="17.100000000000001" customHeight="1" x14ac:dyDescent="0.25">
      <c r="A255" s="287">
        <v>188</v>
      </c>
      <c r="B255" s="288" t="s">
        <v>46</v>
      </c>
      <c r="C255" s="289">
        <v>3629.3996033486692</v>
      </c>
      <c r="D255" s="289">
        <v>3501.6485826122521</v>
      </c>
      <c r="E255" s="289">
        <v>7.3209469027547414</v>
      </c>
      <c r="F255" s="289">
        <f t="shared" ref="F255:F274" si="16">+D255+E255</f>
        <v>3508.9695295150068</v>
      </c>
      <c r="G255" s="289"/>
      <c r="H255" s="289">
        <v>31.371890830055278</v>
      </c>
      <c r="I255" s="289">
        <v>42.23073318715921</v>
      </c>
      <c r="J255" s="289">
        <f t="shared" ref="J255:J272" si="17">+H255+I255</f>
        <v>73.602624017214481</v>
      </c>
      <c r="K255" s="289"/>
      <c r="L255" s="289">
        <f t="shared" ref="L255:L272" si="18">SUM(C255-F255-J255)</f>
        <v>46.82744981644791</v>
      </c>
      <c r="M255" s="289">
        <f t="shared" ref="M255:M273" si="19">J255+L255</f>
        <v>120.43007383366239</v>
      </c>
      <c r="N255" s="222"/>
      <c r="O255" s="52"/>
    </row>
    <row r="256" spans="1:15" s="39" customFormat="1" ht="17.100000000000001" customHeight="1" x14ac:dyDescent="0.25">
      <c r="A256" s="287">
        <v>209</v>
      </c>
      <c r="B256" s="279" t="s">
        <v>703</v>
      </c>
      <c r="C256" s="289">
        <v>1074.1657131062125</v>
      </c>
      <c r="D256" s="289">
        <v>933.75138356311697</v>
      </c>
      <c r="E256" s="289">
        <v>6.0024927520618281</v>
      </c>
      <c r="F256" s="289">
        <f t="shared" si="16"/>
        <v>939.75387631517879</v>
      </c>
      <c r="G256" s="289"/>
      <c r="H256" s="289">
        <v>36.580934137736918</v>
      </c>
      <c r="I256" s="289">
        <v>33.036026924539023</v>
      </c>
      <c r="J256" s="289">
        <f t="shared" si="17"/>
        <v>69.616961062275948</v>
      </c>
      <c r="K256" s="289"/>
      <c r="L256" s="289">
        <f t="shared" si="18"/>
        <v>64.794875728757745</v>
      </c>
      <c r="M256" s="289">
        <f t="shared" si="19"/>
        <v>134.41183679103369</v>
      </c>
      <c r="N256" s="222"/>
      <c r="O256" s="52"/>
    </row>
    <row r="257" spans="1:15" s="39" customFormat="1" ht="17.100000000000001" customHeight="1" x14ac:dyDescent="0.25">
      <c r="A257" s="287">
        <v>245</v>
      </c>
      <c r="B257" s="279" t="s">
        <v>704</v>
      </c>
      <c r="C257" s="289">
        <v>813.61463153148134</v>
      </c>
      <c r="D257" s="289">
        <v>741.84607921381098</v>
      </c>
      <c r="E257" s="289">
        <v>2.1394918643733405</v>
      </c>
      <c r="F257" s="289">
        <f t="shared" si="16"/>
        <v>743.98557107818431</v>
      </c>
      <c r="G257" s="289"/>
      <c r="H257" s="289">
        <v>33.24668183773327</v>
      </c>
      <c r="I257" s="289">
        <v>36.382378615563937</v>
      </c>
      <c r="J257" s="289">
        <f t="shared" si="17"/>
        <v>69.6290604532972</v>
      </c>
      <c r="K257" s="289"/>
      <c r="L257" s="289">
        <f t="shared" si="18"/>
        <v>-1.7053025658242404E-13</v>
      </c>
      <c r="M257" s="289">
        <f t="shared" si="19"/>
        <v>69.629060453297029</v>
      </c>
      <c r="N257" s="222"/>
      <c r="O257" s="52"/>
    </row>
    <row r="258" spans="1:15" s="39" customFormat="1" ht="17.100000000000001" customHeight="1" x14ac:dyDescent="0.25">
      <c r="A258" s="287">
        <v>249</v>
      </c>
      <c r="B258" s="279" t="s">
        <v>705</v>
      </c>
      <c r="C258" s="289">
        <v>902.32732692080799</v>
      </c>
      <c r="D258" s="289">
        <v>718.84674066543414</v>
      </c>
      <c r="E258" s="289">
        <v>11.644986481667081</v>
      </c>
      <c r="F258" s="289">
        <f t="shared" si="16"/>
        <v>730.49172714710119</v>
      </c>
      <c r="G258" s="289"/>
      <c r="H258" s="289">
        <v>79.941133809511896</v>
      </c>
      <c r="I258" s="289">
        <v>91.894465964194836</v>
      </c>
      <c r="J258" s="289">
        <f t="shared" si="17"/>
        <v>171.83559977370675</v>
      </c>
      <c r="K258" s="289"/>
      <c r="L258" s="289">
        <f t="shared" si="18"/>
        <v>5.6843418860808015E-14</v>
      </c>
      <c r="M258" s="289">
        <f t="shared" si="19"/>
        <v>171.8355997737068</v>
      </c>
      <c r="N258" s="222"/>
      <c r="O258" s="52"/>
    </row>
    <row r="259" spans="1:15" s="39" customFormat="1" ht="17.100000000000001" customHeight="1" x14ac:dyDescent="0.25">
      <c r="A259" s="287">
        <v>264</v>
      </c>
      <c r="B259" s="278" t="s">
        <v>40</v>
      </c>
      <c r="C259" s="289">
        <v>12445.389781134156</v>
      </c>
      <c r="D259" s="289">
        <v>6966.8833800268421</v>
      </c>
      <c r="E259" s="289">
        <v>42.345628782612309</v>
      </c>
      <c r="F259" s="289">
        <f t="shared" si="16"/>
        <v>7009.2290088094542</v>
      </c>
      <c r="G259" s="289"/>
      <c r="H259" s="289">
        <v>997.43126644595259</v>
      </c>
      <c r="I259" s="289">
        <v>1069.8766533406024</v>
      </c>
      <c r="J259" s="289">
        <f t="shared" si="17"/>
        <v>2067.307919786555</v>
      </c>
      <c r="K259" s="289"/>
      <c r="L259" s="289">
        <f t="shared" si="18"/>
        <v>3368.8528525381466</v>
      </c>
      <c r="M259" s="289">
        <f t="shared" si="19"/>
        <v>5436.1607723247016</v>
      </c>
      <c r="N259" s="222"/>
      <c r="O259" s="52"/>
    </row>
    <row r="260" spans="1:15" ht="17.100000000000001" customHeight="1" x14ac:dyDescent="0.25">
      <c r="A260" s="287">
        <v>266</v>
      </c>
      <c r="B260" s="278" t="s">
        <v>706</v>
      </c>
      <c r="C260" s="289">
        <v>640.35045353014903</v>
      </c>
      <c r="D260" s="289">
        <v>308.11057428321772</v>
      </c>
      <c r="E260" s="289">
        <v>28.894193878081609</v>
      </c>
      <c r="F260" s="289">
        <f t="shared" si="16"/>
        <v>337.00476816129935</v>
      </c>
      <c r="G260" s="289"/>
      <c r="H260" s="289">
        <v>26.949082202945608</v>
      </c>
      <c r="I260" s="289">
        <v>55.84327608102722</v>
      </c>
      <c r="J260" s="289">
        <f t="shared" si="17"/>
        <v>82.792358283972831</v>
      </c>
      <c r="K260" s="289"/>
      <c r="L260" s="289">
        <f t="shared" si="18"/>
        <v>220.55332708487686</v>
      </c>
      <c r="M260" s="289">
        <f t="shared" si="19"/>
        <v>303.34568536884967</v>
      </c>
      <c r="N260" s="222"/>
      <c r="O260" s="52"/>
    </row>
    <row r="261" spans="1:15" ht="17.100000000000001" customHeight="1" x14ac:dyDescent="0.25">
      <c r="A261" s="287">
        <v>274</v>
      </c>
      <c r="B261" s="278" t="s">
        <v>707</v>
      </c>
      <c r="C261" s="289">
        <v>2082.0008438660411</v>
      </c>
      <c r="D261" s="289">
        <v>1510.8061459784215</v>
      </c>
      <c r="E261" s="289">
        <v>14.179699747701244</v>
      </c>
      <c r="F261" s="289">
        <f t="shared" si="16"/>
        <v>1524.9858457261228</v>
      </c>
      <c r="G261" s="289"/>
      <c r="H261" s="289">
        <v>148.33473386803007</v>
      </c>
      <c r="I261" s="289">
        <v>108.93778881960841</v>
      </c>
      <c r="J261" s="289">
        <f t="shared" si="17"/>
        <v>257.27252268763846</v>
      </c>
      <c r="K261" s="289"/>
      <c r="L261" s="289">
        <f t="shared" si="18"/>
        <v>299.7424754522799</v>
      </c>
      <c r="M261" s="289">
        <f t="shared" si="19"/>
        <v>557.01499813991836</v>
      </c>
      <c r="N261" s="222"/>
      <c r="O261" s="52"/>
    </row>
    <row r="262" spans="1:15" ht="17.100000000000001" customHeight="1" x14ac:dyDescent="0.25">
      <c r="A262" s="287">
        <v>280</v>
      </c>
      <c r="B262" s="278" t="s">
        <v>708</v>
      </c>
      <c r="C262" s="289">
        <v>501.74527991213643</v>
      </c>
      <c r="D262" s="289">
        <v>263.49510131231017</v>
      </c>
      <c r="E262" s="289">
        <v>5.0887672507888544</v>
      </c>
      <c r="F262" s="289">
        <f t="shared" si="16"/>
        <v>268.58386856309903</v>
      </c>
      <c r="G262" s="289"/>
      <c r="H262" s="289">
        <v>30.615833009050398</v>
      </c>
      <c r="I262" s="289">
        <v>24.24037063984127</v>
      </c>
      <c r="J262" s="289">
        <f t="shared" si="17"/>
        <v>54.856203648891665</v>
      </c>
      <c r="K262" s="289"/>
      <c r="L262" s="289">
        <f t="shared" si="18"/>
        <v>178.30520770014573</v>
      </c>
      <c r="M262" s="289">
        <f t="shared" si="19"/>
        <v>233.16141134903739</v>
      </c>
      <c r="N262" s="222"/>
      <c r="O262" s="52"/>
    </row>
    <row r="263" spans="1:15" ht="17.100000000000001" customHeight="1" x14ac:dyDescent="0.25">
      <c r="A263" s="287">
        <v>282</v>
      </c>
      <c r="B263" s="278" t="s">
        <v>38</v>
      </c>
      <c r="C263" s="289">
        <v>324.44664402870262</v>
      </c>
      <c r="D263" s="289">
        <v>94.859595857631319</v>
      </c>
      <c r="E263" s="289">
        <v>8.5948684256960011</v>
      </c>
      <c r="F263" s="289">
        <f t="shared" si="16"/>
        <v>103.45446428332733</v>
      </c>
      <c r="G263" s="289"/>
      <c r="H263" s="289">
        <v>6.6600592774546632</v>
      </c>
      <c r="I263" s="289">
        <v>15.254927703150665</v>
      </c>
      <c r="J263" s="289">
        <f t="shared" si="17"/>
        <v>21.914986980605327</v>
      </c>
      <c r="K263" s="289"/>
      <c r="L263" s="289">
        <f t="shared" si="18"/>
        <v>199.07719276476996</v>
      </c>
      <c r="M263" s="289">
        <f t="shared" si="19"/>
        <v>220.9921797453753</v>
      </c>
      <c r="N263" s="222"/>
      <c r="O263" s="52"/>
    </row>
    <row r="264" spans="1:15" ht="17.100000000000001" customHeight="1" x14ac:dyDescent="0.25">
      <c r="A264" s="287">
        <v>284</v>
      </c>
      <c r="B264" s="278" t="s">
        <v>709</v>
      </c>
      <c r="C264" s="289">
        <v>873.47941800000012</v>
      </c>
      <c r="D264" s="289">
        <v>689.58901432815799</v>
      </c>
      <c r="E264" s="289">
        <v>0</v>
      </c>
      <c r="F264" s="289">
        <f t="shared" si="16"/>
        <v>689.58901432815799</v>
      </c>
      <c r="G264" s="289"/>
      <c r="H264" s="289">
        <v>91.945201937511996</v>
      </c>
      <c r="I264" s="289">
        <v>91.945201734330013</v>
      </c>
      <c r="J264" s="289">
        <f t="shared" si="17"/>
        <v>183.89040367184202</v>
      </c>
      <c r="K264" s="289"/>
      <c r="L264" s="289">
        <f t="shared" si="18"/>
        <v>1.1368683772161603E-13</v>
      </c>
      <c r="M264" s="289">
        <f t="shared" si="19"/>
        <v>183.89040367184214</v>
      </c>
      <c r="N264" s="222"/>
      <c r="O264" s="52"/>
    </row>
    <row r="265" spans="1:15" ht="17.100000000000001" customHeight="1" x14ac:dyDescent="0.25">
      <c r="A265" s="287">
        <v>296</v>
      </c>
      <c r="B265" s="278" t="s">
        <v>34</v>
      </c>
      <c r="C265" s="289">
        <v>9859.6036178430295</v>
      </c>
      <c r="D265" s="289">
        <v>4250.02747267423</v>
      </c>
      <c r="E265" s="289">
        <v>252.32160013938207</v>
      </c>
      <c r="F265" s="289">
        <f t="shared" si="16"/>
        <v>4502.3490728136121</v>
      </c>
      <c r="G265" s="289"/>
      <c r="H265" s="289">
        <v>520.95014932354024</v>
      </c>
      <c r="I265" s="289">
        <v>773.27174946292234</v>
      </c>
      <c r="J265" s="289">
        <f t="shared" si="17"/>
        <v>1294.2218987864626</v>
      </c>
      <c r="K265" s="289"/>
      <c r="L265" s="289">
        <f t="shared" si="18"/>
        <v>4063.0326462429548</v>
      </c>
      <c r="M265" s="289">
        <f t="shared" si="19"/>
        <v>5357.2545450294174</v>
      </c>
      <c r="N265" s="222"/>
      <c r="O265" s="52"/>
    </row>
    <row r="266" spans="1:15" ht="17.100000000000001" customHeight="1" x14ac:dyDescent="0.25">
      <c r="A266" s="287">
        <v>297</v>
      </c>
      <c r="B266" s="278" t="s">
        <v>710</v>
      </c>
      <c r="C266" s="289">
        <v>1923.8796921275796</v>
      </c>
      <c r="D266" s="289">
        <v>572.18033675758033</v>
      </c>
      <c r="E266" s="289">
        <v>6.7901701653867415</v>
      </c>
      <c r="F266" s="289">
        <f t="shared" si="16"/>
        <v>578.97050692296705</v>
      </c>
      <c r="G266" s="289"/>
      <c r="H266" s="289">
        <v>96.993049757715227</v>
      </c>
      <c r="I266" s="289">
        <v>105.78968460704792</v>
      </c>
      <c r="J266" s="289">
        <f t="shared" si="17"/>
        <v>202.78273436476314</v>
      </c>
      <c r="K266" s="289"/>
      <c r="L266" s="289">
        <f t="shared" si="18"/>
        <v>1142.1264508398494</v>
      </c>
      <c r="M266" s="289">
        <f t="shared" si="19"/>
        <v>1344.9091852046126</v>
      </c>
      <c r="N266" s="222"/>
      <c r="O266" s="52"/>
    </row>
    <row r="267" spans="1:15" ht="17.100000000000001" customHeight="1" x14ac:dyDescent="0.25">
      <c r="A267" s="287">
        <v>298</v>
      </c>
      <c r="B267" s="278" t="s">
        <v>32</v>
      </c>
      <c r="C267" s="289">
        <v>8531.8157360580626</v>
      </c>
      <c r="D267" s="289">
        <v>562.84383057929608</v>
      </c>
      <c r="E267" s="289">
        <v>284.39385779410196</v>
      </c>
      <c r="F267" s="289">
        <f t="shared" si="16"/>
        <v>847.23768837339799</v>
      </c>
      <c r="G267" s="289"/>
      <c r="H267" s="289">
        <v>0</v>
      </c>
      <c r="I267" s="289">
        <v>859.12545859439592</v>
      </c>
      <c r="J267" s="289">
        <f>H267+I267</f>
        <v>859.12545859439592</v>
      </c>
      <c r="K267" s="289"/>
      <c r="L267" s="289">
        <f>SUM(C267-F267-J267)</f>
        <v>6825.4525890902687</v>
      </c>
      <c r="M267" s="289">
        <f>SUM(J267+L267)</f>
        <v>7684.5780476846649</v>
      </c>
      <c r="N267" s="222"/>
      <c r="O267" s="52"/>
    </row>
    <row r="268" spans="1:15" ht="17.100000000000001" customHeight="1" x14ac:dyDescent="0.25">
      <c r="A268" s="287">
        <v>310</v>
      </c>
      <c r="B268" s="279" t="s">
        <v>711</v>
      </c>
      <c r="C268" s="289">
        <v>700.33519172207468</v>
      </c>
      <c r="D268" s="289">
        <v>237.68214747176967</v>
      </c>
      <c r="E268" s="289">
        <v>1.9058224966423509E-2</v>
      </c>
      <c r="F268" s="289">
        <f t="shared" si="16"/>
        <v>237.70120569673608</v>
      </c>
      <c r="G268" s="289"/>
      <c r="H268" s="289">
        <v>38.700926613172427</v>
      </c>
      <c r="I268" s="289">
        <v>38.725616355949015</v>
      </c>
      <c r="J268" s="289">
        <f t="shared" si="17"/>
        <v>77.426542969121442</v>
      </c>
      <c r="K268" s="289"/>
      <c r="L268" s="289">
        <f t="shared" si="18"/>
        <v>385.20744305621713</v>
      </c>
      <c r="M268" s="289">
        <f t="shared" si="19"/>
        <v>462.63398602533857</v>
      </c>
      <c r="N268" s="222"/>
      <c r="O268" s="52"/>
    </row>
    <row r="269" spans="1:15" ht="17.100000000000001" customHeight="1" x14ac:dyDescent="0.25">
      <c r="A269" s="287">
        <v>311</v>
      </c>
      <c r="B269" s="279" t="s">
        <v>712</v>
      </c>
      <c r="C269" s="289">
        <v>6546.5722812983122</v>
      </c>
      <c r="D269" s="289">
        <v>1710.1580725230958</v>
      </c>
      <c r="E269" s="289">
        <v>47.068932467691717</v>
      </c>
      <c r="F269" s="289">
        <f t="shared" si="16"/>
        <v>1757.2270049907875</v>
      </c>
      <c r="G269" s="289"/>
      <c r="H269" s="289">
        <v>278.92228095708379</v>
      </c>
      <c r="I269" s="289">
        <v>325.99121342477542</v>
      </c>
      <c r="J269" s="289">
        <f t="shared" si="17"/>
        <v>604.91349438185921</v>
      </c>
      <c r="K269" s="289"/>
      <c r="L269" s="289">
        <f t="shared" si="18"/>
        <v>4184.4317819256657</v>
      </c>
      <c r="M269" s="289">
        <f t="shared" si="19"/>
        <v>4789.3452763075247</v>
      </c>
      <c r="N269" s="222"/>
      <c r="O269" s="52"/>
    </row>
    <row r="270" spans="1:15" ht="17.100000000000001" customHeight="1" x14ac:dyDescent="0.25">
      <c r="A270" s="287">
        <v>313</v>
      </c>
      <c r="B270" s="297" t="s">
        <v>713</v>
      </c>
      <c r="C270" s="289">
        <v>8613.5433583555132</v>
      </c>
      <c r="D270" s="289">
        <v>1353.2115208332696</v>
      </c>
      <c r="E270" s="289">
        <v>56.77357098995401</v>
      </c>
      <c r="F270" s="289">
        <f t="shared" si="16"/>
        <v>1409.9850918232237</v>
      </c>
      <c r="G270" s="289"/>
      <c r="H270" s="289">
        <v>222.28498816665393</v>
      </c>
      <c r="I270" s="289">
        <v>506.15284331960601</v>
      </c>
      <c r="J270" s="289">
        <f t="shared" si="17"/>
        <v>728.43783148625994</v>
      </c>
      <c r="K270" s="289"/>
      <c r="L270" s="289">
        <f t="shared" si="18"/>
        <v>6475.1204350460293</v>
      </c>
      <c r="M270" s="289">
        <f t="shared" si="19"/>
        <v>7203.5582665322891</v>
      </c>
      <c r="N270" s="222"/>
      <c r="O270" s="52"/>
    </row>
    <row r="271" spans="1:15" ht="17.100000000000001" customHeight="1" x14ac:dyDescent="0.25">
      <c r="A271" s="287">
        <v>337</v>
      </c>
      <c r="B271" s="279" t="s">
        <v>714</v>
      </c>
      <c r="C271" s="289">
        <v>1533.0588814836967</v>
      </c>
      <c r="D271" s="289">
        <v>551.27068773250289</v>
      </c>
      <c r="E271" s="289">
        <v>56.33045160926013</v>
      </c>
      <c r="F271" s="289">
        <f t="shared" si="16"/>
        <v>607.60113934176297</v>
      </c>
      <c r="G271" s="289"/>
      <c r="H271" s="289">
        <v>47.590514447892247</v>
      </c>
      <c r="I271" s="289">
        <v>103.9209660571524</v>
      </c>
      <c r="J271" s="289">
        <f t="shared" si="17"/>
        <v>151.51148050504463</v>
      </c>
      <c r="K271" s="289"/>
      <c r="L271" s="289">
        <f t="shared" si="18"/>
        <v>773.94626163688918</v>
      </c>
      <c r="M271" s="289">
        <f t="shared" si="19"/>
        <v>925.45774214193375</v>
      </c>
      <c r="N271" s="222"/>
      <c r="O271" s="52"/>
    </row>
    <row r="272" spans="1:15" ht="17.100000000000001" customHeight="1" x14ac:dyDescent="0.25">
      <c r="A272" s="287">
        <v>338</v>
      </c>
      <c r="B272" s="279" t="s">
        <v>715</v>
      </c>
      <c r="C272" s="289">
        <v>940.32062945720202</v>
      </c>
      <c r="D272" s="289">
        <v>195.22926960061903</v>
      </c>
      <c r="E272" s="289">
        <v>27.518666937132803</v>
      </c>
      <c r="F272" s="289">
        <f t="shared" si="16"/>
        <v>222.74793653775183</v>
      </c>
      <c r="G272" s="289"/>
      <c r="H272" s="289">
        <v>15.466398333932807</v>
      </c>
      <c r="I272" s="289">
        <v>71.330225987203619</v>
      </c>
      <c r="J272" s="289">
        <f t="shared" si="17"/>
        <v>86.79662432113642</v>
      </c>
      <c r="K272" s="289"/>
      <c r="L272" s="289">
        <f t="shared" si="18"/>
        <v>630.77606859831383</v>
      </c>
      <c r="M272" s="289">
        <f t="shared" si="19"/>
        <v>717.57269291945022</v>
      </c>
      <c r="N272" s="222"/>
      <c r="O272" s="52"/>
    </row>
    <row r="273" spans="1:25" ht="17.100000000000001" customHeight="1" x14ac:dyDescent="0.25">
      <c r="A273" s="287">
        <v>349</v>
      </c>
      <c r="B273" s="279" t="s">
        <v>716</v>
      </c>
      <c r="C273" s="289">
        <v>472.30905025435635</v>
      </c>
      <c r="D273" s="289">
        <v>48.612320584303085</v>
      </c>
      <c r="E273" s="289">
        <v>15.741209095626003</v>
      </c>
      <c r="F273" s="289">
        <f t="shared" si="16"/>
        <v>64.353529679929082</v>
      </c>
      <c r="G273" s="289"/>
      <c r="H273" s="289">
        <v>7.2774979331810289E-3</v>
      </c>
      <c r="I273" s="289">
        <v>38.235368972849187</v>
      </c>
      <c r="J273" s="289">
        <f>+H273+I273</f>
        <v>38.242646470782368</v>
      </c>
      <c r="K273" s="289"/>
      <c r="L273" s="289">
        <f>SUM(C273-F273-J273)</f>
        <v>369.71287410364494</v>
      </c>
      <c r="M273" s="289">
        <f t="shared" si="19"/>
        <v>407.95552057442728</v>
      </c>
      <c r="N273" s="222"/>
      <c r="O273" s="52"/>
    </row>
    <row r="274" spans="1:25" ht="17.100000000000001" customHeight="1" thickBot="1" x14ac:dyDescent="0.3">
      <c r="A274" s="298">
        <v>352</v>
      </c>
      <c r="B274" s="299" t="s">
        <v>717</v>
      </c>
      <c r="C274" s="300">
        <v>295.79011633117801</v>
      </c>
      <c r="D274" s="300">
        <v>4.9137035052280007</v>
      </c>
      <c r="E274" s="300">
        <v>9.8596704834180002</v>
      </c>
      <c r="F274" s="300">
        <f t="shared" si="16"/>
        <v>14.773373988646</v>
      </c>
      <c r="G274" s="300"/>
      <c r="H274" s="300">
        <v>0</v>
      </c>
      <c r="I274" s="300">
        <v>44.384648708680004</v>
      </c>
      <c r="J274" s="300">
        <f>+H274+I274</f>
        <v>44.384648708680004</v>
      </c>
      <c r="K274" s="300"/>
      <c r="L274" s="300">
        <f>SUM(C274-F274-J274)</f>
        <v>236.63209363385198</v>
      </c>
      <c r="M274" s="300">
        <f>J274+L274</f>
        <v>281.01674234253198</v>
      </c>
      <c r="N274" s="222"/>
      <c r="O274" s="52"/>
    </row>
    <row r="275" spans="1:25" ht="6" customHeight="1" x14ac:dyDescent="0.25">
      <c r="A275" s="257"/>
      <c r="B275" s="259"/>
      <c r="C275" s="262"/>
      <c r="D275" s="232"/>
      <c r="E275" s="232"/>
      <c r="F275" s="229"/>
      <c r="G275" s="232"/>
      <c r="H275" s="232"/>
      <c r="I275" s="232"/>
      <c r="J275" s="232"/>
      <c r="K275" s="232"/>
      <c r="L275" s="263"/>
      <c r="M275" s="263"/>
      <c r="N275" s="222"/>
    </row>
    <row r="276" spans="1:25" ht="15" customHeight="1" x14ac:dyDescent="0.25">
      <c r="A276" s="222" t="s">
        <v>873</v>
      </c>
      <c r="B276" s="259"/>
      <c r="C276" s="232"/>
      <c r="D276" s="232"/>
      <c r="E276" s="232"/>
      <c r="F276" s="229"/>
      <c r="G276" s="232"/>
      <c r="H276" s="232"/>
      <c r="I276" s="232"/>
      <c r="J276" s="232"/>
      <c r="K276" s="232"/>
      <c r="L276" s="263"/>
      <c r="M276" s="263"/>
      <c r="N276" s="222"/>
    </row>
    <row r="277" spans="1:25" s="46" customFormat="1" ht="15" customHeight="1" x14ac:dyDescent="0.25">
      <c r="A277" s="222" t="s">
        <v>876</v>
      </c>
      <c r="B277" s="264"/>
      <c r="C277" s="222"/>
      <c r="D277" s="222"/>
      <c r="E277" s="222"/>
      <c r="F277" s="222"/>
      <c r="G277" s="232"/>
      <c r="H277" s="222"/>
      <c r="I277" s="222"/>
      <c r="J277" s="232"/>
      <c r="K277" s="222"/>
      <c r="L277" s="222"/>
      <c r="M277" s="222"/>
      <c r="N277" s="222"/>
      <c r="O277" s="45"/>
    </row>
    <row r="278" spans="1:25" s="46" customFormat="1" ht="15" customHeight="1" x14ac:dyDescent="0.25">
      <c r="A278" s="222" t="s">
        <v>877</v>
      </c>
      <c r="B278" s="222"/>
      <c r="C278" s="222"/>
      <c r="D278" s="222"/>
      <c r="E278" s="222"/>
      <c r="F278" s="222"/>
      <c r="G278" s="232"/>
      <c r="H278" s="222"/>
      <c r="I278" s="232"/>
      <c r="J278" s="232"/>
      <c r="K278" s="222"/>
      <c r="L278" s="222"/>
      <c r="M278" s="222"/>
      <c r="N278" s="222"/>
      <c r="O278" s="45"/>
      <c r="P278" s="45"/>
      <c r="Q278" s="45"/>
      <c r="R278" s="45"/>
      <c r="S278" s="45"/>
      <c r="T278" s="45"/>
      <c r="U278" s="45"/>
      <c r="V278" s="45"/>
      <c r="W278" s="45"/>
      <c r="X278" s="45"/>
      <c r="Y278" s="45"/>
    </row>
    <row r="279" spans="1:25" ht="15" customHeight="1" x14ac:dyDescent="0.25">
      <c r="A279" s="258" t="s">
        <v>0</v>
      </c>
      <c r="B279" s="265"/>
      <c r="C279" s="265"/>
      <c r="D279" s="265"/>
      <c r="E279" s="265"/>
      <c r="F279" s="265"/>
      <c r="G279" s="232"/>
      <c r="H279" s="265"/>
      <c r="I279" s="265"/>
      <c r="J279" s="265"/>
      <c r="K279" s="265"/>
      <c r="L279" s="265"/>
      <c r="M279" s="265"/>
      <c r="N279" s="222"/>
      <c r="O279" s="46"/>
      <c r="P279" s="46"/>
      <c r="Q279" s="46"/>
      <c r="R279" s="46"/>
      <c r="S279" s="46"/>
      <c r="T279" s="46"/>
      <c r="U279" s="46"/>
      <c r="V279" s="46"/>
      <c r="W279" s="46"/>
      <c r="X279" s="46"/>
      <c r="Y279" s="46"/>
    </row>
    <row r="280" spans="1:25" ht="15" customHeight="1" x14ac:dyDescent="0.25">
      <c r="A280" s="222"/>
      <c r="B280" s="222"/>
      <c r="C280" s="222"/>
      <c r="D280" s="222"/>
      <c r="E280" s="222"/>
      <c r="F280" s="222"/>
      <c r="G280" s="222"/>
      <c r="H280" s="222"/>
      <c r="I280" s="222"/>
      <c r="J280" s="222"/>
      <c r="K280" s="222"/>
      <c r="L280" s="222"/>
      <c r="M280" s="222"/>
      <c r="N280" s="256"/>
      <c r="O280" s="46"/>
    </row>
    <row r="281" spans="1:25" ht="15" customHeight="1" x14ac:dyDescent="0.25">
      <c r="A281" s="222"/>
      <c r="B281" s="222"/>
      <c r="C281" s="256"/>
      <c r="D281" s="256"/>
      <c r="E281" s="256"/>
      <c r="F281" s="256"/>
      <c r="G281" s="256"/>
      <c r="H281" s="256"/>
      <c r="I281" s="256"/>
      <c r="J281" s="256"/>
      <c r="K281" s="256"/>
      <c r="L281" s="256"/>
      <c r="M281" s="256"/>
      <c r="N281" s="222"/>
    </row>
    <row r="282" spans="1:25" ht="15" customHeight="1" x14ac:dyDescent="0.25">
      <c r="A282" s="222"/>
      <c r="B282" s="222"/>
      <c r="C282" s="266"/>
      <c r="D282" s="266"/>
      <c r="E282" s="266"/>
      <c r="F282" s="266"/>
      <c r="G282" s="266"/>
      <c r="H282" s="266"/>
      <c r="I282" s="266"/>
      <c r="J282" s="266"/>
      <c r="K282" s="266"/>
      <c r="L282" s="266"/>
      <c r="M282" s="266"/>
      <c r="N282" s="222"/>
    </row>
    <row r="283" spans="1:25" ht="15" customHeight="1" x14ac:dyDescent="0.25">
      <c r="A283" s="222"/>
      <c r="B283" s="222"/>
      <c r="C283" s="222"/>
      <c r="D283" s="222"/>
      <c r="E283" s="222"/>
      <c r="F283" s="222"/>
      <c r="G283" s="222"/>
      <c r="H283" s="222"/>
      <c r="I283" s="222"/>
      <c r="J283" s="222"/>
      <c r="K283" s="222"/>
      <c r="L283" s="222"/>
      <c r="M283" s="222"/>
      <c r="N283" s="222"/>
    </row>
    <row r="284" spans="1:25" ht="15" customHeight="1" x14ac:dyDescent="0.25">
      <c r="A284" s="222"/>
      <c r="B284" s="222"/>
      <c r="C284" s="256"/>
      <c r="D284" s="256"/>
      <c r="E284" s="256"/>
      <c r="F284" s="256"/>
      <c r="G284" s="256"/>
      <c r="H284" s="256"/>
      <c r="I284" s="256"/>
      <c r="J284" s="256"/>
      <c r="K284" s="256"/>
      <c r="L284" s="256"/>
      <c r="M284" s="256"/>
      <c r="N284" s="222"/>
    </row>
    <row r="285" spans="1:25" ht="15" customHeight="1" x14ac:dyDescent="0.25">
      <c r="A285" s="222"/>
      <c r="B285" s="222"/>
      <c r="C285" s="256"/>
      <c r="D285" s="256"/>
      <c r="E285" s="256"/>
      <c r="F285" s="256"/>
      <c r="G285" s="256"/>
      <c r="H285" s="256"/>
      <c r="I285" s="256"/>
      <c r="J285" s="256"/>
      <c r="K285" s="256"/>
      <c r="L285" s="256"/>
      <c r="M285" s="256"/>
      <c r="N285" s="222"/>
    </row>
    <row r="286" spans="1:25" ht="15" customHeight="1" x14ac:dyDescent="0.25">
      <c r="A286" s="222"/>
      <c r="B286" s="222"/>
      <c r="C286" s="267"/>
      <c r="D286" s="267"/>
      <c r="E286" s="267"/>
      <c r="F286" s="267"/>
      <c r="G286" s="267"/>
      <c r="H286" s="267"/>
      <c r="I286" s="267"/>
      <c r="J286" s="267"/>
      <c r="K286" s="267"/>
      <c r="L286" s="267"/>
      <c r="M286" s="267"/>
      <c r="N286" s="222"/>
    </row>
    <row r="287" spans="1:25" ht="15" customHeight="1" x14ac:dyDescent="0.25">
      <c r="A287" s="222"/>
      <c r="B287" s="222"/>
      <c r="C287" s="222"/>
      <c r="D287" s="222"/>
      <c r="E287" s="222"/>
      <c r="F287" s="222"/>
      <c r="G287" s="222"/>
      <c r="H287" s="222"/>
      <c r="I287" s="222"/>
      <c r="J287" s="222"/>
      <c r="K287" s="222"/>
      <c r="L287" s="222"/>
      <c r="M287" s="222"/>
      <c r="N287" s="222"/>
    </row>
    <row r="288" spans="1:25" ht="15" customHeight="1" x14ac:dyDescent="0.25">
      <c r="A288" s="222"/>
      <c r="B288" s="222"/>
      <c r="C288" s="222"/>
      <c r="D288" s="222"/>
      <c r="E288" s="222"/>
      <c r="F288" s="222"/>
      <c r="G288" s="222"/>
      <c r="H288" s="222"/>
      <c r="I288" s="222"/>
      <c r="J288" s="222"/>
      <c r="K288" s="222"/>
      <c r="L288" s="222"/>
      <c r="M288" s="222"/>
      <c r="N288" s="222"/>
    </row>
    <row r="289" spans="1:14" ht="15" customHeight="1" x14ac:dyDescent="0.25">
      <c r="A289" s="256"/>
      <c r="B289" s="256"/>
      <c r="C289" s="256"/>
      <c r="D289" s="256"/>
      <c r="E289" s="256"/>
      <c r="F289" s="256"/>
      <c r="G289" s="256"/>
      <c r="H289" s="256"/>
      <c r="I289" s="256"/>
      <c r="J289" s="256"/>
      <c r="K289" s="256"/>
      <c r="L289" s="256"/>
      <c r="M289" s="256"/>
      <c r="N289" s="222"/>
    </row>
    <row r="290" spans="1:14" ht="15" customHeight="1" x14ac:dyDescent="0.25">
      <c r="A290" s="256"/>
      <c r="B290" s="256"/>
      <c r="C290" s="256"/>
      <c r="D290" s="256"/>
      <c r="E290" s="256"/>
      <c r="F290" s="256"/>
      <c r="G290" s="256"/>
      <c r="H290" s="256"/>
      <c r="I290" s="256"/>
      <c r="J290" s="256"/>
      <c r="K290" s="256"/>
      <c r="L290" s="256"/>
      <c r="M290" s="256"/>
      <c r="N290" s="222"/>
    </row>
    <row r="291" spans="1:14" ht="13.5" x14ac:dyDescent="0.25">
      <c r="A291" s="256"/>
      <c r="B291" s="256"/>
      <c r="C291" s="256"/>
      <c r="D291" s="256"/>
      <c r="E291" s="256"/>
      <c r="F291" s="256"/>
      <c r="G291" s="256"/>
      <c r="H291" s="256"/>
      <c r="I291" s="256"/>
      <c r="J291" s="256"/>
      <c r="K291" s="256"/>
      <c r="L291" s="256"/>
      <c r="M291" s="256"/>
      <c r="N291" s="222"/>
    </row>
    <row r="292" spans="1:14" ht="13.5" x14ac:dyDescent="0.25">
      <c r="A292" s="222"/>
      <c r="B292" s="222"/>
      <c r="C292" s="222"/>
      <c r="D292" s="222"/>
      <c r="E292" s="222"/>
      <c r="F292" s="222"/>
      <c r="G292" s="222"/>
      <c r="H292" s="222"/>
      <c r="I292" s="222"/>
      <c r="J292" s="222"/>
      <c r="K292" s="222"/>
      <c r="L292" s="222"/>
      <c r="M292" s="222"/>
      <c r="N292" s="222"/>
    </row>
    <row r="293" spans="1:14" ht="13.5" x14ac:dyDescent="0.25">
      <c r="A293" s="222"/>
      <c r="B293" s="222"/>
      <c r="C293" s="222"/>
      <c r="D293" s="222"/>
      <c r="E293" s="222"/>
      <c r="F293" s="222"/>
      <c r="G293" s="222"/>
      <c r="H293" s="222"/>
      <c r="I293" s="222"/>
      <c r="J293" s="222"/>
      <c r="K293" s="222"/>
      <c r="L293" s="222"/>
      <c r="M293" s="222"/>
      <c r="N293" s="222"/>
    </row>
    <row r="294" spans="1:14" ht="13.5" x14ac:dyDescent="0.25">
      <c r="A294" s="222"/>
      <c r="B294" s="222"/>
      <c r="C294" s="222"/>
      <c r="D294" s="222"/>
      <c r="E294" s="222"/>
      <c r="F294" s="222"/>
      <c r="G294" s="222"/>
      <c r="H294" s="222"/>
      <c r="I294" s="222"/>
      <c r="J294" s="222"/>
      <c r="K294" s="222"/>
      <c r="L294" s="222"/>
      <c r="M294" s="222"/>
      <c r="N294" s="222"/>
    </row>
    <row r="295" spans="1:14" ht="13.5" x14ac:dyDescent="0.25">
      <c r="A295" s="222"/>
      <c r="B295" s="222"/>
      <c r="C295" s="222"/>
      <c r="D295" s="222"/>
      <c r="E295" s="222"/>
      <c r="F295" s="222"/>
      <c r="G295" s="222"/>
      <c r="H295" s="222"/>
      <c r="I295" s="222"/>
      <c r="J295" s="222"/>
      <c r="K295" s="222"/>
      <c r="L295" s="222"/>
      <c r="M295" s="222"/>
      <c r="N295" s="222"/>
    </row>
    <row r="296" spans="1:14" ht="13.5" x14ac:dyDescent="0.25">
      <c r="A296" s="222"/>
      <c r="B296" s="222"/>
      <c r="C296" s="222"/>
      <c r="D296" s="222"/>
      <c r="E296" s="222"/>
      <c r="F296" s="222"/>
      <c r="G296" s="222"/>
      <c r="H296" s="222"/>
      <c r="I296" s="222"/>
      <c r="J296" s="222"/>
      <c r="K296" s="222"/>
      <c r="L296" s="222"/>
      <c r="M296" s="222"/>
      <c r="N296" s="222"/>
    </row>
    <row r="297" spans="1:14" ht="13.5" x14ac:dyDescent="0.25">
      <c r="A297" s="222"/>
      <c r="B297" s="222"/>
      <c r="C297" s="222"/>
      <c r="D297" s="222"/>
      <c r="E297" s="222"/>
      <c r="F297" s="222"/>
      <c r="G297" s="222"/>
      <c r="H297" s="222"/>
      <c r="I297" s="222"/>
      <c r="J297" s="222"/>
      <c r="K297" s="222"/>
      <c r="L297" s="222"/>
      <c r="M297" s="222"/>
      <c r="N297" s="222"/>
    </row>
    <row r="298" spans="1:14" ht="13.5" x14ac:dyDescent="0.25">
      <c r="A298" s="222"/>
      <c r="B298" s="222"/>
      <c r="C298" s="222"/>
      <c r="D298" s="222"/>
      <c r="E298" s="222"/>
      <c r="F298" s="222"/>
      <c r="G298" s="222"/>
      <c r="H298" s="222"/>
      <c r="I298" s="222"/>
      <c r="J298" s="222"/>
      <c r="K298" s="222"/>
      <c r="L298" s="222"/>
      <c r="M298" s="222"/>
      <c r="N298" s="222"/>
    </row>
    <row r="299" spans="1:14" ht="13.5" x14ac:dyDescent="0.25">
      <c r="A299" s="222"/>
      <c r="B299" s="222"/>
      <c r="C299" s="222"/>
      <c r="D299" s="222"/>
      <c r="E299" s="222"/>
      <c r="F299" s="222"/>
      <c r="G299" s="222"/>
      <c r="H299" s="222"/>
      <c r="I299" s="222"/>
      <c r="J299" s="222"/>
      <c r="K299" s="222"/>
      <c r="L299" s="222"/>
      <c r="M299" s="222"/>
      <c r="N299" s="222"/>
    </row>
    <row r="300" spans="1:14" ht="13.5" x14ac:dyDescent="0.25">
      <c r="A300" s="222"/>
      <c r="B300" s="222"/>
      <c r="C300" s="222"/>
      <c r="D300" s="222"/>
      <c r="E300" s="222"/>
      <c r="F300" s="222"/>
      <c r="G300" s="222"/>
      <c r="H300" s="222"/>
      <c r="I300" s="222"/>
      <c r="J300" s="222"/>
      <c r="K300" s="222"/>
      <c r="L300" s="222"/>
      <c r="M300" s="222"/>
      <c r="N300" s="222"/>
    </row>
    <row r="301" spans="1:14" ht="13.5" x14ac:dyDescent="0.25">
      <c r="A301" s="222"/>
      <c r="B301" s="222"/>
      <c r="C301" s="222"/>
      <c r="D301" s="222"/>
      <c r="E301" s="222"/>
      <c r="F301" s="222"/>
      <c r="G301" s="222"/>
      <c r="H301" s="222"/>
      <c r="I301" s="222"/>
      <c r="J301" s="222"/>
      <c r="K301" s="222"/>
      <c r="L301" s="222"/>
      <c r="M301" s="222"/>
      <c r="N301" s="222"/>
    </row>
    <row r="302" spans="1:14" ht="13.5" x14ac:dyDescent="0.25">
      <c r="A302" s="222"/>
      <c r="B302" s="222"/>
      <c r="C302" s="222"/>
      <c r="D302" s="222"/>
      <c r="E302" s="222"/>
      <c r="F302" s="222"/>
      <c r="G302" s="222"/>
      <c r="H302" s="222"/>
      <c r="I302" s="222"/>
      <c r="J302" s="222"/>
      <c r="K302" s="222"/>
      <c r="L302" s="222"/>
      <c r="M302" s="222"/>
      <c r="N302" s="222"/>
    </row>
    <row r="303" spans="1:14" ht="13.5" x14ac:dyDescent="0.25">
      <c r="A303" s="222"/>
      <c r="B303" s="222"/>
      <c r="C303" s="222"/>
      <c r="D303" s="222"/>
      <c r="E303" s="222"/>
      <c r="F303" s="222"/>
      <c r="G303" s="222"/>
      <c r="H303" s="222"/>
      <c r="I303" s="222"/>
      <c r="J303" s="222"/>
      <c r="K303" s="222"/>
      <c r="L303" s="222"/>
      <c r="M303" s="222"/>
      <c r="N303" s="222"/>
    </row>
    <row r="304" spans="1:14" ht="13.5" x14ac:dyDescent="0.25">
      <c r="A304" s="222"/>
      <c r="B304" s="222"/>
      <c r="C304" s="222"/>
      <c r="D304" s="222"/>
      <c r="E304" s="222"/>
      <c r="F304" s="222"/>
      <c r="G304" s="222"/>
      <c r="H304" s="222"/>
      <c r="I304" s="222"/>
      <c r="J304" s="222"/>
      <c r="K304" s="222"/>
      <c r="L304" s="222"/>
      <c r="M304" s="222"/>
      <c r="N304" s="222"/>
    </row>
    <row r="305" spans="1:14" ht="13.5" x14ac:dyDescent="0.25">
      <c r="A305" s="222"/>
      <c r="B305" s="222"/>
      <c r="C305" s="222"/>
      <c r="D305" s="222"/>
      <c r="E305" s="222"/>
      <c r="F305" s="222"/>
      <c r="G305" s="222"/>
      <c r="H305" s="222"/>
      <c r="I305" s="222"/>
      <c r="J305" s="222"/>
      <c r="K305" s="222"/>
      <c r="L305" s="222"/>
      <c r="M305" s="222"/>
      <c r="N305" s="222"/>
    </row>
    <row r="306" spans="1:14" ht="13.5" x14ac:dyDescent="0.25">
      <c r="A306" s="222"/>
      <c r="B306" s="222"/>
      <c r="C306" s="222"/>
      <c r="D306" s="222"/>
      <c r="E306" s="222"/>
      <c r="F306" s="222"/>
      <c r="G306" s="222"/>
      <c r="H306" s="222"/>
      <c r="I306" s="222"/>
      <c r="J306" s="222"/>
      <c r="K306" s="222"/>
      <c r="L306" s="222"/>
      <c r="M306" s="222"/>
      <c r="N306" s="222"/>
    </row>
    <row r="307" spans="1:14" ht="13.5" x14ac:dyDescent="0.25">
      <c r="A307" s="222"/>
      <c r="B307" s="222"/>
      <c r="C307" s="222"/>
      <c r="D307" s="222"/>
      <c r="E307" s="222"/>
      <c r="F307" s="222"/>
      <c r="G307" s="222"/>
      <c r="H307" s="222"/>
      <c r="I307" s="222"/>
      <c r="J307" s="222"/>
      <c r="K307" s="222"/>
      <c r="L307" s="222"/>
      <c r="M307" s="222"/>
      <c r="N307" s="222"/>
    </row>
    <row r="308" spans="1:14" ht="13.5" x14ac:dyDescent="0.25">
      <c r="A308" s="222"/>
      <c r="B308" s="222"/>
      <c r="C308" s="222"/>
      <c r="D308" s="222"/>
      <c r="E308" s="222"/>
      <c r="F308" s="222"/>
      <c r="G308" s="222"/>
      <c r="H308" s="222"/>
      <c r="I308" s="222"/>
      <c r="J308" s="222"/>
      <c r="K308" s="222"/>
      <c r="L308" s="222"/>
      <c r="M308" s="222"/>
      <c r="N308" s="222"/>
    </row>
    <row r="309" spans="1:14" ht="13.5" x14ac:dyDescent="0.25">
      <c r="A309" s="222"/>
      <c r="B309" s="222"/>
      <c r="C309" s="222"/>
      <c r="D309" s="222"/>
      <c r="E309" s="222"/>
      <c r="F309" s="222"/>
      <c r="G309" s="222"/>
      <c r="H309" s="222"/>
      <c r="I309" s="222"/>
      <c r="J309" s="222"/>
      <c r="K309" s="222"/>
      <c r="L309" s="222"/>
      <c r="M309" s="222"/>
      <c r="N309" s="222"/>
    </row>
    <row r="310" spans="1:14" ht="13.5" x14ac:dyDescent="0.25">
      <c r="A310" s="222"/>
      <c r="B310" s="222"/>
      <c r="C310" s="222"/>
      <c r="D310" s="222"/>
      <c r="E310" s="222"/>
      <c r="F310" s="222"/>
      <c r="G310" s="222"/>
      <c r="H310" s="222"/>
      <c r="I310" s="222"/>
      <c r="J310" s="222"/>
      <c r="K310" s="222"/>
      <c r="L310" s="222"/>
      <c r="M310" s="222"/>
      <c r="N310" s="222"/>
    </row>
    <row r="311" spans="1:14" ht="13.5" x14ac:dyDescent="0.25">
      <c r="A311" s="222"/>
      <c r="B311" s="222"/>
      <c r="C311" s="222"/>
      <c r="D311" s="222"/>
      <c r="E311" s="222"/>
      <c r="F311" s="222"/>
      <c r="G311" s="222"/>
      <c r="H311" s="222"/>
      <c r="I311" s="222"/>
      <c r="J311" s="222"/>
      <c r="K311" s="222"/>
      <c r="L311" s="222"/>
      <c r="M311" s="222"/>
      <c r="N311" s="222"/>
    </row>
    <row r="312" spans="1:14" ht="13.5" x14ac:dyDescent="0.25">
      <c r="A312" s="222"/>
      <c r="B312" s="222"/>
      <c r="C312" s="222"/>
      <c r="D312" s="222"/>
      <c r="E312" s="222"/>
      <c r="F312" s="222"/>
      <c r="G312" s="222"/>
      <c r="H312" s="222"/>
      <c r="I312" s="222"/>
      <c r="J312" s="222"/>
      <c r="K312" s="222"/>
      <c r="L312" s="222"/>
      <c r="M312" s="222"/>
      <c r="N312" s="222"/>
    </row>
    <row r="313" spans="1:14" ht="13.5" x14ac:dyDescent="0.25">
      <c r="A313" s="222"/>
      <c r="B313" s="222"/>
      <c r="C313" s="222"/>
      <c r="D313" s="222"/>
      <c r="E313" s="222"/>
      <c r="F313" s="222"/>
      <c r="G313" s="222"/>
      <c r="H313" s="222"/>
      <c r="I313" s="222"/>
      <c r="J313" s="222"/>
      <c r="K313" s="222"/>
      <c r="L313" s="222"/>
      <c r="M313" s="222"/>
      <c r="N313" s="222"/>
    </row>
    <row r="314" spans="1:14" ht="13.5" x14ac:dyDescent="0.25">
      <c r="A314" s="222"/>
      <c r="B314" s="222"/>
      <c r="C314" s="222"/>
      <c r="D314" s="222"/>
      <c r="E314" s="222"/>
      <c r="F314" s="222"/>
      <c r="G314" s="222"/>
      <c r="H314" s="222"/>
      <c r="I314" s="222"/>
      <c r="J314" s="222"/>
      <c r="K314" s="222"/>
      <c r="L314" s="222"/>
      <c r="M314" s="222"/>
      <c r="N314" s="222"/>
    </row>
    <row r="315" spans="1:14" ht="13.5" x14ac:dyDescent="0.25">
      <c r="A315" s="222"/>
      <c r="B315" s="222"/>
      <c r="C315" s="222"/>
      <c r="D315" s="222"/>
      <c r="E315" s="222"/>
      <c r="F315" s="222"/>
      <c r="G315" s="222"/>
      <c r="H315" s="222"/>
      <c r="I315" s="222"/>
      <c r="J315" s="222"/>
      <c r="K315" s="222"/>
      <c r="L315" s="222"/>
      <c r="M315" s="222"/>
      <c r="N315" s="222"/>
    </row>
    <row r="316" spans="1:14" ht="13.5" x14ac:dyDescent="0.25">
      <c r="A316" s="222"/>
      <c r="B316" s="222"/>
      <c r="C316" s="222"/>
      <c r="D316" s="222"/>
      <c r="E316" s="222"/>
      <c r="F316" s="222"/>
      <c r="G316" s="222"/>
      <c r="H316" s="222"/>
      <c r="I316" s="222"/>
      <c r="J316" s="222"/>
      <c r="K316" s="222"/>
      <c r="L316" s="222"/>
      <c r="M316" s="222"/>
      <c r="N316" s="222"/>
    </row>
    <row r="317" spans="1:14" ht="13.5" x14ac:dyDescent="0.25">
      <c r="A317" s="222"/>
      <c r="B317" s="222"/>
      <c r="C317" s="222"/>
      <c r="D317" s="222"/>
      <c r="E317" s="222"/>
      <c r="F317" s="222"/>
      <c r="G317" s="222"/>
      <c r="H317" s="222"/>
      <c r="I317" s="222"/>
      <c r="J317" s="222"/>
      <c r="K317" s="222"/>
      <c r="L317" s="222"/>
      <c r="M317" s="222"/>
      <c r="N317" s="222"/>
    </row>
    <row r="318" spans="1:14" ht="13.5" x14ac:dyDescent="0.25">
      <c r="A318" s="222"/>
      <c r="B318" s="222"/>
      <c r="C318" s="222"/>
      <c r="D318" s="222"/>
      <c r="E318" s="222"/>
      <c r="F318" s="222"/>
      <c r="G318" s="222"/>
      <c r="H318" s="222"/>
      <c r="I318" s="222"/>
      <c r="J318" s="222"/>
      <c r="K318" s="222"/>
      <c r="L318" s="222"/>
      <c r="M318" s="222"/>
      <c r="N318" s="222"/>
    </row>
    <row r="319" spans="1:14" ht="13.5" x14ac:dyDescent="0.25">
      <c r="A319" s="222"/>
      <c r="B319" s="222"/>
      <c r="C319" s="222"/>
      <c r="D319" s="222"/>
      <c r="E319" s="222"/>
      <c r="F319" s="222"/>
      <c r="G319" s="222"/>
      <c r="H319" s="222"/>
      <c r="I319" s="222"/>
      <c r="J319" s="222"/>
      <c r="K319" s="222"/>
      <c r="L319" s="222"/>
      <c r="M319" s="222"/>
      <c r="N319" s="222"/>
    </row>
    <row r="320" spans="1:14" ht="13.5" x14ac:dyDescent="0.25">
      <c r="A320" s="222"/>
      <c r="B320" s="222"/>
      <c r="C320" s="222"/>
      <c r="D320" s="222"/>
      <c r="E320" s="222"/>
      <c r="F320" s="222"/>
      <c r="G320" s="222"/>
      <c r="H320" s="222"/>
      <c r="I320" s="222"/>
      <c r="J320" s="222"/>
      <c r="K320" s="222"/>
      <c r="L320" s="222"/>
      <c r="M320" s="222"/>
      <c r="N320" s="222"/>
    </row>
    <row r="321" spans="1:14" ht="13.5" x14ac:dyDescent="0.25">
      <c r="A321" s="222"/>
      <c r="B321" s="222"/>
      <c r="C321" s="222"/>
      <c r="D321" s="222"/>
      <c r="E321" s="222"/>
      <c r="F321" s="222"/>
      <c r="G321" s="222"/>
      <c r="H321" s="222"/>
      <c r="I321" s="222"/>
      <c r="J321" s="222"/>
      <c r="K321" s="222"/>
      <c r="L321" s="222"/>
      <c r="M321" s="222"/>
      <c r="N321" s="222"/>
    </row>
    <row r="322" spans="1:14" ht="13.5" x14ac:dyDescent="0.25">
      <c r="A322" s="222"/>
      <c r="B322" s="222"/>
      <c r="C322" s="222"/>
      <c r="D322" s="222"/>
      <c r="E322" s="222"/>
      <c r="F322" s="222"/>
      <c r="G322" s="222"/>
      <c r="H322" s="222"/>
      <c r="I322" s="222"/>
      <c r="J322" s="222"/>
      <c r="K322" s="222"/>
      <c r="L322" s="222"/>
      <c r="M322" s="222"/>
      <c r="N322" s="222"/>
    </row>
    <row r="323" spans="1:14" ht="13.5" x14ac:dyDescent="0.25">
      <c r="A323" s="222"/>
      <c r="B323" s="222"/>
      <c r="C323" s="222"/>
      <c r="D323" s="222"/>
      <c r="E323" s="222"/>
      <c r="F323" s="222"/>
      <c r="G323" s="222"/>
      <c r="H323" s="222"/>
      <c r="I323" s="222"/>
      <c r="J323" s="222"/>
      <c r="K323" s="222"/>
      <c r="L323" s="222"/>
      <c r="M323" s="222"/>
      <c r="N323" s="222"/>
    </row>
    <row r="324" spans="1:14" ht="13.5" x14ac:dyDescent="0.25">
      <c r="A324" s="222"/>
      <c r="B324" s="222"/>
      <c r="C324" s="222"/>
      <c r="D324" s="222"/>
      <c r="E324" s="222"/>
      <c r="F324" s="222"/>
      <c r="G324" s="222"/>
      <c r="H324" s="222"/>
      <c r="I324" s="222"/>
      <c r="J324" s="222"/>
      <c r="K324" s="222"/>
      <c r="L324" s="222"/>
      <c r="M324" s="222"/>
      <c r="N324" s="222"/>
    </row>
    <row r="325" spans="1:14" ht="13.5" x14ac:dyDescent="0.25">
      <c r="A325" s="222"/>
      <c r="B325" s="222"/>
      <c r="C325" s="222"/>
      <c r="D325" s="222"/>
      <c r="E325" s="222"/>
      <c r="F325" s="222"/>
      <c r="G325" s="222"/>
      <c r="H325" s="222"/>
      <c r="I325" s="222"/>
      <c r="J325" s="222"/>
      <c r="K325" s="222"/>
      <c r="L325" s="222"/>
      <c r="M325" s="222"/>
      <c r="N325" s="222"/>
    </row>
    <row r="326" spans="1:14" ht="13.5" x14ac:dyDescent="0.25">
      <c r="A326" s="222"/>
      <c r="B326" s="222"/>
      <c r="C326" s="222"/>
      <c r="D326" s="222"/>
      <c r="E326" s="222"/>
      <c r="F326" s="222"/>
      <c r="G326" s="222"/>
      <c r="H326" s="222"/>
      <c r="I326" s="222"/>
      <c r="J326" s="222"/>
      <c r="K326" s="222"/>
      <c r="L326" s="222"/>
      <c r="M326" s="222"/>
      <c r="N326" s="222"/>
    </row>
    <row r="327" spans="1:14" ht="13.5" x14ac:dyDescent="0.25">
      <c r="A327" s="222"/>
      <c r="B327" s="222"/>
      <c r="C327" s="222"/>
      <c r="D327" s="222"/>
      <c r="E327" s="222"/>
      <c r="F327" s="222"/>
      <c r="G327" s="222"/>
      <c r="H327" s="222"/>
      <c r="I327" s="222"/>
      <c r="J327" s="222"/>
      <c r="K327" s="222"/>
      <c r="L327" s="222"/>
      <c r="M327" s="222"/>
      <c r="N327" s="222"/>
    </row>
    <row r="328" spans="1:14" ht="13.5" x14ac:dyDescent="0.25">
      <c r="A328" s="222"/>
      <c r="B328" s="222"/>
      <c r="C328" s="222"/>
      <c r="D328" s="222"/>
      <c r="E328" s="222"/>
      <c r="F328" s="222"/>
      <c r="G328" s="222"/>
      <c r="H328" s="222"/>
      <c r="I328" s="222"/>
      <c r="J328" s="222"/>
      <c r="K328" s="222"/>
      <c r="L328" s="222"/>
      <c r="M328" s="222"/>
      <c r="N328" s="222"/>
    </row>
    <row r="329" spans="1:14" ht="13.5" x14ac:dyDescent="0.25">
      <c r="A329" s="222"/>
      <c r="B329" s="222"/>
      <c r="C329" s="222"/>
      <c r="D329" s="222"/>
      <c r="E329" s="222"/>
      <c r="F329" s="222"/>
      <c r="G329" s="222"/>
      <c r="H329" s="222"/>
      <c r="I329" s="222"/>
      <c r="J329" s="222"/>
      <c r="K329" s="222"/>
      <c r="L329" s="222"/>
      <c r="M329" s="222"/>
      <c r="N329" s="222"/>
    </row>
    <row r="330" spans="1:14" ht="13.5" x14ac:dyDescent="0.25">
      <c r="A330" s="222"/>
      <c r="B330" s="222"/>
      <c r="C330" s="222"/>
      <c r="D330" s="222"/>
      <c r="E330" s="222"/>
      <c r="F330" s="222"/>
      <c r="G330" s="222"/>
      <c r="H330" s="222"/>
      <c r="I330" s="222"/>
      <c r="J330" s="222"/>
      <c r="K330" s="222"/>
      <c r="L330" s="222"/>
      <c r="M330" s="222"/>
      <c r="N330" s="222"/>
    </row>
    <row r="331" spans="1:14" ht="13.5" x14ac:dyDescent="0.25">
      <c r="A331" s="222"/>
      <c r="B331" s="222"/>
      <c r="C331" s="222"/>
      <c r="D331" s="222"/>
      <c r="E331" s="222"/>
      <c r="F331" s="222"/>
      <c r="G331" s="222"/>
      <c r="H331" s="222"/>
      <c r="I331" s="222"/>
      <c r="J331" s="222"/>
      <c r="K331" s="222"/>
      <c r="L331" s="222"/>
      <c r="M331" s="222"/>
      <c r="N331" s="222"/>
    </row>
    <row r="332" spans="1:14" ht="13.5" x14ac:dyDescent="0.25">
      <c r="A332" s="222"/>
      <c r="B332" s="222"/>
      <c r="C332" s="222"/>
      <c r="D332" s="222"/>
      <c r="E332" s="222"/>
      <c r="F332" s="222"/>
      <c r="G332" s="222"/>
      <c r="H332" s="222"/>
      <c r="I332" s="222"/>
      <c r="J332" s="222"/>
      <c r="K332" s="222"/>
      <c r="L332" s="222"/>
      <c r="M332" s="222"/>
      <c r="N332" s="222"/>
    </row>
    <row r="333" spans="1:14" ht="13.5" x14ac:dyDescent="0.25">
      <c r="A333" s="222"/>
      <c r="B333" s="222"/>
      <c r="C333" s="222"/>
      <c r="D333" s="222"/>
      <c r="E333" s="222"/>
      <c r="F333" s="222"/>
      <c r="G333" s="222"/>
      <c r="H333" s="222"/>
      <c r="I333" s="222"/>
      <c r="J333" s="222"/>
      <c r="K333" s="222"/>
      <c r="L333" s="222"/>
      <c r="M333" s="222"/>
      <c r="N333" s="222"/>
    </row>
    <row r="334" spans="1:14" ht="13.5" x14ac:dyDescent="0.25">
      <c r="A334" s="222"/>
      <c r="B334" s="222"/>
      <c r="C334" s="222"/>
      <c r="D334" s="222"/>
      <c r="E334" s="222"/>
      <c r="F334" s="222"/>
      <c r="G334" s="222"/>
      <c r="H334" s="222"/>
      <c r="I334" s="222"/>
      <c r="J334" s="222"/>
      <c r="K334" s="222"/>
      <c r="L334" s="222"/>
      <c r="M334" s="222"/>
      <c r="N334" s="222"/>
    </row>
    <row r="335" spans="1:14" ht="13.5" x14ac:dyDescent="0.25">
      <c r="A335" s="222"/>
      <c r="B335" s="222"/>
      <c r="C335" s="222"/>
      <c r="D335" s="222"/>
      <c r="E335" s="222"/>
      <c r="F335" s="222"/>
      <c r="G335" s="222"/>
      <c r="H335" s="222"/>
      <c r="I335" s="222"/>
      <c r="J335" s="222"/>
      <c r="K335" s="222"/>
      <c r="L335" s="222"/>
      <c r="M335" s="222"/>
      <c r="N335" s="222"/>
    </row>
    <row r="336" spans="1:14" ht="13.5" x14ac:dyDescent="0.25">
      <c r="A336" s="222"/>
      <c r="B336" s="222"/>
      <c r="C336" s="222"/>
      <c r="D336" s="222"/>
      <c r="E336" s="222"/>
      <c r="F336" s="222"/>
      <c r="G336" s="222"/>
      <c r="H336" s="222"/>
      <c r="I336" s="222"/>
      <c r="J336" s="222"/>
      <c r="K336" s="222"/>
      <c r="L336" s="222"/>
      <c r="M336" s="222"/>
      <c r="N336" s="222"/>
    </row>
    <row r="337" spans="1:14" ht="13.5" x14ac:dyDescent="0.25">
      <c r="A337" s="222"/>
      <c r="B337" s="222"/>
      <c r="C337" s="222"/>
      <c r="D337" s="222"/>
      <c r="E337" s="222"/>
      <c r="F337" s="222"/>
      <c r="G337" s="222"/>
      <c r="H337" s="222"/>
      <c r="I337" s="222"/>
      <c r="J337" s="222"/>
      <c r="K337" s="222"/>
      <c r="L337" s="222"/>
      <c r="M337" s="222"/>
      <c r="N337" s="222"/>
    </row>
    <row r="338" spans="1:14" ht="13.5" x14ac:dyDescent="0.25">
      <c r="A338" s="222"/>
      <c r="B338" s="222"/>
      <c r="C338" s="222"/>
      <c r="D338" s="222"/>
      <c r="E338" s="222"/>
      <c r="F338" s="222"/>
      <c r="G338" s="222"/>
      <c r="H338" s="222"/>
      <c r="I338" s="222"/>
      <c r="J338" s="222"/>
      <c r="K338" s="222"/>
      <c r="L338" s="222"/>
      <c r="M338" s="222"/>
      <c r="N338" s="222"/>
    </row>
    <row r="339" spans="1:14" ht="13.5" x14ac:dyDescent="0.25">
      <c r="A339" s="222"/>
      <c r="B339" s="222"/>
      <c r="C339" s="222"/>
      <c r="D339" s="222"/>
      <c r="E339" s="222"/>
      <c r="F339" s="222"/>
      <c r="G339" s="222"/>
      <c r="H339" s="222"/>
      <c r="I339" s="222"/>
      <c r="J339" s="222"/>
      <c r="K339" s="222"/>
      <c r="L339" s="222"/>
      <c r="M339" s="222"/>
      <c r="N339" s="222"/>
    </row>
    <row r="340" spans="1:14" ht="13.5" x14ac:dyDescent="0.25">
      <c r="A340" s="222"/>
      <c r="B340" s="222"/>
      <c r="C340" s="222"/>
      <c r="D340" s="222"/>
      <c r="E340" s="222"/>
      <c r="F340" s="222"/>
      <c r="G340" s="222"/>
      <c r="H340" s="222"/>
      <c r="I340" s="222"/>
      <c r="J340" s="222"/>
      <c r="K340" s="222"/>
      <c r="L340" s="222"/>
      <c r="M340" s="222"/>
      <c r="N340" s="222"/>
    </row>
    <row r="341" spans="1:14" ht="13.5" x14ac:dyDescent="0.25">
      <c r="A341" s="222"/>
      <c r="B341" s="222"/>
      <c r="C341" s="222"/>
      <c r="D341" s="222"/>
      <c r="E341" s="222"/>
      <c r="F341" s="222"/>
      <c r="G341" s="222"/>
      <c r="H341" s="222"/>
      <c r="I341" s="222"/>
      <c r="J341" s="222"/>
      <c r="K341" s="222"/>
      <c r="L341" s="222"/>
      <c r="M341" s="222"/>
      <c r="N341" s="222"/>
    </row>
    <row r="342" spans="1:14" ht="13.5" x14ac:dyDescent="0.25">
      <c r="A342" s="222"/>
      <c r="B342" s="222"/>
      <c r="C342" s="222"/>
      <c r="D342" s="222"/>
      <c r="E342" s="222"/>
      <c r="F342" s="222"/>
      <c r="G342" s="222"/>
      <c r="H342" s="222"/>
      <c r="I342" s="222"/>
      <c r="J342" s="222"/>
      <c r="K342" s="222"/>
      <c r="L342" s="222"/>
      <c r="M342" s="222"/>
      <c r="N342" s="222"/>
    </row>
    <row r="343" spans="1:14" ht="13.5" x14ac:dyDescent="0.25">
      <c r="A343" s="222"/>
      <c r="B343" s="222"/>
      <c r="C343" s="222"/>
      <c r="D343" s="222"/>
      <c r="E343" s="222"/>
      <c r="F343" s="222"/>
      <c r="G343" s="222"/>
      <c r="H343" s="222"/>
      <c r="I343" s="222"/>
      <c r="J343" s="222"/>
      <c r="K343" s="222"/>
      <c r="L343" s="222"/>
      <c r="M343" s="222"/>
      <c r="N343" s="222"/>
    </row>
    <row r="344" spans="1:14" ht="13.5" x14ac:dyDescent="0.25">
      <c r="A344" s="222"/>
      <c r="B344" s="222"/>
      <c r="C344" s="222"/>
      <c r="D344" s="222"/>
      <c r="E344" s="222"/>
      <c r="F344" s="222"/>
      <c r="G344" s="222"/>
      <c r="H344" s="222"/>
      <c r="I344" s="222"/>
      <c r="J344" s="222"/>
      <c r="K344" s="222"/>
      <c r="L344" s="222"/>
      <c r="M344" s="222"/>
      <c r="N344" s="222"/>
    </row>
    <row r="345" spans="1:14" ht="13.5" x14ac:dyDescent="0.25">
      <c r="A345" s="222"/>
      <c r="B345" s="222"/>
      <c r="C345" s="222"/>
      <c r="D345" s="222"/>
      <c r="E345" s="222"/>
      <c r="F345" s="222"/>
      <c r="G345" s="222"/>
      <c r="H345" s="222"/>
      <c r="I345" s="222"/>
      <c r="J345" s="222"/>
      <c r="K345" s="222"/>
      <c r="L345" s="222"/>
      <c r="M345" s="222"/>
      <c r="N345" s="222"/>
    </row>
    <row r="346" spans="1:14" ht="13.5" x14ac:dyDescent="0.25">
      <c r="A346" s="222"/>
      <c r="B346" s="222"/>
      <c r="C346" s="222"/>
      <c r="D346" s="222"/>
      <c r="E346" s="222"/>
      <c r="F346" s="222"/>
      <c r="G346" s="222"/>
      <c r="H346" s="222"/>
      <c r="I346" s="222"/>
      <c r="J346" s="222"/>
      <c r="K346" s="222"/>
      <c r="L346" s="222"/>
      <c r="M346" s="222"/>
      <c r="N346" s="222"/>
    </row>
    <row r="347" spans="1:14" ht="13.5" x14ac:dyDescent="0.25">
      <c r="A347" s="222"/>
      <c r="B347" s="222"/>
      <c r="C347" s="222"/>
      <c r="D347" s="222"/>
      <c r="E347" s="222"/>
      <c r="F347" s="222"/>
      <c r="G347" s="222"/>
      <c r="H347" s="222"/>
      <c r="I347" s="222"/>
      <c r="J347" s="222"/>
      <c r="K347" s="222"/>
      <c r="L347" s="222"/>
      <c r="M347" s="222"/>
      <c r="N347" s="222"/>
    </row>
    <row r="348" spans="1:14" ht="13.5" x14ac:dyDescent="0.25">
      <c r="A348" s="222"/>
      <c r="B348" s="222"/>
      <c r="C348" s="222"/>
      <c r="D348" s="222"/>
      <c r="E348" s="222"/>
      <c r="F348" s="222"/>
      <c r="G348" s="222"/>
      <c r="H348" s="222"/>
      <c r="I348" s="222"/>
      <c r="J348" s="222"/>
      <c r="K348" s="222"/>
      <c r="L348" s="222"/>
      <c r="M348" s="222"/>
      <c r="N348" s="222"/>
    </row>
    <row r="349" spans="1:14" ht="13.5" x14ac:dyDescent="0.25">
      <c r="A349" s="222"/>
      <c r="B349" s="222"/>
      <c r="C349" s="222"/>
      <c r="D349" s="222"/>
      <c r="E349" s="222"/>
      <c r="F349" s="222"/>
      <c r="G349" s="222"/>
      <c r="H349" s="222"/>
      <c r="I349" s="222"/>
      <c r="J349" s="222"/>
      <c r="K349" s="222"/>
      <c r="L349" s="222"/>
      <c r="M349" s="222"/>
      <c r="N349" s="222"/>
    </row>
    <row r="350" spans="1:14" ht="13.5" x14ac:dyDescent="0.25">
      <c r="A350" s="222"/>
      <c r="B350" s="222"/>
      <c r="C350" s="222"/>
      <c r="D350" s="222"/>
      <c r="E350" s="222"/>
      <c r="F350" s="222"/>
      <c r="G350" s="222"/>
      <c r="H350" s="222"/>
      <c r="I350" s="222"/>
      <c r="J350" s="222"/>
      <c r="K350" s="222"/>
      <c r="L350" s="222"/>
      <c r="M350" s="222"/>
      <c r="N350" s="222"/>
    </row>
    <row r="351" spans="1:14" ht="13.5" x14ac:dyDescent="0.25">
      <c r="A351" s="222"/>
      <c r="B351" s="222"/>
      <c r="C351" s="222"/>
      <c r="D351" s="222"/>
      <c r="E351" s="222"/>
      <c r="F351" s="222"/>
      <c r="G351" s="222"/>
      <c r="H351" s="222"/>
      <c r="I351" s="222"/>
      <c r="J351" s="222"/>
      <c r="K351" s="222"/>
      <c r="L351" s="222"/>
      <c r="M351" s="222"/>
      <c r="N351" s="222"/>
    </row>
    <row r="352" spans="1:14" ht="13.5" x14ac:dyDescent="0.25">
      <c r="A352" s="222"/>
      <c r="B352" s="222"/>
      <c r="C352" s="222"/>
      <c r="D352" s="222"/>
      <c r="E352" s="222"/>
      <c r="F352" s="222"/>
      <c r="G352" s="222"/>
      <c r="H352" s="222"/>
      <c r="I352" s="222"/>
      <c r="J352" s="222"/>
      <c r="K352" s="222"/>
      <c r="L352" s="222"/>
      <c r="M352" s="222"/>
      <c r="N352" s="222"/>
    </row>
    <row r="353" spans="1:14" ht="13.5" x14ac:dyDescent="0.25">
      <c r="A353" s="222"/>
      <c r="B353" s="222"/>
      <c r="C353" s="222"/>
      <c r="D353" s="222"/>
      <c r="E353" s="222"/>
      <c r="F353" s="222"/>
      <c r="G353" s="222"/>
      <c r="H353" s="222"/>
      <c r="I353" s="222"/>
      <c r="J353" s="222"/>
      <c r="K353" s="222"/>
      <c r="L353" s="222"/>
      <c r="M353" s="222"/>
      <c r="N353" s="222"/>
    </row>
    <row r="354" spans="1:14" ht="13.5" x14ac:dyDescent="0.25">
      <c r="A354" s="222"/>
      <c r="B354" s="222"/>
      <c r="C354" s="222"/>
      <c r="D354" s="222"/>
      <c r="E354" s="222"/>
      <c r="F354" s="222"/>
      <c r="G354" s="222"/>
      <c r="H354" s="222"/>
      <c r="I354" s="222"/>
      <c r="J354" s="222"/>
      <c r="K354" s="222"/>
      <c r="L354" s="222"/>
      <c r="M354" s="222"/>
      <c r="N354" s="222"/>
    </row>
    <row r="355" spans="1:14" ht="13.5" x14ac:dyDescent="0.25">
      <c r="A355" s="222"/>
      <c r="B355" s="222"/>
      <c r="C355" s="222"/>
      <c r="D355" s="222"/>
      <c r="E355" s="222"/>
      <c r="F355" s="222"/>
      <c r="G355" s="222"/>
      <c r="H355" s="222"/>
      <c r="I355" s="222"/>
      <c r="J355" s="222"/>
      <c r="K355" s="222"/>
      <c r="L355" s="222"/>
      <c r="M355" s="222"/>
      <c r="N355" s="222"/>
    </row>
    <row r="356" spans="1:14" ht="13.5" x14ac:dyDescent="0.25">
      <c r="A356" s="222"/>
      <c r="B356" s="222"/>
      <c r="C356" s="222"/>
      <c r="D356" s="222"/>
      <c r="E356" s="222"/>
      <c r="F356" s="222"/>
      <c r="G356" s="222"/>
      <c r="H356" s="222"/>
      <c r="I356" s="222"/>
      <c r="J356" s="222"/>
      <c r="K356" s="222"/>
      <c r="L356" s="222"/>
      <c r="M356" s="222"/>
      <c r="N356" s="222"/>
    </row>
    <row r="357" spans="1:14" ht="13.5" x14ac:dyDescent="0.25">
      <c r="A357" s="222"/>
      <c r="B357" s="222"/>
      <c r="C357" s="222"/>
      <c r="D357" s="222"/>
      <c r="E357" s="222"/>
      <c r="F357" s="222"/>
      <c r="G357" s="222"/>
      <c r="H357" s="222"/>
      <c r="I357" s="222"/>
      <c r="J357" s="222"/>
      <c r="K357" s="222"/>
      <c r="L357" s="222"/>
      <c r="M357" s="222"/>
      <c r="N357" s="222"/>
    </row>
    <row r="361" spans="1:14" x14ac:dyDescent="0.25">
      <c r="A361" s="54"/>
    </row>
  </sheetData>
  <mergeCells count="13">
    <mergeCell ref="A1:B1"/>
    <mergeCell ref="A2:M2"/>
    <mergeCell ref="A3:F3"/>
    <mergeCell ref="G3:L3"/>
    <mergeCell ref="A4:M4"/>
    <mergeCell ref="A8:M8"/>
    <mergeCell ref="A9:A11"/>
    <mergeCell ref="B9:B11"/>
    <mergeCell ref="C9:C10"/>
    <mergeCell ref="D9:F9"/>
    <mergeCell ref="G9:G10"/>
    <mergeCell ref="H9:J9"/>
    <mergeCell ref="L9:M9"/>
  </mergeCells>
  <printOptions horizontalCentered="1"/>
  <pageMargins left="0.23622047244094491" right="0.23622047244094491" top="0.74803149606299213" bottom="0.74803149606299213" header="0.31496062992125984" footer="0.31496062992125984"/>
  <pageSetup scale="60" fitToHeight="4" orientation="landscape" r:id="rId1"/>
  <headerFooter>
    <oddHeader xml:space="preserve">&amp;L
</oddHeader>
  </headerFooter>
  <ignoredErrors>
    <ignoredError sqref="C11:N11" numberStoredAsText="1"/>
    <ignoredError sqref="F254:N254 J267:M267"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6"/>
  <sheetViews>
    <sheetView showGridLines="0" zoomScale="90" zoomScaleNormal="90" zoomScaleSheetLayoutView="80" workbookViewId="0">
      <selection sqref="A1:C1"/>
    </sheetView>
  </sheetViews>
  <sheetFormatPr baseColWidth="10" defaultColWidth="15.7109375" defaultRowHeight="11.25" x14ac:dyDescent="0.25"/>
  <cols>
    <col min="1" max="1" width="6.140625" style="39" customWidth="1"/>
    <col min="2" max="2" width="5.28515625" style="15" customWidth="1"/>
    <col min="3" max="3" width="59.5703125" style="69" customWidth="1"/>
    <col min="4" max="5" width="15.7109375" style="39" customWidth="1"/>
    <col min="6" max="6" width="12.85546875" style="39" bestFit="1" customWidth="1"/>
    <col min="7" max="8" width="15.7109375" style="39" customWidth="1"/>
    <col min="9" max="9" width="13.28515625" style="39" customWidth="1"/>
    <col min="10" max="10" width="3.42578125" style="39" customWidth="1"/>
    <col min="11" max="11" width="16.7109375" style="39" customWidth="1"/>
    <col min="12" max="12" width="19" style="39" customWidth="1"/>
    <col min="13" max="14" width="12.7109375" style="39" customWidth="1"/>
    <col min="15" max="236" width="11.42578125" style="39" customWidth="1"/>
    <col min="237" max="237" width="4.28515625" style="39" customWidth="1"/>
    <col min="238" max="238" width="4.85546875" style="39" customWidth="1"/>
    <col min="239" max="239" width="46.42578125" style="39" customWidth="1"/>
    <col min="240" max="251" width="12.85546875" style="39" customWidth="1"/>
    <col min="252" max="252" width="6.140625" style="39" customWidth="1"/>
    <col min="253" max="253" width="5.28515625" style="39" customWidth="1"/>
    <col min="254" max="254" width="67.7109375" style="39" customWidth="1"/>
    <col min="255" max="16384" width="15.7109375" style="39"/>
  </cols>
  <sheetData>
    <row r="1" spans="1:14" s="218" customFormat="1" ht="45" customHeight="1" x14ac:dyDescent="0.2">
      <c r="A1" s="128" t="s">
        <v>883</v>
      </c>
      <c r="B1" s="128"/>
      <c r="C1" s="128"/>
      <c r="D1" s="251" t="s">
        <v>885</v>
      </c>
      <c r="E1" s="251"/>
      <c r="F1" s="253"/>
      <c r="G1" s="253"/>
      <c r="H1" s="253"/>
      <c r="I1" s="253"/>
      <c r="J1" s="253"/>
      <c r="K1" s="253"/>
      <c r="L1" s="253"/>
    </row>
    <row r="2" spans="1:14" s="6" customFormat="1" ht="36" customHeight="1" thickBot="1" x14ac:dyDescent="0.45">
      <c r="A2" s="173" t="s">
        <v>884</v>
      </c>
      <c r="B2" s="173"/>
      <c r="C2" s="173"/>
      <c r="D2" s="173"/>
      <c r="E2" s="173"/>
      <c r="F2" s="173"/>
      <c r="G2" s="173"/>
      <c r="H2" s="173"/>
      <c r="I2" s="173"/>
      <c r="J2" s="173"/>
      <c r="K2" s="173"/>
      <c r="L2" s="173"/>
    </row>
    <row r="3" spans="1:14" customFormat="1" ht="4.5" customHeight="1" x14ac:dyDescent="0.4">
      <c r="A3" s="219"/>
      <c r="B3" s="219"/>
      <c r="C3" s="219"/>
      <c r="D3" s="219"/>
      <c r="E3" s="219"/>
      <c r="F3" s="219"/>
      <c r="G3" s="219"/>
      <c r="H3" s="219"/>
      <c r="I3" s="219"/>
      <c r="J3" s="219"/>
      <c r="K3" s="219"/>
      <c r="L3" s="219"/>
    </row>
    <row r="4" spans="1:14" s="56" customFormat="1" ht="42" customHeight="1" x14ac:dyDescent="0.25">
      <c r="A4" s="301" t="s">
        <v>920</v>
      </c>
      <c r="B4" s="301"/>
      <c r="C4" s="301"/>
      <c r="D4" s="301"/>
      <c r="E4" s="301"/>
      <c r="F4" s="301"/>
      <c r="G4" s="301"/>
      <c r="H4" s="301"/>
      <c r="I4" s="301"/>
      <c r="J4" s="301"/>
      <c r="K4" s="301"/>
      <c r="L4" s="301"/>
      <c r="M4" s="55"/>
    </row>
    <row r="5" spans="1:14" s="56" customFormat="1" ht="20.100000000000001" customHeight="1" x14ac:dyDescent="0.25">
      <c r="A5" s="220" t="s">
        <v>444</v>
      </c>
      <c r="B5" s="302"/>
      <c r="C5" s="303"/>
      <c r="D5" s="220"/>
      <c r="E5" s="220"/>
      <c r="F5" s="220"/>
      <c r="G5" s="220"/>
      <c r="H5" s="220"/>
      <c r="I5" s="220"/>
      <c r="J5" s="220"/>
      <c r="K5" s="220"/>
      <c r="L5" s="220"/>
    </row>
    <row r="6" spans="1:14" s="56" customFormat="1" ht="20.100000000000001" customHeight="1" x14ac:dyDescent="0.25">
      <c r="A6" s="220" t="s">
        <v>72</v>
      </c>
      <c r="B6" s="304"/>
      <c r="C6" s="305"/>
      <c r="D6" s="306"/>
      <c r="E6" s="306"/>
      <c r="F6" s="306"/>
      <c r="G6" s="306"/>
      <c r="H6" s="306"/>
      <c r="I6" s="306"/>
      <c r="J6" s="306"/>
      <c r="K6" s="306"/>
      <c r="L6" s="306"/>
    </row>
    <row r="7" spans="1:14" s="56" customFormat="1" ht="20.100000000000001" customHeight="1" x14ac:dyDescent="0.25">
      <c r="A7" s="220" t="s">
        <v>874</v>
      </c>
      <c r="B7" s="304"/>
      <c r="C7" s="305"/>
      <c r="D7" s="306"/>
      <c r="E7" s="306"/>
      <c r="F7" s="306"/>
      <c r="G7" s="306"/>
      <c r="H7" s="306"/>
      <c r="I7" s="306"/>
      <c r="J7" s="306"/>
      <c r="K7" s="306"/>
      <c r="L7" s="306"/>
    </row>
    <row r="8" spans="1:14" s="56" customFormat="1" ht="20.100000000000001" customHeight="1" x14ac:dyDescent="0.25">
      <c r="A8" s="307" t="s">
        <v>905</v>
      </c>
      <c r="B8" s="304"/>
      <c r="C8" s="305"/>
      <c r="D8" s="306"/>
      <c r="E8" s="306"/>
      <c r="F8" s="306"/>
      <c r="G8" s="306"/>
      <c r="H8" s="306"/>
      <c r="I8" s="306"/>
      <c r="J8" s="306"/>
      <c r="K8" s="306"/>
      <c r="L8" s="308"/>
      <c r="M8" s="57">
        <v>20.318200000000001</v>
      </c>
    </row>
    <row r="9" spans="1:14" s="35" customFormat="1" ht="30" customHeight="1" x14ac:dyDescent="0.25">
      <c r="A9" s="311" t="s">
        <v>396</v>
      </c>
      <c r="B9" s="312" t="s">
        <v>446</v>
      </c>
      <c r="C9" s="312"/>
      <c r="D9" s="141" t="s">
        <v>718</v>
      </c>
      <c r="E9" s="141"/>
      <c r="F9" s="141"/>
      <c r="G9" s="313" t="s">
        <v>719</v>
      </c>
      <c r="H9" s="141" t="s">
        <v>720</v>
      </c>
      <c r="I9" s="141"/>
      <c r="J9" s="314"/>
      <c r="K9" s="141" t="s">
        <v>721</v>
      </c>
      <c r="L9" s="141"/>
      <c r="M9" s="43"/>
      <c r="N9" s="58"/>
    </row>
    <row r="10" spans="1:14" s="35" customFormat="1" ht="49.9" customHeight="1" x14ac:dyDescent="0.25">
      <c r="A10" s="311"/>
      <c r="B10" s="312"/>
      <c r="C10" s="312"/>
      <c r="D10" s="314" t="s">
        <v>722</v>
      </c>
      <c r="E10" s="314" t="s">
        <v>723</v>
      </c>
      <c r="F10" s="314" t="s">
        <v>84</v>
      </c>
      <c r="G10" s="313"/>
      <c r="H10" s="314" t="s">
        <v>724</v>
      </c>
      <c r="I10" s="314" t="s">
        <v>725</v>
      </c>
      <c r="J10" s="314"/>
      <c r="K10" s="314" t="s">
        <v>726</v>
      </c>
      <c r="L10" s="314" t="s">
        <v>727</v>
      </c>
    </row>
    <row r="11" spans="1:14" s="47" customFormat="1" ht="17.100000000000001" customHeight="1" thickBot="1" x14ac:dyDescent="0.3">
      <c r="A11" s="223"/>
      <c r="B11" s="133"/>
      <c r="C11" s="133"/>
      <c r="D11" s="271" t="s">
        <v>94</v>
      </c>
      <c r="E11" s="271" t="s">
        <v>95</v>
      </c>
      <c r="F11" s="113" t="s">
        <v>728</v>
      </c>
      <c r="G11" s="271" t="s">
        <v>97</v>
      </c>
      <c r="H11" s="113" t="s">
        <v>729</v>
      </c>
      <c r="I11" s="113" t="s">
        <v>730</v>
      </c>
      <c r="J11" s="105"/>
      <c r="K11" s="271" t="s">
        <v>100</v>
      </c>
      <c r="L11" s="271" t="s">
        <v>101</v>
      </c>
    </row>
    <row r="12" spans="1:14" s="47" customFormat="1" ht="5.25" customHeight="1" thickBot="1" x14ac:dyDescent="0.3">
      <c r="A12" s="268"/>
      <c r="B12" s="269"/>
      <c r="C12" s="269"/>
      <c r="D12" s="270"/>
      <c r="E12" s="270"/>
      <c r="F12" s="269"/>
      <c r="G12" s="270"/>
      <c r="H12" s="269"/>
      <c r="I12" s="269"/>
      <c r="J12" s="310"/>
      <c r="K12" s="270"/>
      <c r="L12" s="270"/>
    </row>
    <row r="13" spans="1:14" s="35" customFormat="1" ht="22.5" customHeight="1" x14ac:dyDescent="0.25">
      <c r="A13" s="315" t="s">
        <v>457</v>
      </c>
      <c r="B13" s="315"/>
      <c r="C13" s="315"/>
      <c r="D13" s="316">
        <f>+D14+D277</f>
        <v>795537.51020601951</v>
      </c>
      <c r="E13" s="316">
        <f>+E14+E277</f>
        <v>795472.46848923154</v>
      </c>
      <c r="F13" s="316">
        <f>E13/D13*100-100</f>
        <v>-8.1758202414761172E-3</v>
      </c>
      <c r="G13" s="316">
        <f>+G14+G277</f>
        <v>738726.71229016501</v>
      </c>
      <c r="H13" s="316">
        <f>+H14+H277</f>
        <v>376029.87626663659</v>
      </c>
      <c r="I13" s="317">
        <f t="shared" ref="I13:I77" si="0">+H13/E13*100</f>
        <v>47.271262194755266</v>
      </c>
      <c r="J13" s="317"/>
      <c r="K13" s="316">
        <f>+K14+K277</f>
        <v>13608.466686315207</v>
      </c>
      <c r="L13" s="316">
        <f>+L14+L277</f>
        <v>362421.4095803214</v>
      </c>
      <c r="M13" s="59"/>
    </row>
    <row r="14" spans="1:14" s="35" customFormat="1" ht="20.25" customHeight="1" x14ac:dyDescent="0.25">
      <c r="A14" s="318" t="s">
        <v>731</v>
      </c>
      <c r="B14" s="318"/>
      <c r="C14" s="318"/>
      <c r="D14" s="319">
        <f>SUM(D15:D276)</f>
        <v>527877.85651682329</v>
      </c>
      <c r="E14" s="319">
        <f>SUM(E15:E276)</f>
        <v>527812.81480288634</v>
      </c>
      <c r="F14" s="319">
        <f>E14/D14*100-100</f>
        <v>-1.2321356755919055E-2</v>
      </c>
      <c r="G14" s="319">
        <f>SUM(G15:G276)</f>
        <v>479322.29439569777</v>
      </c>
      <c r="H14" s="319">
        <f>SUM(H15:H276)</f>
        <v>116625.4583750204</v>
      </c>
      <c r="I14" s="320">
        <f t="shared" si="0"/>
        <v>22.095988408044736</v>
      </c>
      <c r="J14" s="320"/>
      <c r="K14" s="319">
        <f>SUM(K15:K276)</f>
        <v>13608.466686315207</v>
      </c>
      <c r="L14" s="319">
        <f>SUM(L15:L276)</f>
        <v>103016.99168870521</v>
      </c>
      <c r="M14" s="59"/>
    </row>
    <row r="15" spans="1:14" s="35" customFormat="1" ht="18" customHeight="1" x14ac:dyDescent="0.25">
      <c r="A15" s="321">
        <v>1</v>
      </c>
      <c r="B15" s="276" t="s">
        <v>111</v>
      </c>
      <c r="C15" s="322" t="s">
        <v>112</v>
      </c>
      <c r="D15" s="275">
        <v>2099.6015152</v>
      </c>
      <c r="E15" s="275">
        <v>2099.6015152</v>
      </c>
      <c r="F15" s="323">
        <f>E15/D15*100-100</f>
        <v>0</v>
      </c>
      <c r="G15" s="275">
        <v>2099.6015152</v>
      </c>
      <c r="H15" s="275">
        <f>+K15+L15</f>
        <v>0</v>
      </c>
      <c r="I15" s="275">
        <f t="shared" si="0"/>
        <v>0</v>
      </c>
      <c r="J15" s="323"/>
      <c r="K15" s="275">
        <v>0</v>
      </c>
      <c r="L15" s="275">
        <v>0</v>
      </c>
      <c r="N15" s="40"/>
    </row>
    <row r="16" spans="1:14" s="35" customFormat="1" ht="18" customHeight="1" x14ac:dyDescent="0.25">
      <c r="A16" s="321">
        <v>2</v>
      </c>
      <c r="B16" s="276" t="s">
        <v>113</v>
      </c>
      <c r="C16" s="322" t="s">
        <v>114</v>
      </c>
      <c r="D16" s="275">
        <v>5635.5771506570845</v>
      </c>
      <c r="E16" s="275">
        <v>5635.5771500630008</v>
      </c>
      <c r="F16" s="323">
        <f t="shared" ref="F16:F79" si="1">E16/D16*100-100</f>
        <v>-1.0541668871155707E-8</v>
      </c>
      <c r="G16" s="275">
        <v>5635.5772110176003</v>
      </c>
      <c r="H16" s="275">
        <f t="shared" ref="H16:H79" si="2">+K16+L16</f>
        <v>-2.3099119061953389E-12</v>
      </c>
      <c r="I16" s="275">
        <f t="shared" si="0"/>
        <v>-4.0988027396085173E-14</v>
      </c>
      <c r="J16" s="323"/>
      <c r="K16" s="275">
        <v>0</v>
      </c>
      <c r="L16" s="275">
        <v>-2.3099119061953389E-12</v>
      </c>
      <c r="N16" s="40"/>
    </row>
    <row r="17" spans="1:14" s="35" customFormat="1" ht="18" customHeight="1" x14ac:dyDescent="0.25">
      <c r="A17" s="321">
        <v>3</v>
      </c>
      <c r="B17" s="276" t="s">
        <v>115</v>
      </c>
      <c r="C17" s="322" t="s">
        <v>116</v>
      </c>
      <c r="D17" s="275">
        <v>558.07725703709809</v>
      </c>
      <c r="E17" s="275">
        <v>558.07725644300001</v>
      </c>
      <c r="F17" s="323">
        <f t="shared" si="1"/>
        <v>-1.0645445058798941E-7</v>
      </c>
      <c r="G17" s="275">
        <v>558.07725644300001</v>
      </c>
      <c r="H17" s="275">
        <f t="shared" si="2"/>
        <v>-1.4436949413720868E-13</v>
      </c>
      <c r="I17" s="275">
        <f t="shared" si="0"/>
        <v>-2.5869087562781566E-14</v>
      </c>
      <c r="J17" s="323"/>
      <c r="K17" s="275">
        <v>0</v>
      </c>
      <c r="L17" s="275">
        <v>-1.4436949413720868E-13</v>
      </c>
      <c r="N17" s="40"/>
    </row>
    <row r="18" spans="1:14" s="35" customFormat="1" ht="18" customHeight="1" x14ac:dyDescent="0.25">
      <c r="A18" s="321">
        <v>4</v>
      </c>
      <c r="B18" s="276" t="s">
        <v>113</v>
      </c>
      <c r="C18" s="322" t="s">
        <v>117</v>
      </c>
      <c r="D18" s="275">
        <v>6727.0898717793798</v>
      </c>
      <c r="E18" s="275">
        <v>6727.0898718982007</v>
      </c>
      <c r="F18" s="323">
        <f t="shared" si="1"/>
        <v>1.7662955542618874E-9</v>
      </c>
      <c r="G18" s="275">
        <v>6727.0898718982007</v>
      </c>
      <c r="H18" s="275">
        <f t="shared" si="2"/>
        <v>1.1549559530976695E-12</v>
      </c>
      <c r="I18" s="275">
        <f t="shared" si="0"/>
        <v>1.7168730834448813E-14</v>
      </c>
      <c r="J18" s="323"/>
      <c r="K18" s="275">
        <v>0</v>
      </c>
      <c r="L18" s="275">
        <v>1.1549559530976695E-12</v>
      </c>
      <c r="N18" s="40"/>
    </row>
    <row r="19" spans="1:14" s="35" customFormat="1" ht="18" customHeight="1" x14ac:dyDescent="0.25">
      <c r="A19" s="321">
        <v>5</v>
      </c>
      <c r="B19" s="276" t="s">
        <v>118</v>
      </c>
      <c r="C19" s="322" t="s">
        <v>119</v>
      </c>
      <c r="D19" s="275">
        <v>1244.9296996281396</v>
      </c>
      <c r="E19" s="275">
        <v>1244.9296999846001</v>
      </c>
      <c r="F19" s="323">
        <f t="shared" si="1"/>
        <v>2.8632982207454916E-8</v>
      </c>
      <c r="G19" s="275">
        <v>1244.9296999846001</v>
      </c>
      <c r="H19" s="275">
        <f t="shared" si="2"/>
        <v>1.4436949413720868E-13</v>
      </c>
      <c r="I19" s="275">
        <f t="shared" si="0"/>
        <v>1.1596598116262673E-14</v>
      </c>
      <c r="J19" s="323"/>
      <c r="K19" s="275">
        <v>0</v>
      </c>
      <c r="L19" s="275">
        <v>1.4436949413720868E-13</v>
      </c>
      <c r="N19" s="40"/>
    </row>
    <row r="20" spans="1:14" s="35" customFormat="1" ht="18" customHeight="1" x14ac:dyDescent="0.25">
      <c r="A20" s="321">
        <v>6</v>
      </c>
      <c r="B20" s="276" t="s">
        <v>113</v>
      </c>
      <c r="C20" s="322" t="s">
        <v>120</v>
      </c>
      <c r="D20" s="275">
        <v>6255.0261391520007</v>
      </c>
      <c r="E20" s="275">
        <v>6255.0261391520007</v>
      </c>
      <c r="F20" s="323">
        <f t="shared" si="1"/>
        <v>0</v>
      </c>
      <c r="G20" s="275">
        <v>6255.0261391520007</v>
      </c>
      <c r="H20" s="275">
        <f t="shared" si="2"/>
        <v>0</v>
      </c>
      <c r="I20" s="275">
        <f t="shared" si="0"/>
        <v>0</v>
      </c>
      <c r="J20" s="323"/>
      <c r="K20" s="275">
        <v>0</v>
      </c>
      <c r="L20" s="275">
        <v>0</v>
      </c>
      <c r="N20" s="40"/>
    </row>
    <row r="21" spans="1:14" s="35" customFormat="1" ht="18" customHeight="1" x14ac:dyDescent="0.25">
      <c r="A21" s="321">
        <v>7</v>
      </c>
      <c r="B21" s="276" t="s">
        <v>121</v>
      </c>
      <c r="C21" s="322" t="s">
        <v>122</v>
      </c>
      <c r="D21" s="275">
        <v>14247.525258455085</v>
      </c>
      <c r="E21" s="275">
        <v>14247.525257861002</v>
      </c>
      <c r="F21" s="323">
        <f t="shared" si="1"/>
        <v>-4.1697347796798567E-9</v>
      </c>
      <c r="G21" s="275">
        <v>14247.525257861002</v>
      </c>
      <c r="H21" s="275">
        <f t="shared" si="2"/>
        <v>0</v>
      </c>
      <c r="I21" s="275">
        <f t="shared" si="0"/>
        <v>0</v>
      </c>
      <c r="J21" s="323"/>
      <c r="K21" s="275">
        <v>0</v>
      </c>
      <c r="L21" s="275">
        <v>0</v>
      </c>
      <c r="N21" s="40"/>
    </row>
    <row r="22" spans="1:14" s="35" customFormat="1" ht="18" customHeight="1" x14ac:dyDescent="0.25">
      <c r="A22" s="321">
        <v>9</v>
      </c>
      <c r="B22" s="276" t="s">
        <v>123</v>
      </c>
      <c r="C22" s="322" t="s">
        <v>124</v>
      </c>
      <c r="D22" s="275">
        <v>2032.2044809421377</v>
      </c>
      <c r="E22" s="275">
        <v>2032.2044812986001</v>
      </c>
      <c r="F22" s="323">
        <f t="shared" si="1"/>
        <v>1.7540685348649276E-8</v>
      </c>
      <c r="G22" s="275">
        <v>2032.2044812986001</v>
      </c>
      <c r="H22" s="275">
        <f t="shared" si="2"/>
        <v>0</v>
      </c>
      <c r="I22" s="275">
        <f t="shared" si="0"/>
        <v>0</v>
      </c>
      <c r="J22" s="323"/>
      <c r="K22" s="275">
        <v>0</v>
      </c>
      <c r="L22" s="275">
        <v>0</v>
      </c>
      <c r="N22" s="40"/>
    </row>
    <row r="23" spans="1:14" s="35" customFormat="1" ht="18" customHeight="1" x14ac:dyDescent="0.25">
      <c r="A23" s="321">
        <v>10</v>
      </c>
      <c r="B23" s="276" t="s">
        <v>123</v>
      </c>
      <c r="C23" s="322" t="s">
        <v>125</v>
      </c>
      <c r="D23" s="275">
        <v>2695.5723566327583</v>
      </c>
      <c r="E23" s="275">
        <v>2695.5723568703997</v>
      </c>
      <c r="F23" s="323">
        <f t="shared" si="1"/>
        <v>8.815987939669867E-9</v>
      </c>
      <c r="G23" s="275">
        <v>2695.5723568703997</v>
      </c>
      <c r="H23" s="275">
        <f t="shared" si="2"/>
        <v>0</v>
      </c>
      <c r="I23" s="275">
        <f t="shared" si="0"/>
        <v>0</v>
      </c>
      <c r="J23" s="323"/>
      <c r="K23" s="275">
        <v>0</v>
      </c>
      <c r="L23" s="275">
        <v>0</v>
      </c>
      <c r="N23" s="40"/>
    </row>
    <row r="24" spans="1:14" s="35" customFormat="1" ht="18" customHeight="1" x14ac:dyDescent="0.25">
      <c r="A24" s="280">
        <v>11</v>
      </c>
      <c r="B24" s="276" t="s">
        <v>123</v>
      </c>
      <c r="C24" s="322" t="s">
        <v>126</v>
      </c>
      <c r="D24" s="275">
        <v>2162.0504178130841</v>
      </c>
      <c r="E24" s="275">
        <v>2162.0504172189999</v>
      </c>
      <c r="F24" s="323">
        <f t="shared" si="1"/>
        <v>-2.747782446022029E-8</v>
      </c>
      <c r="G24" s="275">
        <v>2162.0504172189999</v>
      </c>
      <c r="H24" s="275">
        <f t="shared" si="2"/>
        <v>0</v>
      </c>
      <c r="I24" s="275">
        <f t="shared" si="0"/>
        <v>0</v>
      </c>
      <c r="J24" s="323"/>
      <c r="K24" s="275">
        <v>0</v>
      </c>
      <c r="L24" s="275">
        <v>0</v>
      </c>
      <c r="N24" s="40"/>
    </row>
    <row r="25" spans="1:14" s="35" customFormat="1" ht="18" customHeight="1" x14ac:dyDescent="0.25">
      <c r="A25" s="280">
        <v>12</v>
      </c>
      <c r="B25" s="276" t="s">
        <v>127</v>
      </c>
      <c r="C25" s="322" t="s">
        <v>128</v>
      </c>
      <c r="D25" s="275">
        <v>3559.3028182932212</v>
      </c>
      <c r="E25" s="275">
        <v>3559.3028180555998</v>
      </c>
      <c r="F25" s="323">
        <f t="shared" si="1"/>
        <v>-6.6760748040906037E-9</v>
      </c>
      <c r="G25" s="275">
        <v>3559.3028180555998</v>
      </c>
      <c r="H25" s="275">
        <f t="shared" si="2"/>
        <v>5.7747797654883473E-13</v>
      </c>
      <c r="I25" s="275">
        <f t="shared" si="0"/>
        <v>1.6224468837532158E-14</v>
      </c>
      <c r="J25" s="323"/>
      <c r="K25" s="275">
        <v>0</v>
      </c>
      <c r="L25" s="275">
        <v>5.7747797654883473E-13</v>
      </c>
      <c r="N25" s="40"/>
    </row>
    <row r="26" spans="1:14" s="35" customFormat="1" ht="18" customHeight="1" x14ac:dyDescent="0.25">
      <c r="A26" s="280">
        <v>13</v>
      </c>
      <c r="B26" s="276" t="s">
        <v>127</v>
      </c>
      <c r="C26" s="322" t="s">
        <v>129</v>
      </c>
      <c r="D26" s="275">
        <v>1029.2572085626189</v>
      </c>
      <c r="E26" s="275">
        <v>1029.2572084438</v>
      </c>
      <c r="F26" s="323">
        <f t="shared" si="1"/>
        <v>-1.1544145195330202E-8</v>
      </c>
      <c r="G26" s="275">
        <v>1029.2572084438</v>
      </c>
      <c r="H26" s="275">
        <f t="shared" si="2"/>
        <v>0</v>
      </c>
      <c r="I26" s="275">
        <f t="shared" si="0"/>
        <v>0</v>
      </c>
      <c r="J26" s="323"/>
      <c r="K26" s="275">
        <v>0</v>
      </c>
      <c r="L26" s="275">
        <v>0</v>
      </c>
      <c r="N26" s="40"/>
    </row>
    <row r="27" spans="1:14" s="35" customFormat="1" ht="18" customHeight="1" x14ac:dyDescent="0.25">
      <c r="A27" s="280">
        <v>14</v>
      </c>
      <c r="B27" s="276" t="s">
        <v>127</v>
      </c>
      <c r="C27" s="322" t="s">
        <v>130</v>
      </c>
      <c r="D27" s="275">
        <v>685.9439564590981</v>
      </c>
      <c r="E27" s="275">
        <v>685.94395586500002</v>
      </c>
      <c r="F27" s="323">
        <f t="shared" si="1"/>
        <v>-8.6610299376843614E-8</v>
      </c>
      <c r="G27" s="275">
        <v>685.94395586500002</v>
      </c>
      <c r="H27" s="275">
        <f t="shared" si="2"/>
        <v>0</v>
      </c>
      <c r="I27" s="275">
        <f t="shared" si="0"/>
        <v>0</v>
      </c>
      <c r="J27" s="323"/>
      <c r="K27" s="275">
        <v>0</v>
      </c>
      <c r="L27" s="275">
        <v>0</v>
      </c>
      <c r="N27" s="40"/>
    </row>
    <row r="28" spans="1:14" s="35" customFormat="1" ht="18" customHeight="1" x14ac:dyDescent="0.25">
      <c r="A28" s="280">
        <v>15</v>
      </c>
      <c r="B28" s="276" t="s">
        <v>127</v>
      </c>
      <c r="C28" s="322" t="s">
        <v>131</v>
      </c>
      <c r="D28" s="275">
        <v>1276.9693278124794</v>
      </c>
      <c r="E28" s="275">
        <v>1276.9693273372</v>
      </c>
      <c r="F28" s="323">
        <f t="shared" si="1"/>
        <v>-3.7219322734927118E-8</v>
      </c>
      <c r="G28" s="275">
        <v>1276.9693273372</v>
      </c>
      <c r="H28" s="275">
        <f t="shared" si="2"/>
        <v>0</v>
      </c>
      <c r="I28" s="275">
        <f t="shared" si="0"/>
        <v>0</v>
      </c>
      <c r="J28" s="323"/>
      <c r="K28" s="275">
        <v>0</v>
      </c>
      <c r="L28" s="275">
        <v>0</v>
      </c>
      <c r="N28" s="40"/>
    </row>
    <row r="29" spans="1:14" s="35" customFormat="1" ht="18" customHeight="1" x14ac:dyDescent="0.25">
      <c r="A29" s="280">
        <v>16</v>
      </c>
      <c r="B29" s="276" t="s">
        <v>127</v>
      </c>
      <c r="C29" s="322" t="s">
        <v>132</v>
      </c>
      <c r="D29" s="275">
        <v>1473.2920864750981</v>
      </c>
      <c r="E29" s="275">
        <v>1473.292085881</v>
      </c>
      <c r="F29" s="323">
        <f t="shared" si="1"/>
        <v>-4.0324536598745908E-8</v>
      </c>
      <c r="G29" s="275">
        <v>1473.292085881</v>
      </c>
      <c r="H29" s="275">
        <f t="shared" si="2"/>
        <v>2.8873898827441737E-13</v>
      </c>
      <c r="I29" s="275">
        <f t="shared" si="0"/>
        <v>1.959821755926674E-14</v>
      </c>
      <c r="J29" s="323"/>
      <c r="K29" s="275">
        <v>0</v>
      </c>
      <c r="L29" s="275">
        <v>2.8873898827441737E-13</v>
      </c>
      <c r="N29" s="40"/>
    </row>
    <row r="30" spans="1:14" s="35" customFormat="1" ht="18" customHeight="1" x14ac:dyDescent="0.25">
      <c r="A30" s="280">
        <v>17</v>
      </c>
      <c r="B30" s="276" t="s">
        <v>123</v>
      </c>
      <c r="C30" s="322" t="s">
        <v>133</v>
      </c>
      <c r="D30" s="275">
        <v>905.05221474585846</v>
      </c>
      <c r="E30" s="275">
        <v>905.05221438940009</v>
      </c>
      <c r="F30" s="323">
        <f t="shared" si="1"/>
        <v>-3.9385398054037069E-8</v>
      </c>
      <c r="G30" s="275">
        <v>905.05221438940009</v>
      </c>
      <c r="H30" s="275">
        <f t="shared" si="2"/>
        <v>0</v>
      </c>
      <c r="I30" s="275">
        <f t="shared" si="0"/>
        <v>0</v>
      </c>
      <c r="J30" s="323"/>
      <c r="K30" s="275">
        <v>0</v>
      </c>
      <c r="L30" s="275">
        <v>0</v>
      </c>
      <c r="N30" s="40"/>
    </row>
    <row r="31" spans="1:14" s="35" customFormat="1" ht="18" customHeight="1" x14ac:dyDescent="0.25">
      <c r="A31" s="280">
        <v>18</v>
      </c>
      <c r="B31" s="276" t="s">
        <v>123</v>
      </c>
      <c r="C31" s="322" t="s">
        <v>134</v>
      </c>
      <c r="D31" s="275">
        <v>836.22918861385847</v>
      </c>
      <c r="E31" s="275">
        <v>836.2291882574001</v>
      </c>
      <c r="F31" s="323">
        <f t="shared" si="1"/>
        <v>-4.262687980371993E-8</v>
      </c>
      <c r="G31" s="275">
        <v>836.2291882574001</v>
      </c>
      <c r="H31" s="275">
        <f t="shared" si="2"/>
        <v>1.4436949413720868E-13</v>
      </c>
      <c r="I31" s="275">
        <f t="shared" si="0"/>
        <v>1.7264345249423443E-14</v>
      </c>
      <c r="J31" s="323"/>
      <c r="K31" s="275">
        <v>0</v>
      </c>
      <c r="L31" s="275">
        <v>1.4436949413720868E-13</v>
      </c>
      <c r="N31" s="40"/>
    </row>
    <row r="32" spans="1:14" s="35" customFormat="1" ht="18" customHeight="1" x14ac:dyDescent="0.25">
      <c r="A32" s="280">
        <v>19</v>
      </c>
      <c r="B32" s="276" t="s">
        <v>123</v>
      </c>
      <c r="C32" s="322" t="s">
        <v>135</v>
      </c>
      <c r="D32" s="275">
        <v>562.39802326400002</v>
      </c>
      <c r="E32" s="275">
        <v>562.39802326400002</v>
      </c>
      <c r="F32" s="323">
        <f t="shared" si="1"/>
        <v>0</v>
      </c>
      <c r="G32" s="275">
        <v>562.39802326400002</v>
      </c>
      <c r="H32" s="275">
        <f t="shared" si="2"/>
        <v>0</v>
      </c>
      <c r="I32" s="275">
        <f t="shared" si="0"/>
        <v>0</v>
      </c>
      <c r="J32" s="323"/>
      <c r="K32" s="275">
        <v>0</v>
      </c>
      <c r="L32" s="275">
        <v>0</v>
      </c>
      <c r="N32" s="40"/>
    </row>
    <row r="33" spans="1:14" s="35" customFormat="1" ht="18" customHeight="1" x14ac:dyDescent="0.25">
      <c r="A33" s="280">
        <v>20</v>
      </c>
      <c r="B33" s="276" t="s">
        <v>123</v>
      </c>
      <c r="C33" s="322" t="s">
        <v>136</v>
      </c>
      <c r="D33" s="275">
        <v>573.38793446200009</v>
      </c>
      <c r="E33" s="275">
        <v>573.38793446200009</v>
      </c>
      <c r="F33" s="323">
        <f t="shared" si="1"/>
        <v>0</v>
      </c>
      <c r="G33" s="275">
        <v>573.38793446200009</v>
      </c>
      <c r="H33" s="275">
        <f t="shared" si="2"/>
        <v>-7.2184747068604341E-14</v>
      </c>
      <c r="I33" s="275">
        <f t="shared" si="0"/>
        <v>-1.2589163937733366E-14</v>
      </c>
      <c r="J33" s="323"/>
      <c r="K33" s="275">
        <v>0</v>
      </c>
      <c r="L33" s="275">
        <v>-7.2184747068604341E-14</v>
      </c>
      <c r="N33" s="40"/>
    </row>
    <row r="34" spans="1:14" s="35" customFormat="1" ht="18" customHeight="1" x14ac:dyDescent="0.25">
      <c r="A34" s="280">
        <v>21</v>
      </c>
      <c r="B34" s="276" t="s">
        <v>127</v>
      </c>
      <c r="C34" s="322" t="s">
        <v>137</v>
      </c>
      <c r="D34" s="275">
        <v>741.18028304861889</v>
      </c>
      <c r="E34" s="275">
        <v>741.1802829298</v>
      </c>
      <c r="F34" s="323">
        <f t="shared" si="1"/>
        <v>-1.6031037830543937E-8</v>
      </c>
      <c r="G34" s="275">
        <v>741.1802829298</v>
      </c>
      <c r="H34" s="275">
        <f t="shared" si="2"/>
        <v>1.4436949413720868E-13</v>
      </c>
      <c r="I34" s="275">
        <f t="shared" si="0"/>
        <v>1.9478323622767291E-14</v>
      </c>
      <c r="J34" s="323"/>
      <c r="K34" s="275">
        <v>0</v>
      </c>
      <c r="L34" s="275">
        <v>1.4436949413720868E-13</v>
      </c>
      <c r="N34" s="40"/>
    </row>
    <row r="35" spans="1:14" s="35" customFormat="1" ht="18" customHeight="1" x14ac:dyDescent="0.25">
      <c r="A35" s="280">
        <v>22</v>
      </c>
      <c r="B35" s="276" t="s">
        <v>127</v>
      </c>
      <c r="C35" s="322" t="s">
        <v>138</v>
      </c>
      <c r="D35" s="275">
        <v>914.09549979999997</v>
      </c>
      <c r="E35" s="275">
        <v>914.09549979999997</v>
      </c>
      <c r="F35" s="323">
        <f t="shared" si="1"/>
        <v>0</v>
      </c>
      <c r="G35" s="275">
        <v>914.09549979999997</v>
      </c>
      <c r="H35" s="275">
        <f t="shared" si="2"/>
        <v>0</v>
      </c>
      <c r="I35" s="275">
        <f t="shared" si="0"/>
        <v>0</v>
      </c>
      <c r="J35" s="323"/>
      <c r="K35" s="275">
        <v>0</v>
      </c>
      <c r="L35" s="275">
        <v>0</v>
      </c>
      <c r="N35" s="40"/>
    </row>
    <row r="36" spans="1:14" s="35" customFormat="1" ht="18" customHeight="1" x14ac:dyDescent="0.25">
      <c r="A36" s="280">
        <v>23</v>
      </c>
      <c r="B36" s="276" t="s">
        <v>127</v>
      </c>
      <c r="C36" s="322" t="s">
        <v>139</v>
      </c>
      <c r="D36" s="275">
        <v>494.53015571399999</v>
      </c>
      <c r="E36" s="275">
        <v>494.53015571399999</v>
      </c>
      <c r="F36" s="323">
        <f t="shared" si="1"/>
        <v>0</v>
      </c>
      <c r="G36" s="275">
        <v>494.53015571399999</v>
      </c>
      <c r="H36" s="275">
        <f t="shared" si="2"/>
        <v>7.2184747068604341E-14</v>
      </c>
      <c r="I36" s="275">
        <f t="shared" si="0"/>
        <v>1.4596632022244302E-14</v>
      </c>
      <c r="J36" s="323"/>
      <c r="K36" s="275">
        <v>0</v>
      </c>
      <c r="L36" s="275">
        <v>7.2184747068604341E-14</v>
      </c>
      <c r="N36" s="40"/>
    </row>
    <row r="37" spans="1:14" s="35" customFormat="1" ht="18" customHeight="1" x14ac:dyDescent="0.25">
      <c r="A37" s="280">
        <v>24</v>
      </c>
      <c r="B37" s="276" t="s">
        <v>127</v>
      </c>
      <c r="C37" s="322" t="s">
        <v>140</v>
      </c>
      <c r="D37" s="275">
        <v>896.65376757337924</v>
      </c>
      <c r="E37" s="275">
        <v>896.65376769220006</v>
      </c>
      <c r="F37" s="323">
        <f t="shared" si="1"/>
        <v>1.3251579389361723E-8</v>
      </c>
      <c r="G37" s="275">
        <v>896.65376769220006</v>
      </c>
      <c r="H37" s="275">
        <f t="shared" si="2"/>
        <v>0</v>
      </c>
      <c r="I37" s="275">
        <f t="shared" si="0"/>
        <v>0</v>
      </c>
      <c r="J37" s="323"/>
      <c r="K37" s="275">
        <v>0</v>
      </c>
      <c r="L37" s="275">
        <v>0</v>
      </c>
      <c r="N37" s="40"/>
    </row>
    <row r="38" spans="1:14" s="35" customFormat="1" ht="18" customHeight="1" x14ac:dyDescent="0.25">
      <c r="A38" s="280">
        <v>25</v>
      </c>
      <c r="B38" s="276" t="s">
        <v>111</v>
      </c>
      <c r="C38" s="322" t="s">
        <v>141</v>
      </c>
      <c r="D38" s="275">
        <v>2670.2433843338426</v>
      </c>
      <c r="E38" s="275">
        <v>2670.2433839773998</v>
      </c>
      <c r="F38" s="323">
        <f t="shared" si="1"/>
        <v>-1.3348696370485413E-8</v>
      </c>
      <c r="G38" s="275">
        <v>2670.2433839773998</v>
      </c>
      <c r="H38" s="275">
        <f t="shared" si="2"/>
        <v>0</v>
      </c>
      <c r="I38" s="275">
        <f t="shared" si="0"/>
        <v>0</v>
      </c>
      <c r="J38" s="323"/>
      <c r="K38" s="275">
        <v>0</v>
      </c>
      <c r="L38" s="275">
        <v>0</v>
      </c>
      <c r="N38" s="40"/>
    </row>
    <row r="39" spans="1:14" s="35" customFormat="1" ht="18" customHeight="1" x14ac:dyDescent="0.25">
      <c r="A39" s="280">
        <v>26</v>
      </c>
      <c r="B39" s="276" t="s">
        <v>142</v>
      </c>
      <c r="C39" s="322" t="s">
        <v>143</v>
      </c>
      <c r="D39" s="275">
        <v>2332.850286563084</v>
      </c>
      <c r="E39" s="275">
        <v>2332.8502859690002</v>
      </c>
      <c r="F39" s="323">
        <f t="shared" si="1"/>
        <v>-2.5466007969043858E-8</v>
      </c>
      <c r="G39" s="275">
        <v>2332.8502859690002</v>
      </c>
      <c r="H39" s="275">
        <f t="shared" si="2"/>
        <v>2.8873898827441737E-13</v>
      </c>
      <c r="I39" s="275">
        <f t="shared" si="0"/>
        <v>1.2377090377854374E-14</v>
      </c>
      <c r="J39" s="323"/>
      <c r="K39" s="275">
        <v>0</v>
      </c>
      <c r="L39" s="275">
        <v>2.8873898827441737E-13</v>
      </c>
      <c r="N39" s="40"/>
    </row>
    <row r="40" spans="1:14" s="35" customFormat="1" ht="18" customHeight="1" x14ac:dyDescent="0.25">
      <c r="A40" s="280">
        <v>27</v>
      </c>
      <c r="B40" s="276" t="s">
        <v>123</v>
      </c>
      <c r="C40" s="322" t="s">
        <v>732</v>
      </c>
      <c r="D40" s="275">
        <v>2477.5335260095167</v>
      </c>
      <c r="E40" s="275">
        <v>2477.5335264847999</v>
      </c>
      <c r="F40" s="323">
        <f t="shared" si="1"/>
        <v>1.9183715949111502E-8</v>
      </c>
      <c r="G40" s="275">
        <v>2477.5335264847999</v>
      </c>
      <c r="H40" s="275">
        <f t="shared" si="2"/>
        <v>2.8873898827441737E-13</v>
      </c>
      <c r="I40" s="275">
        <f t="shared" si="0"/>
        <v>1.1654291866802264E-14</v>
      </c>
      <c r="J40" s="323"/>
      <c r="K40" s="275">
        <v>0</v>
      </c>
      <c r="L40" s="275">
        <v>2.8873898827441737E-13</v>
      </c>
      <c r="N40" s="40"/>
    </row>
    <row r="41" spans="1:14" s="35" customFormat="1" ht="18" customHeight="1" x14ac:dyDescent="0.25">
      <c r="A41" s="280">
        <v>28</v>
      </c>
      <c r="B41" s="276" t="s">
        <v>123</v>
      </c>
      <c r="C41" s="322" t="s">
        <v>145</v>
      </c>
      <c r="D41" s="275">
        <v>6781.4430885993797</v>
      </c>
      <c r="E41" s="275">
        <v>6781.4430887182007</v>
      </c>
      <c r="F41" s="323">
        <f t="shared" si="1"/>
        <v>1.7521557538202615E-9</v>
      </c>
      <c r="G41" s="275">
        <v>6781.4430887182007</v>
      </c>
      <c r="H41" s="275">
        <f t="shared" si="2"/>
        <v>-1.1549559530976695E-12</v>
      </c>
      <c r="I41" s="275">
        <f t="shared" si="0"/>
        <v>-1.7031123582222294E-14</v>
      </c>
      <c r="J41" s="323"/>
      <c r="K41" s="275">
        <v>0</v>
      </c>
      <c r="L41" s="275">
        <v>-1.1549559530976695E-12</v>
      </c>
      <c r="N41" s="40"/>
    </row>
    <row r="42" spans="1:14" s="35" customFormat="1" ht="18" customHeight="1" x14ac:dyDescent="0.25">
      <c r="A42" s="280">
        <v>29</v>
      </c>
      <c r="B42" s="276" t="s">
        <v>123</v>
      </c>
      <c r="C42" s="322" t="s">
        <v>146</v>
      </c>
      <c r="D42" s="275">
        <v>906.72448340337917</v>
      </c>
      <c r="E42" s="275">
        <v>906.7244835222001</v>
      </c>
      <c r="F42" s="323">
        <f t="shared" si="1"/>
        <v>1.3104411777931091E-8</v>
      </c>
      <c r="G42" s="275">
        <v>906.7244835222001</v>
      </c>
      <c r="H42" s="275">
        <f t="shared" si="2"/>
        <v>-2.8873898827441737E-13</v>
      </c>
      <c r="I42" s="275">
        <f t="shared" si="0"/>
        <v>-3.1844181283470096E-14</v>
      </c>
      <c r="J42" s="323"/>
      <c r="K42" s="275">
        <v>0</v>
      </c>
      <c r="L42" s="275">
        <v>-2.8873898827441737E-13</v>
      </c>
      <c r="N42" s="40"/>
    </row>
    <row r="43" spans="1:14" s="35" customFormat="1" ht="18" customHeight="1" x14ac:dyDescent="0.25">
      <c r="A43" s="280">
        <v>30</v>
      </c>
      <c r="B43" s="276" t="s">
        <v>123</v>
      </c>
      <c r="C43" s="322" t="s">
        <v>147</v>
      </c>
      <c r="D43" s="275">
        <v>2675.7198295773792</v>
      </c>
      <c r="E43" s="275">
        <v>2675.7198296962001</v>
      </c>
      <c r="F43" s="323">
        <f t="shared" si="1"/>
        <v>4.4407215682440437E-9</v>
      </c>
      <c r="G43" s="275">
        <v>2675.7198296962001</v>
      </c>
      <c r="H43" s="275">
        <f t="shared" si="2"/>
        <v>0</v>
      </c>
      <c r="I43" s="275">
        <f t="shared" si="0"/>
        <v>0</v>
      </c>
      <c r="J43" s="323"/>
      <c r="K43" s="275">
        <v>0</v>
      </c>
      <c r="L43" s="275">
        <v>0</v>
      </c>
      <c r="N43" s="40"/>
    </row>
    <row r="44" spans="1:14" s="35" customFormat="1" ht="18" customHeight="1" x14ac:dyDescent="0.25">
      <c r="A44" s="280">
        <v>31</v>
      </c>
      <c r="B44" s="276" t="s">
        <v>123</v>
      </c>
      <c r="C44" s="322" t="s">
        <v>148</v>
      </c>
      <c r="D44" s="275">
        <v>5598.3015021333795</v>
      </c>
      <c r="E44" s="275">
        <v>5598.3015022521995</v>
      </c>
      <c r="F44" s="323">
        <f t="shared" si="1"/>
        <v>2.1224337842795649E-9</v>
      </c>
      <c r="G44" s="275">
        <v>5598.3014819339996</v>
      </c>
      <c r="H44" s="275">
        <f t="shared" si="2"/>
        <v>0</v>
      </c>
      <c r="I44" s="275">
        <f t="shared" si="0"/>
        <v>0</v>
      </c>
      <c r="J44" s="323"/>
      <c r="K44" s="275">
        <v>0</v>
      </c>
      <c r="L44" s="275">
        <v>0</v>
      </c>
      <c r="N44" s="40"/>
    </row>
    <row r="45" spans="1:14" s="35" customFormat="1" ht="18" customHeight="1" x14ac:dyDescent="0.25">
      <c r="A45" s="280">
        <v>32</v>
      </c>
      <c r="B45" s="276" t="s">
        <v>127</v>
      </c>
      <c r="C45" s="322" t="s">
        <v>149</v>
      </c>
      <c r="D45" s="275">
        <v>1306.4591015061396</v>
      </c>
      <c r="E45" s="275">
        <v>1306.4591018625999</v>
      </c>
      <c r="F45" s="323">
        <f t="shared" si="1"/>
        <v>2.7284457360110537E-8</v>
      </c>
      <c r="G45" s="275">
        <v>1306.4591424989999</v>
      </c>
      <c r="H45" s="275">
        <f t="shared" si="2"/>
        <v>0</v>
      </c>
      <c r="I45" s="275">
        <f t="shared" si="0"/>
        <v>0</v>
      </c>
      <c r="J45" s="323"/>
      <c r="K45" s="275">
        <v>0</v>
      </c>
      <c r="L45" s="275">
        <v>0</v>
      </c>
      <c r="N45" s="40"/>
    </row>
    <row r="46" spans="1:14" s="35" customFormat="1" ht="18" customHeight="1" x14ac:dyDescent="0.25">
      <c r="A46" s="280">
        <v>33</v>
      </c>
      <c r="B46" s="276" t="s">
        <v>127</v>
      </c>
      <c r="C46" s="322" t="s">
        <v>150</v>
      </c>
      <c r="D46" s="275">
        <v>1576.5573465538585</v>
      </c>
      <c r="E46" s="275">
        <v>1576.5573461974</v>
      </c>
      <c r="F46" s="323">
        <f t="shared" si="1"/>
        <v>-2.2609924599237274E-8</v>
      </c>
      <c r="G46" s="275">
        <v>1576.5573461974</v>
      </c>
      <c r="H46" s="275">
        <f t="shared" si="2"/>
        <v>0</v>
      </c>
      <c r="I46" s="275">
        <f t="shared" si="0"/>
        <v>0</v>
      </c>
      <c r="J46" s="323"/>
      <c r="K46" s="275">
        <v>0</v>
      </c>
      <c r="L46" s="275">
        <v>0</v>
      </c>
      <c r="N46" s="40"/>
    </row>
    <row r="47" spans="1:14" s="35" customFormat="1" ht="18" customHeight="1" x14ac:dyDescent="0.25">
      <c r="A47" s="280">
        <v>34</v>
      </c>
      <c r="B47" s="276" t="s">
        <v>127</v>
      </c>
      <c r="C47" s="322" t="s">
        <v>151</v>
      </c>
      <c r="D47" s="275">
        <v>1472.9661409601397</v>
      </c>
      <c r="E47" s="275">
        <v>1472.9661413166</v>
      </c>
      <c r="F47" s="323">
        <f t="shared" si="1"/>
        <v>2.4200176085287239E-8</v>
      </c>
      <c r="G47" s="275">
        <v>1472.9661209984001</v>
      </c>
      <c r="H47" s="275">
        <f t="shared" si="2"/>
        <v>-2.8873898827441737E-13</v>
      </c>
      <c r="I47" s="275">
        <f t="shared" si="0"/>
        <v>-1.9602554340884588E-14</v>
      </c>
      <c r="J47" s="323"/>
      <c r="K47" s="275">
        <v>0</v>
      </c>
      <c r="L47" s="275">
        <v>-2.8873898827441737E-13</v>
      </c>
      <c r="N47" s="40"/>
    </row>
    <row r="48" spans="1:14" s="35" customFormat="1" ht="18" customHeight="1" x14ac:dyDescent="0.25">
      <c r="A48" s="280">
        <v>35</v>
      </c>
      <c r="B48" s="276" t="s">
        <v>127</v>
      </c>
      <c r="C48" s="322" t="s">
        <v>152</v>
      </c>
      <c r="D48" s="275">
        <v>822.8355725695186</v>
      </c>
      <c r="E48" s="275">
        <v>822.83557304480007</v>
      </c>
      <c r="F48" s="323">
        <f t="shared" si="1"/>
        <v>5.7761411653700634E-8</v>
      </c>
      <c r="G48" s="275">
        <v>822.83557304480007</v>
      </c>
      <c r="H48" s="275">
        <f t="shared" si="2"/>
        <v>0</v>
      </c>
      <c r="I48" s="275">
        <f t="shared" si="0"/>
        <v>0</v>
      </c>
      <c r="J48" s="323"/>
      <c r="K48" s="275">
        <v>0</v>
      </c>
      <c r="L48" s="275">
        <v>0</v>
      </c>
      <c r="N48" s="40"/>
    </row>
    <row r="49" spans="1:14" s="35" customFormat="1" ht="18" customHeight="1" x14ac:dyDescent="0.25">
      <c r="A49" s="280">
        <v>36</v>
      </c>
      <c r="B49" s="276" t="s">
        <v>127</v>
      </c>
      <c r="C49" s="322" t="s">
        <v>153</v>
      </c>
      <c r="D49" s="275">
        <v>174.49922362337995</v>
      </c>
      <c r="E49" s="275">
        <v>174.49922374220003</v>
      </c>
      <c r="F49" s="323">
        <f t="shared" si="1"/>
        <v>6.8092049332335591E-8</v>
      </c>
      <c r="G49" s="275">
        <v>174.49922374220003</v>
      </c>
      <c r="H49" s="275">
        <f t="shared" si="2"/>
        <v>3.6092373534302171E-14</v>
      </c>
      <c r="I49" s="275">
        <f t="shared" si="0"/>
        <v>2.0683400625107634E-14</v>
      </c>
      <c r="J49" s="323"/>
      <c r="K49" s="275">
        <v>0</v>
      </c>
      <c r="L49" s="275">
        <v>3.6092373534302171E-14</v>
      </c>
      <c r="N49" s="40"/>
    </row>
    <row r="50" spans="1:14" s="35" customFormat="1" ht="18" customHeight="1" x14ac:dyDescent="0.25">
      <c r="A50" s="280">
        <v>37</v>
      </c>
      <c r="B50" s="276" t="s">
        <v>127</v>
      </c>
      <c r="C50" s="322" t="s">
        <v>154</v>
      </c>
      <c r="D50" s="275">
        <v>3518.5993884326003</v>
      </c>
      <c r="E50" s="275">
        <v>3518.5993883137999</v>
      </c>
      <c r="F50" s="323">
        <f t="shared" si="1"/>
        <v>-3.3763569717848441E-9</v>
      </c>
      <c r="G50" s="275">
        <v>3518.5993476774001</v>
      </c>
      <c r="H50" s="275">
        <f t="shared" si="2"/>
        <v>0</v>
      </c>
      <c r="I50" s="275">
        <f t="shared" si="0"/>
        <v>0</v>
      </c>
      <c r="J50" s="323"/>
      <c r="K50" s="275">
        <v>0</v>
      </c>
      <c r="L50" s="275">
        <v>0</v>
      </c>
      <c r="N50" s="40"/>
    </row>
    <row r="51" spans="1:14" s="35" customFormat="1" ht="18" customHeight="1" x14ac:dyDescent="0.25">
      <c r="A51" s="280">
        <v>38</v>
      </c>
      <c r="B51" s="276" t="s">
        <v>113</v>
      </c>
      <c r="C51" s="322" t="s">
        <v>155</v>
      </c>
      <c r="D51" s="275">
        <v>2312.5862339720002</v>
      </c>
      <c r="E51" s="275">
        <v>2312.5862339720002</v>
      </c>
      <c r="F51" s="323">
        <f t="shared" si="1"/>
        <v>0</v>
      </c>
      <c r="G51" s="275">
        <v>2312.5862339720002</v>
      </c>
      <c r="H51" s="275">
        <f t="shared" si="2"/>
        <v>2.8873898827441737E-13</v>
      </c>
      <c r="I51" s="275">
        <f t="shared" si="0"/>
        <v>1.2485544713223147E-14</v>
      </c>
      <c r="J51" s="323"/>
      <c r="K51" s="275">
        <v>0</v>
      </c>
      <c r="L51" s="275">
        <v>2.8873898827441737E-13</v>
      </c>
      <c r="N51" s="40"/>
    </row>
    <row r="52" spans="1:14" s="35" customFormat="1" ht="18" customHeight="1" x14ac:dyDescent="0.25">
      <c r="A52" s="280">
        <v>39</v>
      </c>
      <c r="B52" s="276" t="s">
        <v>123</v>
      </c>
      <c r="C52" s="322" t="s">
        <v>156</v>
      </c>
      <c r="D52" s="275">
        <v>1334.3475990459999</v>
      </c>
      <c r="E52" s="275">
        <v>1334.3475990459999</v>
      </c>
      <c r="F52" s="323">
        <f t="shared" si="1"/>
        <v>0</v>
      </c>
      <c r="G52" s="275">
        <v>1334.3475990459999</v>
      </c>
      <c r="H52" s="275">
        <f t="shared" si="2"/>
        <v>0</v>
      </c>
      <c r="I52" s="275">
        <f t="shared" si="0"/>
        <v>0</v>
      </c>
      <c r="J52" s="323"/>
      <c r="K52" s="275">
        <v>0</v>
      </c>
      <c r="L52" s="275">
        <v>0</v>
      </c>
      <c r="N52" s="40"/>
    </row>
    <row r="53" spans="1:14" s="35" customFormat="1" ht="18" customHeight="1" x14ac:dyDescent="0.25">
      <c r="A53" s="280">
        <v>40</v>
      </c>
      <c r="B53" s="276" t="s">
        <v>123</v>
      </c>
      <c r="C53" s="322" t="s">
        <v>733</v>
      </c>
      <c r="D53" s="275">
        <v>300.76239050200002</v>
      </c>
      <c r="E53" s="275">
        <v>300.76239050200002</v>
      </c>
      <c r="F53" s="323">
        <f t="shared" si="1"/>
        <v>0</v>
      </c>
      <c r="G53" s="275">
        <v>300.76239050200002</v>
      </c>
      <c r="H53" s="275">
        <f t="shared" si="2"/>
        <v>-3.6092373534302171E-14</v>
      </c>
      <c r="I53" s="275">
        <f t="shared" si="0"/>
        <v>-1.2000294808822568E-14</v>
      </c>
      <c r="J53" s="323"/>
      <c r="K53" s="275">
        <v>0</v>
      </c>
      <c r="L53" s="275">
        <v>-3.6092373534302171E-14</v>
      </c>
      <c r="N53" s="40"/>
    </row>
    <row r="54" spans="1:14" s="35" customFormat="1" ht="18" customHeight="1" x14ac:dyDescent="0.25">
      <c r="A54" s="280">
        <v>41</v>
      </c>
      <c r="B54" s="276" t="s">
        <v>123</v>
      </c>
      <c r="C54" s="322" t="s">
        <v>734</v>
      </c>
      <c r="D54" s="275">
        <v>5024.7808696259999</v>
      </c>
      <c r="E54" s="275">
        <v>5024.7808696259999</v>
      </c>
      <c r="F54" s="323">
        <f t="shared" si="1"/>
        <v>0</v>
      </c>
      <c r="G54" s="275">
        <v>5024.7808696259999</v>
      </c>
      <c r="H54" s="275">
        <f t="shared" si="2"/>
        <v>5.7747797654883473E-13</v>
      </c>
      <c r="I54" s="275">
        <f t="shared" si="0"/>
        <v>1.149260020550542E-14</v>
      </c>
      <c r="J54" s="323"/>
      <c r="K54" s="275">
        <v>0</v>
      </c>
      <c r="L54" s="275">
        <v>5.7747797654883473E-13</v>
      </c>
      <c r="N54" s="40"/>
    </row>
    <row r="55" spans="1:14" s="35" customFormat="1" ht="18" customHeight="1" x14ac:dyDescent="0.25">
      <c r="A55" s="280">
        <v>42</v>
      </c>
      <c r="B55" s="276" t="s">
        <v>123</v>
      </c>
      <c r="C55" s="322" t="s">
        <v>159</v>
      </c>
      <c r="D55" s="275">
        <v>2182.1249408087583</v>
      </c>
      <c r="E55" s="275">
        <v>2182.1249410464002</v>
      </c>
      <c r="F55" s="323">
        <f t="shared" si="1"/>
        <v>1.0890374824157334E-8</v>
      </c>
      <c r="G55" s="275">
        <v>2182.1249410464002</v>
      </c>
      <c r="H55" s="275">
        <f t="shared" si="2"/>
        <v>5.7747797654883473E-13</v>
      </c>
      <c r="I55" s="275">
        <f t="shared" si="0"/>
        <v>2.6464019804105037E-14</v>
      </c>
      <c r="J55" s="323"/>
      <c r="K55" s="275">
        <v>0</v>
      </c>
      <c r="L55" s="275">
        <v>5.7747797654883473E-13</v>
      </c>
      <c r="N55" s="40"/>
    </row>
    <row r="56" spans="1:14" s="35" customFormat="1" ht="18" customHeight="1" x14ac:dyDescent="0.25">
      <c r="A56" s="280">
        <v>43</v>
      </c>
      <c r="B56" s="276" t="s">
        <v>123</v>
      </c>
      <c r="C56" s="322" t="s">
        <v>160</v>
      </c>
      <c r="D56" s="275">
        <v>888.91637363200005</v>
      </c>
      <c r="E56" s="275">
        <v>888.91637363200005</v>
      </c>
      <c r="F56" s="323">
        <f t="shared" si="1"/>
        <v>0</v>
      </c>
      <c r="G56" s="275">
        <v>888.91637363200005</v>
      </c>
      <c r="H56" s="275">
        <f t="shared" si="2"/>
        <v>-2.8873898827441737E-13</v>
      </c>
      <c r="I56" s="275">
        <f t="shared" si="0"/>
        <v>-3.2482131822442006E-14</v>
      </c>
      <c r="J56" s="323"/>
      <c r="K56" s="275">
        <v>0</v>
      </c>
      <c r="L56" s="275">
        <v>-2.8873898827441737E-13</v>
      </c>
      <c r="N56" s="40"/>
    </row>
    <row r="57" spans="1:14" s="35" customFormat="1" ht="18" customHeight="1" x14ac:dyDescent="0.25">
      <c r="A57" s="280">
        <v>44</v>
      </c>
      <c r="B57" s="276" t="s">
        <v>127</v>
      </c>
      <c r="C57" s="322" t="s">
        <v>161</v>
      </c>
      <c r="D57" s="275">
        <v>446.93944540000001</v>
      </c>
      <c r="E57" s="275">
        <v>446.93944540000001</v>
      </c>
      <c r="F57" s="323">
        <f t="shared" si="1"/>
        <v>0</v>
      </c>
      <c r="G57" s="275">
        <v>446.93944540000001</v>
      </c>
      <c r="H57" s="275">
        <f t="shared" si="2"/>
        <v>0</v>
      </c>
      <c r="I57" s="275">
        <f t="shared" si="0"/>
        <v>0</v>
      </c>
      <c r="J57" s="323"/>
      <c r="K57" s="275">
        <v>0</v>
      </c>
      <c r="L57" s="275">
        <v>0</v>
      </c>
      <c r="N57" s="40"/>
    </row>
    <row r="58" spans="1:14" s="35" customFormat="1" ht="18" customHeight="1" x14ac:dyDescent="0.25">
      <c r="A58" s="280">
        <v>45</v>
      </c>
      <c r="B58" s="276" t="s">
        <v>127</v>
      </c>
      <c r="C58" s="322" t="s">
        <v>162</v>
      </c>
      <c r="D58" s="275">
        <v>1164.1020107920001</v>
      </c>
      <c r="E58" s="275">
        <v>1164.1020107920001</v>
      </c>
      <c r="F58" s="323">
        <f t="shared" si="1"/>
        <v>0</v>
      </c>
      <c r="G58" s="275">
        <v>1164.1020107920001</v>
      </c>
      <c r="H58" s="275">
        <f t="shared" si="2"/>
        <v>1.4436949413720868E-13</v>
      </c>
      <c r="I58" s="275">
        <f t="shared" si="0"/>
        <v>1.240179063336438E-14</v>
      </c>
      <c r="J58" s="323"/>
      <c r="K58" s="275">
        <v>0</v>
      </c>
      <c r="L58" s="275">
        <v>1.4436949413720868E-13</v>
      </c>
      <c r="N58" s="40"/>
    </row>
    <row r="59" spans="1:14" s="35" customFormat="1" ht="18" customHeight="1" x14ac:dyDescent="0.25">
      <c r="A59" s="280">
        <v>46</v>
      </c>
      <c r="B59" s="276" t="s">
        <v>127</v>
      </c>
      <c r="C59" s="322" t="s">
        <v>163</v>
      </c>
      <c r="D59" s="275">
        <v>434.84259866600001</v>
      </c>
      <c r="E59" s="275">
        <v>434.84259866600001</v>
      </c>
      <c r="F59" s="323">
        <f t="shared" si="1"/>
        <v>0</v>
      </c>
      <c r="G59" s="275">
        <v>434.84259866600001</v>
      </c>
      <c r="H59" s="275">
        <f t="shared" si="2"/>
        <v>0</v>
      </c>
      <c r="I59" s="275">
        <f t="shared" si="0"/>
        <v>0</v>
      </c>
      <c r="J59" s="323"/>
      <c r="K59" s="275">
        <v>0</v>
      </c>
      <c r="L59" s="275">
        <v>0</v>
      </c>
      <c r="N59" s="40"/>
    </row>
    <row r="60" spans="1:14" s="35" customFormat="1" ht="18" customHeight="1" x14ac:dyDescent="0.25">
      <c r="A60" s="280">
        <v>47</v>
      </c>
      <c r="B60" s="276" t="s">
        <v>127</v>
      </c>
      <c r="C60" s="322" t="s">
        <v>164</v>
      </c>
      <c r="D60" s="275">
        <v>910.23752038275825</v>
      </c>
      <c r="E60" s="275">
        <v>910.23752062040001</v>
      </c>
      <c r="F60" s="323">
        <f t="shared" si="1"/>
        <v>2.6107670691999374E-8</v>
      </c>
      <c r="G60" s="275">
        <v>910.23747998400006</v>
      </c>
      <c r="H60" s="275">
        <f t="shared" si="2"/>
        <v>2.8873898827441737E-13</v>
      </c>
      <c r="I60" s="275">
        <f t="shared" si="0"/>
        <v>3.172127952686663E-14</v>
      </c>
      <c r="J60" s="323"/>
      <c r="K60" s="275">
        <v>0</v>
      </c>
      <c r="L60" s="275">
        <v>2.8873898827441737E-13</v>
      </c>
      <c r="N60" s="40"/>
    </row>
    <row r="61" spans="1:14" s="35" customFormat="1" ht="18" customHeight="1" x14ac:dyDescent="0.25">
      <c r="A61" s="280">
        <v>48</v>
      </c>
      <c r="B61" s="276" t="s">
        <v>115</v>
      </c>
      <c r="C61" s="322" t="s">
        <v>165</v>
      </c>
      <c r="D61" s="275">
        <v>1137.8571546352396</v>
      </c>
      <c r="E61" s="275">
        <v>1137.8571543976002</v>
      </c>
      <c r="F61" s="323">
        <f t="shared" si="1"/>
        <v>-2.0884812101940042E-8</v>
      </c>
      <c r="G61" s="275">
        <v>1137.8570731248001</v>
      </c>
      <c r="H61" s="275">
        <f t="shared" si="2"/>
        <v>-1.4436949413720868E-13</v>
      </c>
      <c r="I61" s="275">
        <f t="shared" si="0"/>
        <v>-1.268783990848484E-14</v>
      </c>
      <c r="J61" s="323"/>
      <c r="K61" s="275">
        <v>0</v>
      </c>
      <c r="L61" s="275">
        <v>-1.4436949413720868E-13</v>
      </c>
      <c r="N61" s="40"/>
    </row>
    <row r="62" spans="1:14" s="35" customFormat="1" ht="18" customHeight="1" x14ac:dyDescent="0.25">
      <c r="A62" s="280">
        <v>49</v>
      </c>
      <c r="B62" s="276" t="s">
        <v>123</v>
      </c>
      <c r="C62" s="322" t="s">
        <v>166</v>
      </c>
      <c r="D62" s="275">
        <v>2577.4851526366006</v>
      </c>
      <c r="E62" s="275">
        <v>2577.4851525178001</v>
      </c>
      <c r="F62" s="323">
        <f t="shared" si="1"/>
        <v>-4.6091628291833331E-9</v>
      </c>
      <c r="G62" s="275">
        <v>2577.4851525178001</v>
      </c>
      <c r="H62" s="275">
        <f t="shared" si="2"/>
        <v>0</v>
      </c>
      <c r="I62" s="275">
        <f t="shared" si="0"/>
        <v>0</v>
      </c>
      <c r="J62" s="323"/>
      <c r="K62" s="275">
        <v>0</v>
      </c>
      <c r="L62" s="275">
        <v>0</v>
      </c>
      <c r="N62" s="40"/>
    </row>
    <row r="63" spans="1:14" s="35" customFormat="1" ht="18" customHeight="1" x14ac:dyDescent="0.25">
      <c r="A63" s="280">
        <v>50</v>
      </c>
      <c r="B63" s="276" t="s">
        <v>123</v>
      </c>
      <c r="C63" s="322" t="s">
        <v>167</v>
      </c>
      <c r="D63" s="275">
        <v>3097.962015715842</v>
      </c>
      <c r="E63" s="275">
        <v>3097.9620153594001</v>
      </c>
      <c r="F63" s="323">
        <f t="shared" si="1"/>
        <v>-1.1505690622470865E-8</v>
      </c>
      <c r="G63" s="275">
        <v>3097.9620153594001</v>
      </c>
      <c r="H63" s="275">
        <f t="shared" si="2"/>
        <v>0</v>
      </c>
      <c r="I63" s="275">
        <f t="shared" si="0"/>
        <v>0</v>
      </c>
      <c r="J63" s="323"/>
      <c r="K63" s="275">
        <v>0</v>
      </c>
      <c r="L63" s="275">
        <v>0</v>
      </c>
      <c r="N63" s="40"/>
    </row>
    <row r="64" spans="1:14" s="35" customFormat="1" ht="18" customHeight="1" x14ac:dyDescent="0.25">
      <c r="A64" s="280">
        <v>51</v>
      </c>
      <c r="B64" s="276" t="s">
        <v>123</v>
      </c>
      <c r="C64" s="322" t="s">
        <v>168</v>
      </c>
      <c r="D64" s="275">
        <v>581.59469902275839</v>
      </c>
      <c r="E64" s="275">
        <v>581.59469926040003</v>
      </c>
      <c r="F64" s="323">
        <f t="shared" si="1"/>
        <v>4.08603568757826E-8</v>
      </c>
      <c r="G64" s="275">
        <v>581.59469926040003</v>
      </c>
      <c r="H64" s="275">
        <f t="shared" si="2"/>
        <v>7.2184747068604341E-14</v>
      </c>
      <c r="I64" s="275">
        <f t="shared" si="0"/>
        <v>1.2411520799690909E-14</v>
      </c>
      <c r="J64" s="323"/>
      <c r="K64" s="275">
        <v>0</v>
      </c>
      <c r="L64" s="275">
        <v>7.2184747068604341E-14</v>
      </c>
      <c r="N64" s="40"/>
    </row>
    <row r="65" spans="1:14" s="35" customFormat="1" ht="18" customHeight="1" x14ac:dyDescent="0.25">
      <c r="A65" s="280">
        <v>52</v>
      </c>
      <c r="B65" s="276" t="s">
        <v>123</v>
      </c>
      <c r="C65" s="322" t="s">
        <v>169</v>
      </c>
      <c r="D65" s="275">
        <v>559.07808998213955</v>
      </c>
      <c r="E65" s="275">
        <v>559.07809033860008</v>
      </c>
      <c r="F65" s="323">
        <f t="shared" si="1"/>
        <v>6.3758619717191323E-8</v>
      </c>
      <c r="G65" s="275">
        <v>559.07809033860008</v>
      </c>
      <c r="H65" s="275">
        <f t="shared" si="2"/>
        <v>0</v>
      </c>
      <c r="I65" s="275">
        <f t="shared" si="0"/>
        <v>0</v>
      </c>
      <c r="J65" s="323"/>
      <c r="K65" s="275">
        <v>0</v>
      </c>
      <c r="L65" s="275">
        <v>0</v>
      </c>
      <c r="N65" s="40"/>
    </row>
    <row r="66" spans="1:14" s="35" customFormat="1" ht="18" customHeight="1" x14ac:dyDescent="0.25">
      <c r="A66" s="280">
        <v>53</v>
      </c>
      <c r="B66" s="276" t="s">
        <v>123</v>
      </c>
      <c r="C66" s="322" t="s">
        <v>170</v>
      </c>
      <c r="D66" s="275">
        <v>338.69124776813953</v>
      </c>
      <c r="E66" s="275">
        <v>338.69124812460001</v>
      </c>
      <c r="F66" s="323">
        <f t="shared" si="1"/>
        <v>1.0524642846121424E-7</v>
      </c>
      <c r="G66" s="275">
        <v>338.69124812460001</v>
      </c>
      <c r="H66" s="275">
        <f t="shared" si="2"/>
        <v>-7.2184747068604341E-14</v>
      </c>
      <c r="I66" s="275">
        <f t="shared" si="0"/>
        <v>-2.1312846868144798E-14</v>
      </c>
      <c r="J66" s="323"/>
      <c r="K66" s="275">
        <v>0</v>
      </c>
      <c r="L66" s="275">
        <v>-7.2184747068604341E-14</v>
      </c>
      <c r="N66" s="40"/>
    </row>
    <row r="67" spans="1:14" s="35" customFormat="1" ht="18" customHeight="1" x14ac:dyDescent="0.25">
      <c r="A67" s="280">
        <v>54</v>
      </c>
      <c r="B67" s="276" t="s">
        <v>123</v>
      </c>
      <c r="C67" s="322" t="s">
        <v>171</v>
      </c>
      <c r="D67" s="275">
        <v>528.04195868461886</v>
      </c>
      <c r="E67" s="275">
        <v>528.04195856579997</v>
      </c>
      <c r="F67" s="323">
        <f t="shared" si="1"/>
        <v>-2.2501794205709302E-8</v>
      </c>
      <c r="G67" s="275">
        <v>528.04195856579997</v>
      </c>
      <c r="H67" s="275">
        <f t="shared" si="2"/>
        <v>-1.4436949413720868E-13</v>
      </c>
      <c r="I67" s="275">
        <f t="shared" si="0"/>
        <v>-2.7340534553225021E-14</v>
      </c>
      <c r="J67" s="323"/>
      <c r="K67" s="275">
        <v>0</v>
      </c>
      <c r="L67" s="275">
        <v>-1.4436949413720868E-13</v>
      </c>
      <c r="N67" s="40"/>
    </row>
    <row r="68" spans="1:14" s="35" customFormat="1" ht="18" customHeight="1" x14ac:dyDescent="0.25">
      <c r="A68" s="280">
        <v>55</v>
      </c>
      <c r="B68" s="276" t="s">
        <v>123</v>
      </c>
      <c r="C68" s="322" t="s">
        <v>172</v>
      </c>
      <c r="D68" s="275">
        <v>430.31562290847927</v>
      </c>
      <c r="E68" s="275">
        <v>430.31562243320002</v>
      </c>
      <c r="F68" s="323">
        <f t="shared" si="1"/>
        <v>-1.1044897973988554E-7</v>
      </c>
      <c r="G68" s="275">
        <v>430.31562243320002</v>
      </c>
      <c r="H68" s="275">
        <f t="shared" si="2"/>
        <v>0</v>
      </c>
      <c r="I68" s="275">
        <f t="shared" si="0"/>
        <v>0</v>
      </c>
      <c r="J68" s="323"/>
      <c r="K68" s="275">
        <v>0</v>
      </c>
      <c r="L68" s="275">
        <v>0</v>
      </c>
      <c r="N68" s="40"/>
    </row>
    <row r="69" spans="1:14" s="35" customFormat="1" ht="18" customHeight="1" x14ac:dyDescent="0.25">
      <c r="A69" s="280">
        <v>57</v>
      </c>
      <c r="B69" s="276" t="s">
        <v>123</v>
      </c>
      <c r="C69" s="322" t="s">
        <v>173</v>
      </c>
      <c r="D69" s="275">
        <v>279.55012910385847</v>
      </c>
      <c r="E69" s="275">
        <v>279.55012874739998</v>
      </c>
      <c r="F69" s="323">
        <f t="shared" si="1"/>
        <v>-1.2751146982736827E-7</v>
      </c>
      <c r="G69" s="275">
        <v>279.55012874739998</v>
      </c>
      <c r="H69" s="275">
        <f t="shared" si="2"/>
        <v>-7.2184747068604341E-14</v>
      </c>
      <c r="I69" s="275">
        <f t="shared" si="0"/>
        <v>-2.5821754184856806E-14</v>
      </c>
      <c r="J69" s="323"/>
      <c r="K69" s="275">
        <v>0</v>
      </c>
      <c r="L69" s="275">
        <v>-7.2184747068604341E-14</v>
      </c>
      <c r="N69" s="40"/>
    </row>
    <row r="70" spans="1:14" s="35" customFormat="1" ht="18" customHeight="1" x14ac:dyDescent="0.25">
      <c r="A70" s="280">
        <v>58</v>
      </c>
      <c r="B70" s="276" t="s">
        <v>127</v>
      </c>
      <c r="C70" s="322" t="s">
        <v>174</v>
      </c>
      <c r="D70" s="275">
        <v>1584.4206931358585</v>
      </c>
      <c r="E70" s="275">
        <v>1584.4206927794</v>
      </c>
      <c r="F70" s="323">
        <f t="shared" si="1"/>
        <v>-2.2497715690406039E-8</v>
      </c>
      <c r="G70" s="275">
        <v>1584.4206927794</v>
      </c>
      <c r="H70" s="275">
        <f t="shared" si="2"/>
        <v>0</v>
      </c>
      <c r="I70" s="275">
        <f t="shared" si="0"/>
        <v>0</v>
      </c>
      <c r="J70" s="323"/>
      <c r="K70" s="275">
        <v>0</v>
      </c>
      <c r="L70" s="275">
        <v>0</v>
      </c>
      <c r="N70" s="40"/>
    </row>
    <row r="71" spans="1:14" s="35" customFormat="1" ht="18" customHeight="1" x14ac:dyDescent="0.25">
      <c r="A71" s="280">
        <v>59</v>
      </c>
      <c r="B71" s="276" t="s">
        <v>127</v>
      </c>
      <c r="C71" s="322" t="s">
        <v>175</v>
      </c>
      <c r="D71" s="275">
        <v>615.49157228213949</v>
      </c>
      <c r="E71" s="275">
        <v>615.49157263860002</v>
      </c>
      <c r="F71" s="323">
        <f t="shared" si="1"/>
        <v>5.7914760986932379E-8</v>
      </c>
      <c r="G71" s="275">
        <v>615.49157263860002</v>
      </c>
      <c r="H71" s="275">
        <f t="shared" si="2"/>
        <v>1.4436949413720868E-13</v>
      </c>
      <c r="I71" s="275">
        <f t="shared" si="0"/>
        <v>2.3455966020509354E-14</v>
      </c>
      <c r="J71" s="323"/>
      <c r="K71" s="275">
        <v>0</v>
      </c>
      <c r="L71" s="275">
        <v>1.4436949413720868E-13</v>
      </c>
      <c r="N71" s="40"/>
    </row>
    <row r="72" spans="1:14" s="35" customFormat="1" ht="18" customHeight="1" x14ac:dyDescent="0.25">
      <c r="A72" s="280">
        <v>60</v>
      </c>
      <c r="B72" s="276" t="s">
        <v>176</v>
      </c>
      <c r="C72" s="322" t="s">
        <v>177</v>
      </c>
      <c r="D72" s="275">
        <v>2303.2796048464629</v>
      </c>
      <c r="E72" s="275">
        <v>2303.2796043712001</v>
      </c>
      <c r="F72" s="323">
        <f t="shared" si="1"/>
        <v>-2.063418946818274E-8</v>
      </c>
      <c r="G72" s="275">
        <v>2303.2796043712001</v>
      </c>
      <c r="H72" s="275">
        <f t="shared" si="2"/>
        <v>-5.7747797654883473E-13</v>
      </c>
      <c r="I72" s="275">
        <f t="shared" si="0"/>
        <v>-2.5071987589039907E-14</v>
      </c>
      <c r="J72" s="323"/>
      <c r="K72" s="275">
        <v>0</v>
      </c>
      <c r="L72" s="275">
        <v>-5.7747797654883473E-13</v>
      </c>
      <c r="N72" s="40"/>
    </row>
    <row r="73" spans="1:14" s="35" customFormat="1" ht="18" customHeight="1" x14ac:dyDescent="0.25">
      <c r="A73" s="280">
        <v>61</v>
      </c>
      <c r="B73" s="276" t="s">
        <v>113</v>
      </c>
      <c r="C73" s="322" t="s">
        <v>178</v>
      </c>
      <c r="D73" s="275">
        <v>1564.2510595766187</v>
      </c>
      <c r="E73" s="275">
        <v>1564.2510594578</v>
      </c>
      <c r="F73" s="323">
        <f t="shared" si="1"/>
        <v>-7.5958723755320534E-9</v>
      </c>
      <c r="G73" s="275">
        <v>1564.2510594578</v>
      </c>
      <c r="H73" s="275">
        <f t="shared" si="2"/>
        <v>5.7747797654883473E-13</v>
      </c>
      <c r="I73" s="275">
        <f t="shared" si="0"/>
        <v>3.6917218182930298E-14</v>
      </c>
      <c r="J73" s="323"/>
      <c r="K73" s="275">
        <v>0</v>
      </c>
      <c r="L73" s="275">
        <v>5.7747797654883473E-13</v>
      </c>
      <c r="N73" s="40"/>
    </row>
    <row r="74" spans="1:14" s="35" customFormat="1" ht="18" customHeight="1" x14ac:dyDescent="0.25">
      <c r="A74" s="280">
        <v>62</v>
      </c>
      <c r="B74" s="276" t="s">
        <v>179</v>
      </c>
      <c r="C74" s="322" t="s">
        <v>735</v>
      </c>
      <c r="D74" s="275">
        <v>12882.2672561826</v>
      </c>
      <c r="E74" s="275">
        <v>12882.267256063802</v>
      </c>
      <c r="F74" s="323">
        <f t="shared" si="1"/>
        <v>-9.2218499503360363E-10</v>
      </c>
      <c r="G74" s="275">
        <v>12882.267256063802</v>
      </c>
      <c r="H74" s="275">
        <f t="shared" si="2"/>
        <v>13.860334441910993</v>
      </c>
      <c r="I74" s="275">
        <f t="shared" si="0"/>
        <v>0.10759235285533147</v>
      </c>
      <c r="J74" s="323"/>
      <c r="K74" s="275">
        <v>0</v>
      </c>
      <c r="L74" s="275">
        <v>13.860334441910993</v>
      </c>
      <c r="N74" s="40"/>
    </row>
    <row r="75" spans="1:14" s="35" customFormat="1" ht="18" customHeight="1" x14ac:dyDescent="0.25">
      <c r="A75" s="280">
        <v>63</v>
      </c>
      <c r="B75" s="276" t="s">
        <v>142</v>
      </c>
      <c r="C75" s="322" t="s">
        <v>736</v>
      </c>
      <c r="D75" s="275">
        <v>16934.901130823378</v>
      </c>
      <c r="E75" s="275">
        <v>16934.901130942202</v>
      </c>
      <c r="F75" s="323">
        <f t="shared" si="1"/>
        <v>7.0163252985366853E-10</v>
      </c>
      <c r="G75" s="275">
        <v>16934.900866805601</v>
      </c>
      <c r="H75" s="275">
        <f t="shared" si="2"/>
        <v>6816.3253601683937</v>
      </c>
      <c r="I75" s="275">
        <f t="shared" si="0"/>
        <v>40.250163301597944</v>
      </c>
      <c r="J75" s="323"/>
      <c r="K75" s="275">
        <v>0</v>
      </c>
      <c r="L75" s="275">
        <v>6816.3253601683937</v>
      </c>
      <c r="N75" s="40"/>
    </row>
    <row r="76" spans="1:14" s="35" customFormat="1" ht="18" customHeight="1" x14ac:dyDescent="0.25">
      <c r="A76" s="280">
        <v>64</v>
      </c>
      <c r="B76" s="276" t="s">
        <v>123</v>
      </c>
      <c r="C76" s="322" t="s">
        <v>183</v>
      </c>
      <c r="D76" s="275">
        <v>135.99836862847948</v>
      </c>
      <c r="E76" s="275">
        <v>135.9983681532</v>
      </c>
      <c r="F76" s="323">
        <f t="shared" si="1"/>
        <v>-3.494743907594966E-7</v>
      </c>
      <c r="G76" s="275">
        <v>135.9983681532</v>
      </c>
      <c r="H76" s="275">
        <f t="shared" si="2"/>
        <v>1.8046186767151085E-14</v>
      </c>
      <c r="I76" s="275">
        <f t="shared" si="0"/>
        <v>1.3269414193869107E-14</v>
      </c>
      <c r="J76" s="323"/>
      <c r="K76" s="275">
        <v>0</v>
      </c>
      <c r="L76" s="275">
        <v>1.8046186767151085E-14</v>
      </c>
      <c r="N76" s="40"/>
    </row>
    <row r="77" spans="1:14" s="35" customFormat="1" ht="18" customHeight="1" x14ac:dyDescent="0.25">
      <c r="A77" s="280">
        <v>65</v>
      </c>
      <c r="B77" s="276" t="s">
        <v>123</v>
      </c>
      <c r="C77" s="322" t="s">
        <v>184</v>
      </c>
      <c r="D77" s="275">
        <v>1388.048378264619</v>
      </c>
      <c r="E77" s="275">
        <v>1388.0483781457999</v>
      </c>
      <c r="F77" s="323">
        <f t="shared" si="1"/>
        <v>-8.5601499222320854E-9</v>
      </c>
      <c r="G77" s="275">
        <v>1388.0483781457999</v>
      </c>
      <c r="H77" s="275">
        <f t="shared" si="2"/>
        <v>-2.8873898827441737E-13</v>
      </c>
      <c r="I77" s="275">
        <f t="shared" si="0"/>
        <v>-2.0801795731365235E-14</v>
      </c>
      <c r="J77" s="323"/>
      <c r="K77" s="275">
        <v>0</v>
      </c>
      <c r="L77" s="275">
        <v>-2.8873898827441737E-13</v>
      </c>
      <c r="N77" s="40"/>
    </row>
    <row r="78" spans="1:14" s="35" customFormat="1" ht="18" customHeight="1" x14ac:dyDescent="0.25">
      <c r="A78" s="280">
        <v>66</v>
      </c>
      <c r="B78" s="276" t="s">
        <v>123</v>
      </c>
      <c r="C78" s="322" t="s">
        <v>185</v>
      </c>
      <c r="D78" s="275">
        <v>1523.3080781379999</v>
      </c>
      <c r="E78" s="275">
        <v>1523.3080781379999</v>
      </c>
      <c r="F78" s="323">
        <f t="shared" si="1"/>
        <v>0</v>
      </c>
      <c r="G78" s="275">
        <v>1523.3080781379999</v>
      </c>
      <c r="H78" s="275">
        <f t="shared" si="2"/>
        <v>0</v>
      </c>
      <c r="I78" s="275">
        <f t="shared" ref="I78:I141" si="3">+H78/E78*100</f>
        <v>0</v>
      </c>
      <c r="J78" s="323"/>
      <c r="K78" s="275">
        <v>0</v>
      </c>
      <c r="L78" s="275">
        <v>0</v>
      </c>
      <c r="N78" s="40"/>
    </row>
    <row r="79" spans="1:14" s="35" customFormat="1" ht="18" customHeight="1" x14ac:dyDescent="0.25">
      <c r="A79" s="280">
        <v>67</v>
      </c>
      <c r="B79" s="276" t="s">
        <v>123</v>
      </c>
      <c r="C79" s="322" t="s">
        <v>186</v>
      </c>
      <c r="D79" s="275">
        <v>415.55778231800002</v>
      </c>
      <c r="E79" s="275">
        <v>415.55778231800002</v>
      </c>
      <c r="F79" s="323">
        <f t="shared" si="1"/>
        <v>0</v>
      </c>
      <c r="G79" s="275">
        <v>415.55778231800002</v>
      </c>
      <c r="H79" s="275">
        <f t="shared" si="2"/>
        <v>-7.2184747068604341E-14</v>
      </c>
      <c r="I79" s="275">
        <f t="shared" si="3"/>
        <v>-1.7370567978766892E-14</v>
      </c>
      <c r="J79" s="323"/>
      <c r="K79" s="275">
        <v>0</v>
      </c>
      <c r="L79" s="275">
        <v>-7.2184747068604341E-14</v>
      </c>
      <c r="N79" s="40"/>
    </row>
    <row r="80" spans="1:14" s="35" customFormat="1" ht="18" customHeight="1" x14ac:dyDescent="0.25">
      <c r="A80" s="280">
        <v>68</v>
      </c>
      <c r="B80" s="276" t="s">
        <v>123</v>
      </c>
      <c r="C80" s="322" t="s">
        <v>187</v>
      </c>
      <c r="D80" s="275">
        <v>1886.2383289601396</v>
      </c>
      <c r="E80" s="275">
        <v>1886.2383293166001</v>
      </c>
      <c r="F80" s="323">
        <f t="shared" ref="F80:F143" si="4">E80/D80*100-100</f>
        <v>1.8897949871643505E-8</v>
      </c>
      <c r="G80" s="275">
        <v>1886.2383293166001</v>
      </c>
      <c r="H80" s="275">
        <f t="shared" ref="H80:H143" si="5">+K80+L80</f>
        <v>97.586185685576297</v>
      </c>
      <c r="I80" s="275">
        <f t="shared" si="3"/>
        <v>5.1735872486979195</v>
      </c>
      <c r="J80" s="323"/>
      <c r="K80" s="275">
        <v>0</v>
      </c>
      <c r="L80" s="275">
        <v>97.586185685576297</v>
      </c>
      <c r="N80" s="40"/>
    </row>
    <row r="81" spans="1:14" s="35" customFormat="1" ht="18" customHeight="1" x14ac:dyDescent="0.25">
      <c r="A81" s="280">
        <v>69</v>
      </c>
      <c r="B81" s="276" t="s">
        <v>123</v>
      </c>
      <c r="C81" s="322" t="s">
        <v>188</v>
      </c>
      <c r="D81" s="275">
        <v>674.77845442613955</v>
      </c>
      <c r="E81" s="275">
        <v>674.77845478260008</v>
      </c>
      <c r="F81" s="323">
        <f t="shared" si="4"/>
        <v>5.2826294449914712E-8</v>
      </c>
      <c r="G81" s="275">
        <v>674.77845478260008</v>
      </c>
      <c r="H81" s="275">
        <f t="shared" si="5"/>
        <v>0</v>
      </c>
      <c r="I81" s="275">
        <f t="shared" si="3"/>
        <v>0</v>
      </c>
      <c r="J81" s="323"/>
      <c r="K81" s="275">
        <v>0</v>
      </c>
      <c r="L81" s="275">
        <v>0</v>
      </c>
      <c r="N81" s="40"/>
    </row>
    <row r="82" spans="1:14" s="35" customFormat="1" ht="18" customHeight="1" x14ac:dyDescent="0.25">
      <c r="A82" s="280">
        <v>70</v>
      </c>
      <c r="B82" s="276" t="s">
        <v>123</v>
      </c>
      <c r="C82" s="322" t="s">
        <v>189</v>
      </c>
      <c r="D82" s="275">
        <v>754.04970854413955</v>
      </c>
      <c r="E82" s="275">
        <v>754.04970890059997</v>
      </c>
      <c r="F82" s="323">
        <f t="shared" si="4"/>
        <v>4.7272806114051491E-8</v>
      </c>
      <c r="G82" s="275">
        <v>754.04970890059997</v>
      </c>
      <c r="H82" s="275">
        <f t="shared" si="5"/>
        <v>1.4436949413720868E-13</v>
      </c>
      <c r="I82" s="275">
        <f t="shared" si="3"/>
        <v>1.914588553421744E-14</v>
      </c>
      <c r="J82" s="323"/>
      <c r="K82" s="275">
        <v>0</v>
      </c>
      <c r="L82" s="275">
        <v>1.4436949413720868E-13</v>
      </c>
      <c r="N82" s="40"/>
    </row>
    <row r="83" spans="1:14" s="35" customFormat="1" ht="18" customHeight="1" x14ac:dyDescent="0.25">
      <c r="A83" s="280">
        <v>71</v>
      </c>
      <c r="B83" s="276" t="s">
        <v>190</v>
      </c>
      <c r="C83" s="322" t="s">
        <v>191</v>
      </c>
      <c r="D83" s="275">
        <v>275.82572105813955</v>
      </c>
      <c r="E83" s="275">
        <v>275.82572141460003</v>
      </c>
      <c r="F83" s="323">
        <f t="shared" si="4"/>
        <v>1.2923395331654319E-7</v>
      </c>
      <c r="G83" s="275">
        <v>275.82572141460003</v>
      </c>
      <c r="H83" s="275">
        <f t="shared" si="5"/>
        <v>-7.2184747068604341E-14</v>
      </c>
      <c r="I83" s="275">
        <f t="shared" si="3"/>
        <v>-2.6170419023431751E-14</v>
      </c>
      <c r="J83" s="323"/>
      <c r="K83" s="275">
        <v>0</v>
      </c>
      <c r="L83" s="275">
        <v>-7.2184747068604341E-14</v>
      </c>
      <c r="N83" s="40"/>
    </row>
    <row r="84" spans="1:14" s="35" customFormat="1" ht="18" customHeight="1" x14ac:dyDescent="0.25">
      <c r="A84" s="280">
        <v>72</v>
      </c>
      <c r="B84" s="276" t="s">
        <v>192</v>
      </c>
      <c r="C84" s="322" t="s">
        <v>193</v>
      </c>
      <c r="D84" s="275">
        <v>627.99986256613954</v>
      </c>
      <c r="E84" s="275">
        <v>627.99986292259996</v>
      </c>
      <c r="F84" s="323">
        <f t="shared" si="4"/>
        <v>5.6761223277135286E-8</v>
      </c>
      <c r="G84" s="275">
        <v>627.99994419539996</v>
      </c>
      <c r="H84" s="275">
        <f t="shared" si="5"/>
        <v>0</v>
      </c>
      <c r="I84" s="275">
        <f t="shared" si="3"/>
        <v>0</v>
      </c>
      <c r="J84" s="323"/>
      <c r="K84" s="275">
        <v>0</v>
      </c>
      <c r="L84" s="275">
        <v>0</v>
      </c>
      <c r="N84" s="40"/>
    </row>
    <row r="85" spans="1:14" s="35" customFormat="1" ht="18" customHeight="1" x14ac:dyDescent="0.25">
      <c r="A85" s="280">
        <v>73</v>
      </c>
      <c r="B85" s="276" t="s">
        <v>192</v>
      </c>
      <c r="C85" s="322" t="s">
        <v>194</v>
      </c>
      <c r="D85" s="275">
        <v>860.31621153185847</v>
      </c>
      <c r="E85" s="275">
        <v>860.31621117539999</v>
      </c>
      <c r="F85" s="323">
        <f t="shared" si="4"/>
        <v>-4.1433423803027836E-8</v>
      </c>
      <c r="G85" s="275">
        <v>860.31621117539999</v>
      </c>
      <c r="H85" s="275">
        <f t="shared" si="5"/>
        <v>1.4436949413720868E-13</v>
      </c>
      <c r="I85" s="275">
        <f t="shared" si="3"/>
        <v>1.6780980325822878E-14</v>
      </c>
      <c r="J85" s="323"/>
      <c r="K85" s="275">
        <v>0</v>
      </c>
      <c r="L85" s="275">
        <v>1.4436949413720868E-13</v>
      </c>
      <c r="N85" s="40"/>
    </row>
    <row r="86" spans="1:14" s="35" customFormat="1" ht="18" customHeight="1" x14ac:dyDescent="0.25">
      <c r="A86" s="280">
        <v>74</v>
      </c>
      <c r="B86" s="276" t="s">
        <v>192</v>
      </c>
      <c r="C86" s="322" t="s">
        <v>195</v>
      </c>
      <c r="D86" s="275">
        <v>128.98062394352033</v>
      </c>
      <c r="E86" s="275">
        <v>128.98062441880001</v>
      </c>
      <c r="F86" s="323">
        <f t="shared" si="4"/>
        <v>3.6848921070031793E-7</v>
      </c>
      <c r="G86" s="275">
        <v>128.98062441880001</v>
      </c>
      <c r="H86" s="275">
        <f t="shared" si="5"/>
        <v>1.8046186767151085E-14</v>
      </c>
      <c r="I86" s="275">
        <f t="shared" si="3"/>
        <v>1.3991393551139221E-14</v>
      </c>
      <c r="J86" s="323"/>
      <c r="K86" s="275">
        <v>0</v>
      </c>
      <c r="L86" s="275">
        <v>1.8046186767151085E-14</v>
      </c>
      <c r="N86" s="40"/>
    </row>
    <row r="87" spans="1:14" s="35" customFormat="1" ht="18" customHeight="1" x14ac:dyDescent="0.25">
      <c r="A87" s="280">
        <v>75</v>
      </c>
      <c r="B87" s="276" t="s">
        <v>192</v>
      </c>
      <c r="C87" s="322" t="s">
        <v>196</v>
      </c>
      <c r="D87" s="275">
        <v>234.7783040715187</v>
      </c>
      <c r="E87" s="275">
        <v>234.7783045468</v>
      </c>
      <c r="F87" s="323">
        <f t="shared" si="4"/>
        <v>2.0243832921096327E-7</v>
      </c>
      <c r="G87" s="275">
        <v>234.7783045468</v>
      </c>
      <c r="H87" s="275">
        <f t="shared" si="5"/>
        <v>0</v>
      </c>
      <c r="I87" s="275">
        <f t="shared" si="3"/>
        <v>0</v>
      </c>
      <c r="J87" s="323"/>
      <c r="K87" s="275">
        <v>0</v>
      </c>
      <c r="L87" s="275">
        <v>0</v>
      </c>
      <c r="N87" s="40"/>
    </row>
    <row r="88" spans="1:14" s="35" customFormat="1" ht="18" customHeight="1" x14ac:dyDescent="0.25">
      <c r="A88" s="280">
        <v>76</v>
      </c>
      <c r="B88" s="276" t="s">
        <v>192</v>
      </c>
      <c r="C88" s="322" t="s">
        <v>197</v>
      </c>
      <c r="D88" s="275">
        <v>381.29136139937913</v>
      </c>
      <c r="E88" s="275">
        <v>381.29136151820001</v>
      </c>
      <c r="F88" s="323">
        <f t="shared" si="4"/>
        <v>3.1162755931291031E-8</v>
      </c>
      <c r="G88" s="275">
        <v>381.29136151820001</v>
      </c>
      <c r="H88" s="275">
        <f t="shared" si="5"/>
        <v>0</v>
      </c>
      <c r="I88" s="275">
        <f t="shared" si="3"/>
        <v>0</v>
      </c>
      <c r="J88" s="323"/>
      <c r="K88" s="275">
        <v>0</v>
      </c>
      <c r="L88" s="275">
        <v>0</v>
      </c>
      <c r="N88" s="40"/>
    </row>
    <row r="89" spans="1:14" s="35" customFormat="1" ht="18" customHeight="1" x14ac:dyDescent="0.25">
      <c r="A89" s="280">
        <v>77</v>
      </c>
      <c r="B89" s="276" t="s">
        <v>192</v>
      </c>
      <c r="C89" s="322" t="s">
        <v>198</v>
      </c>
      <c r="D89" s="275">
        <v>292.65571268151871</v>
      </c>
      <c r="E89" s="275">
        <v>292.6557131568</v>
      </c>
      <c r="F89" s="323">
        <f t="shared" si="4"/>
        <v>1.6240286981883401E-7</v>
      </c>
      <c r="G89" s="275">
        <v>292.6557131568</v>
      </c>
      <c r="H89" s="275">
        <f t="shared" si="5"/>
        <v>0</v>
      </c>
      <c r="I89" s="275">
        <f t="shared" si="3"/>
        <v>0</v>
      </c>
      <c r="J89" s="323"/>
      <c r="K89" s="275">
        <v>0</v>
      </c>
      <c r="L89" s="275">
        <v>0</v>
      </c>
      <c r="N89" s="40"/>
    </row>
    <row r="90" spans="1:14" s="35" customFormat="1" ht="18" customHeight="1" x14ac:dyDescent="0.25">
      <c r="A90" s="280">
        <v>78</v>
      </c>
      <c r="B90" s="276" t="s">
        <v>192</v>
      </c>
      <c r="C90" s="322" t="s">
        <v>199</v>
      </c>
      <c r="D90" s="275">
        <v>5.0113616455204655</v>
      </c>
      <c r="E90" s="275">
        <v>5.0113621208000003</v>
      </c>
      <c r="F90" s="323">
        <f t="shared" si="4"/>
        <v>9.4840398361384359E-6</v>
      </c>
      <c r="G90" s="275">
        <v>5.0113621208000003</v>
      </c>
      <c r="H90" s="275">
        <f t="shared" si="5"/>
        <v>0</v>
      </c>
      <c r="I90" s="275">
        <f t="shared" si="3"/>
        <v>0</v>
      </c>
      <c r="J90" s="323"/>
      <c r="K90" s="275">
        <v>0</v>
      </c>
      <c r="L90" s="275">
        <v>0</v>
      </c>
      <c r="N90" s="40"/>
    </row>
    <row r="91" spans="1:14" s="35" customFormat="1" ht="18" customHeight="1" x14ac:dyDescent="0.25">
      <c r="A91" s="280">
        <v>79</v>
      </c>
      <c r="B91" s="276" t="s">
        <v>192</v>
      </c>
      <c r="C91" s="322" t="s">
        <v>201</v>
      </c>
      <c r="D91" s="275">
        <v>2588.2867343200001</v>
      </c>
      <c r="E91" s="275">
        <v>2588.2867343200001</v>
      </c>
      <c r="F91" s="323">
        <f t="shared" si="4"/>
        <v>0</v>
      </c>
      <c r="G91" s="275">
        <v>2588.2867343200001</v>
      </c>
      <c r="H91" s="275">
        <f t="shared" si="5"/>
        <v>2.8873898827441737E-13</v>
      </c>
      <c r="I91" s="275">
        <f t="shared" si="3"/>
        <v>1.1155602833558371E-14</v>
      </c>
      <c r="J91" s="323"/>
      <c r="K91" s="275">
        <v>0</v>
      </c>
      <c r="L91" s="275">
        <v>2.8873898827441737E-13</v>
      </c>
      <c r="N91" s="40"/>
    </row>
    <row r="92" spans="1:14" s="35" customFormat="1" ht="18" customHeight="1" x14ac:dyDescent="0.25">
      <c r="A92" s="280">
        <v>80</v>
      </c>
      <c r="B92" s="276" t="s">
        <v>192</v>
      </c>
      <c r="C92" s="322" t="s">
        <v>202</v>
      </c>
      <c r="D92" s="275">
        <v>599.183718</v>
      </c>
      <c r="E92" s="275">
        <v>599.183718</v>
      </c>
      <c r="F92" s="323">
        <f t="shared" si="4"/>
        <v>0</v>
      </c>
      <c r="G92" s="275">
        <v>599.183718</v>
      </c>
      <c r="H92" s="275">
        <f t="shared" si="5"/>
        <v>-7.2184747068604341E-14</v>
      </c>
      <c r="I92" s="275">
        <f t="shared" si="3"/>
        <v>-1.2047181006444561E-14</v>
      </c>
      <c r="J92" s="323"/>
      <c r="K92" s="275">
        <v>0</v>
      </c>
      <c r="L92" s="275">
        <v>-7.2184747068604341E-14</v>
      </c>
      <c r="N92" s="40"/>
    </row>
    <row r="93" spans="1:14" s="35" customFormat="1" ht="18" customHeight="1" x14ac:dyDescent="0.25">
      <c r="A93" s="280">
        <v>82</v>
      </c>
      <c r="B93" s="276" t="s">
        <v>192</v>
      </c>
      <c r="C93" s="322" t="s">
        <v>203</v>
      </c>
      <c r="D93" s="275">
        <v>12.190879601239759</v>
      </c>
      <c r="E93" s="275">
        <v>12.190879363600001</v>
      </c>
      <c r="F93" s="323">
        <f t="shared" si="4"/>
        <v>-1.9493241296686392E-6</v>
      </c>
      <c r="G93" s="275">
        <v>12.190879363600001</v>
      </c>
      <c r="H93" s="275">
        <f t="shared" si="5"/>
        <v>2.2557733458938857E-15</v>
      </c>
      <c r="I93" s="275">
        <f t="shared" si="3"/>
        <v>1.8503778756348465E-14</v>
      </c>
      <c r="J93" s="323"/>
      <c r="K93" s="275">
        <v>0</v>
      </c>
      <c r="L93" s="275">
        <v>2.2557733458938857E-15</v>
      </c>
      <c r="N93" s="40"/>
    </row>
    <row r="94" spans="1:14" s="35" customFormat="1" ht="18" customHeight="1" x14ac:dyDescent="0.25">
      <c r="A94" s="324">
        <v>83</v>
      </c>
      <c r="B94" s="325" t="s">
        <v>192</v>
      </c>
      <c r="C94" s="322" t="s">
        <v>204</v>
      </c>
      <c r="D94" s="275">
        <v>18.597126075520467</v>
      </c>
      <c r="E94" s="275">
        <v>18.597126550800002</v>
      </c>
      <c r="F94" s="323">
        <f t="shared" si="4"/>
        <v>2.5556611973343024E-6</v>
      </c>
      <c r="G94" s="275">
        <v>18.597126550800002</v>
      </c>
      <c r="H94" s="275">
        <f t="shared" si="5"/>
        <v>4.5115466917877713E-15</v>
      </c>
      <c r="I94" s="275">
        <f t="shared" si="3"/>
        <v>2.4259375121549062E-14</v>
      </c>
      <c r="J94" s="323"/>
      <c r="K94" s="275">
        <v>0</v>
      </c>
      <c r="L94" s="275">
        <v>4.5115466917877713E-15</v>
      </c>
      <c r="N94" s="40"/>
    </row>
    <row r="95" spans="1:14" s="35" customFormat="1" ht="18" customHeight="1" x14ac:dyDescent="0.25">
      <c r="A95" s="324">
        <v>84</v>
      </c>
      <c r="B95" s="325" t="s">
        <v>192</v>
      </c>
      <c r="C95" s="322" t="s">
        <v>205</v>
      </c>
      <c r="D95" s="275">
        <v>274.47856380000002</v>
      </c>
      <c r="E95" s="275">
        <v>274.47856380000002</v>
      </c>
      <c r="F95" s="323">
        <f t="shared" si="4"/>
        <v>0</v>
      </c>
      <c r="G95" s="275">
        <v>274.47856380000002</v>
      </c>
      <c r="H95" s="275">
        <f t="shared" si="5"/>
        <v>0</v>
      </c>
      <c r="I95" s="275">
        <f t="shared" si="3"/>
        <v>0</v>
      </c>
      <c r="J95" s="323"/>
      <c r="K95" s="275">
        <v>0</v>
      </c>
      <c r="L95" s="275">
        <v>0</v>
      </c>
      <c r="N95" s="40"/>
    </row>
    <row r="96" spans="1:14" s="35" customFormat="1" ht="18" customHeight="1" x14ac:dyDescent="0.25">
      <c r="A96" s="324">
        <v>87</v>
      </c>
      <c r="B96" s="325" t="s">
        <v>192</v>
      </c>
      <c r="C96" s="322" t="s">
        <v>206</v>
      </c>
      <c r="D96" s="275">
        <v>999.65604954599996</v>
      </c>
      <c r="E96" s="275">
        <v>999.65604954599996</v>
      </c>
      <c r="F96" s="323">
        <f t="shared" si="4"/>
        <v>0</v>
      </c>
      <c r="G96" s="275">
        <v>999.65604954599996</v>
      </c>
      <c r="H96" s="275">
        <f t="shared" si="5"/>
        <v>-2.8873898827441737E-13</v>
      </c>
      <c r="I96" s="275">
        <f t="shared" si="3"/>
        <v>-2.8883833435064984E-14</v>
      </c>
      <c r="J96" s="323"/>
      <c r="K96" s="275">
        <v>0</v>
      </c>
      <c r="L96" s="275">
        <v>-2.8873898827441737E-13</v>
      </c>
      <c r="N96" s="40"/>
    </row>
    <row r="97" spans="1:14" s="35" customFormat="1" ht="18" customHeight="1" x14ac:dyDescent="0.25">
      <c r="A97" s="324">
        <v>90</v>
      </c>
      <c r="B97" s="325" t="s">
        <v>192</v>
      </c>
      <c r="C97" s="322" t="s">
        <v>207</v>
      </c>
      <c r="D97" s="275">
        <v>273.07660800000002</v>
      </c>
      <c r="E97" s="275">
        <v>273.07660800000002</v>
      </c>
      <c r="F97" s="323">
        <f t="shared" si="4"/>
        <v>0</v>
      </c>
      <c r="G97" s="275">
        <v>273.07660800000002</v>
      </c>
      <c r="H97" s="275">
        <f t="shared" si="5"/>
        <v>-3.6092373534302171E-14</v>
      </c>
      <c r="I97" s="275">
        <f t="shared" si="3"/>
        <v>-1.3216940769347102E-14</v>
      </c>
      <c r="J97" s="323"/>
      <c r="K97" s="275">
        <v>0</v>
      </c>
      <c r="L97" s="275">
        <v>-3.6092373534302171E-14</v>
      </c>
      <c r="N97" s="40"/>
    </row>
    <row r="98" spans="1:14" s="35" customFormat="1" ht="18" customHeight="1" x14ac:dyDescent="0.25">
      <c r="A98" s="280">
        <v>91</v>
      </c>
      <c r="B98" s="276" t="s">
        <v>192</v>
      </c>
      <c r="C98" s="322" t="s">
        <v>208</v>
      </c>
      <c r="D98" s="275">
        <v>233.9750246286188</v>
      </c>
      <c r="E98" s="275">
        <v>233.97502450980002</v>
      </c>
      <c r="F98" s="323">
        <f t="shared" si="4"/>
        <v>-5.0782674065885658E-8</v>
      </c>
      <c r="G98" s="275">
        <v>233.97502450980002</v>
      </c>
      <c r="H98" s="275">
        <f t="shared" si="5"/>
        <v>-3.6092373534302171E-14</v>
      </c>
      <c r="I98" s="275">
        <f t="shared" si="3"/>
        <v>-1.542573768713953E-14</v>
      </c>
      <c r="J98" s="326"/>
      <c r="K98" s="275">
        <v>0</v>
      </c>
      <c r="L98" s="275">
        <v>-3.6092373534302171E-14</v>
      </c>
      <c r="N98" s="40"/>
    </row>
    <row r="99" spans="1:14" s="35" customFormat="1" ht="18" customHeight="1" x14ac:dyDescent="0.25">
      <c r="A99" s="324">
        <v>92</v>
      </c>
      <c r="B99" s="325" t="s">
        <v>192</v>
      </c>
      <c r="C99" s="322" t="s">
        <v>209</v>
      </c>
      <c r="D99" s="275">
        <v>657.30376631675836</v>
      </c>
      <c r="E99" s="275">
        <v>657.30376655440011</v>
      </c>
      <c r="F99" s="323">
        <f t="shared" si="4"/>
        <v>3.6154006011202E-8</v>
      </c>
      <c r="G99" s="275">
        <v>657.30376655440011</v>
      </c>
      <c r="H99" s="275">
        <f t="shared" si="5"/>
        <v>1.4436949413720868E-13</v>
      </c>
      <c r="I99" s="275">
        <f t="shared" si="3"/>
        <v>2.1963892721016424E-14</v>
      </c>
      <c r="J99" s="323"/>
      <c r="K99" s="275">
        <v>0</v>
      </c>
      <c r="L99" s="275">
        <v>1.4436949413720868E-13</v>
      </c>
      <c r="N99" s="40"/>
    </row>
    <row r="100" spans="1:14" s="35" customFormat="1" ht="18" customHeight="1" x14ac:dyDescent="0.25">
      <c r="A100" s="324">
        <v>93</v>
      </c>
      <c r="B100" s="325" t="s">
        <v>192</v>
      </c>
      <c r="C100" s="322" t="s">
        <v>210</v>
      </c>
      <c r="D100" s="275">
        <v>352.90431701785843</v>
      </c>
      <c r="E100" s="275">
        <v>352.90431666140006</v>
      </c>
      <c r="F100" s="323">
        <f t="shared" si="4"/>
        <v>-1.0100708891513932E-7</v>
      </c>
      <c r="G100" s="275">
        <v>352.90431666140006</v>
      </c>
      <c r="H100" s="275">
        <f t="shared" si="5"/>
        <v>0</v>
      </c>
      <c r="I100" s="275">
        <f t="shared" si="3"/>
        <v>0</v>
      </c>
      <c r="J100" s="323"/>
      <c r="K100" s="275">
        <v>0</v>
      </c>
      <c r="L100" s="275">
        <v>0</v>
      </c>
      <c r="N100" s="40"/>
    </row>
    <row r="101" spans="1:14" s="35" customFormat="1" ht="18" customHeight="1" x14ac:dyDescent="0.25">
      <c r="A101" s="324">
        <v>94</v>
      </c>
      <c r="B101" s="325" t="s">
        <v>192</v>
      </c>
      <c r="C101" s="322" t="s">
        <v>211</v>
      </c>
      <c r="D101" s="275">
        <v>117.64237800000001</v>
      </c>
      <c r="E101" s="275">
        <v>117.64237800000001</v>
      </c>
      <c r="F101" s="323">
        <f t="shared" si="4"/>
        <v>0</v>
      </c>
      <c r="G101" s="275">
        <v>117.64237800000001</v>
      </c>
      <c r="H101" s="275">
        <f t="shared" si="5"/>
        <v>0</v>
      </c>
      <c r="I101" s="275">
        <f t="shared" si="3"/>
        <v>0</v>
      </c>
      <c r="J101" s="323"/>
      <c r="K101" s="275">
        <v>0</v>
      </c>
      <c r="L101" s="275">
        <v>0</v>
      </c>
      <c r="N101" s="40"/>
    </row>
    <row r="102" spans="1:14" s="35" customFormat="1" ht="18" customHeight="1" x14ac:dyDescent="0.25">
      <c r="A102" s="324">
        <v>95</v>
      </c>
      <c r="B102" s="325" t="s">
        <v>127</v>
      </c>
      <c r="C102" s="322" t="s">
        <v>212</v>
      </c>
      <c r="D102" s="275">
        <v>156.52917779800001</v>
      </c>
      <c r="E102" s="275">
        <v>156.52917779800001</v>
      </c>
      <c r="F102" s="323">
        <f t="shared" si="4"/>
        <v>0</v>
      </c>
      <c r="G102" s="275">
        <v>156.52917779800001</v>
      </c>
      <c r="H102" s="275">
        <f t="shared" si="5"/>
        <v>3.6092373534302171E-14</v>
      </c>
      <c r="I102" s="275">
        <f t="shared" si="3"/>
        <v>2.3057920601154098E-14</v>
      </c>
      <c r="J102" s="323"/>
      <c r="K102" s="275">
        <v>0</v>
      </c>
      <c r="L102" s="275">
        <v>3.6092373534302171E-14</v>
      </c>
      <c r="N102" s="40"/>
    </row>
    <row r="103" spans="1:14" s="35" customFormat="1" ht="18" customHeight="1" x14ac:dyDescent="0.25">
      <c r="A103" s="324">
        <v>98</v>
      </c>
      <c r="B103" s="325" t="s">
        <v>127</v>
      </c>
      <c r="C103" s="322" t="s">
        <v>213</v>
      </c>
      <c r="D103" s="275">
        <v>70.694819513520329</v>
      </c>
      <c r="E103" s="275">
        <v>70.694819988800006</v>
      </c>
      <c r="F103" s="323">
        <f t="shared" si="4"/>
        <v>6.7229774458610336E-7</v>
      </c>
      <c r="G103" s="275">
        <v>70.694819988800006</v>
      </c>
      <c r="H103" s="275">
        <f t="shared" si="5"/>
        <v>0</v>
      </c>
      <c r="I103" s="275">
        <f t="shared" si="3"/>
        <v>0</v>
      </c>
      <c r="J103" s="323"/>
      <c r="K103" s="275">
        <v>0</v>
      </c>
      <c r="L103" s="275">
        <v>0</v>
      </c>
      <c r="N103" s="40"/>
    </row>
    <row r="104" spans="1:14" s="35" customFormat="1" ht="18" customHeight="1" x14ac:dyDescent="0.25">
      <c r="A104" s="324">
        <v>99</v>
      </c>
      <c r="B104" s="325" t="s">
        <v>127</v>
      </c>
      <c r="C104" s="322" t="s">
        <v>214</v>
      </c>
      <c r="D104" s="275">
        <v>910.55978723413955</v>
      </c>
      <c r="E104" s="275">
        <v>910.55978759059997</v>
      </c>
      <c r="F104" s="323">
        <f t="shared" si="4"/>
        <v>3.9147394659266865E-8</v>
      </c>
      <c r="G104" s="275">
        <v>910.55978759059997</v>
      </c>
      <c r="H104" s="275">
        <f t="shared" si="5"/>
        <v>-1.4436949413720868E-13</v>
      </c>
      <c r="I104" s="275">
        <f t="shared" si="3"/>
        <v>-1.5855026337064551E-14</v>
      </c>
      <c r="J104" s="323"/>
      <c r="K104" s="275">
        <v>0</v>
      </c>
      <c r="L104" s="275">
        <v>-1.4436949413720868E-13</v>
      </c>
      <c r="N104" s="40"/>
    </row>
    <row r="105" spans="1:14" s="35" customFormat="1" ht="18" customHeight="1" x14ac:dyDescent="0.25">
      <c r="A105" s="324">
        <v>100</v>
      </c>
      <c r="B105" s="325" t="s">
        <v>215</v>
      </c>
      <c r="C105" s="322" t="s">
        <v>216</v>
      </c>
      <c r="D105" s="275">
        <v>1617.7166966230982</v>
      </c>
      <c r="E105" s="275">
        <v>1617.7166960290001</v>
      </c>
      <c r="F105" s="323">
        <f t="shared" si="4"/>
        <v>-3.6724472352034354E-8</v>
      </c>
      <c r="G105" s="275">
        <v>1617.7166960290001</v>
      </c>
      <c r="H105" s="275">
        <f t="shared" si="5"/>
        <v>0</v>
      </c>
      <c r="I105" s="275">
        <f t="shared" si="3"/>
        <v>0</v>
      </c>
      <c r="J105" s="323"/>
      <c r="K105" s="275">
        <v>0</v>
      </c>
      <c r="L105" s="275">
        <v>0</v>
      </c>
      <c r="N105" s="40"/>
    </row>
    <row r="106" spans="1:14" s="35" customFormat="1" ht="18" customHeight="1" x14ac:dyDescent="0.25">
      <c r="A106" s="324">
        <v>101</v>
      </c>
      <c r="B106" s="325" t="s">
        <v>215</v>
      </c>
      <c r="C106" s="322" t="s">
        <v>217</v>
      </c>
      <c r="D106" s="275">
        <v>566.5458827970981</v>
      </c>
      <c r="E106" s="275">
        <v>566.54588220300002</v>
      </c>
      <c r="F106" s="323">
        <f t="shared" si="4"/>
        <v>-1.0486319013125467E-7</v>
      </c>
      <c r="G106" s="275">
        <v>566.54588220300002</v>
      </c>
      <c r="H106" s="275">
        <f t="shared" si="5"/>
        <v>-2.1655424120581301E-13</v>
      </c>
      <c r="I106" s="275">
        <f t="shared" si="3"/>
        <v>-3.8223601654952829E-14</v>
      </c>
      <c r="J106" s="323"/>
      <c r="K106" s="275">
        <v>0</v>
      </c>
      <c r="L106" s="275">
        <v>-2.1655424120581301E-13</v>
      </c>
      <c r="N106" s="40"/>
    </row>
    <row r="107" spans="1:14" s="35" customFormat="1" ht="18" customHeight="1" x14ac:dyDescent="0.25">
      <c r="A107" s="324">
        <v>102</v>
      </c>
      <c r="B107" s="325" t="s">
        <v>215</v>
      </c>
      <c r="C107" s="322" t="s">
        <v>218</v>
      </c>
      <c r="D107" s="275">
        <v>391.92734975275835</v>
      </c>
      <c r="E107" s="275">
        <v>391.92734999039999</v>
      </c>
      <c r="F107" s="323">
        <f t="shared" si="4"/>
        <v>6.0634093301814573E-8</v>
      </c>
      <c r="G107" s="275">
        <v>391.92734999039999</v>
      </c>
      <c r="H107" s="275">
        <f t="shared" si="5"/>
        <v>0</v>
      </c>
      <c r="I107" s="275">
        <f t="shared" si="3"/>
        <v>0</v>
      </c>
      <c r="J107" s="323"/>
      <c r="K107" s="275">
        <v>0</v>
      </c>
      <c r="L107" s="275">
        <v>0</v>
      </c>
      <c r="N107" s="40"/>
    </row>
    <row r="108" spans="1:14" s="35" customFormat="1" ht="18" customHeight="1" x14ac:dyDescent="0.25">
      <c r="A108" s="324">
        <v>103</v>
      </c>
      <c r="B108" s="325" t="s">
        <v>237</v>
      </c>
      <c r="C108" s="322" t="s">
        <v>219</v>
      </c>
      <c r="D108" s="275">
        <v>135.95216432876018</v>
      </c>
      <c r="E108" s="275">
        <v>135.9521645664</v>
      </c>
      <c r="F108" s="323">
        <f t="shared" si="4"/>
        <v>1.7479663938502199E-7</v>
      </c>
      <c r="G108" s="275">
        <v>135.9521645664</v>
      </c>
      <c r="H108" s="275">
        <f t="shared" si="5"/>
        <v>3.6092373534302171E-14</v>
      </c>
      <c r="I108" s="275">
        <f t="shared" si="3"/>
        <v>2.6547847656132316E-14</v>
      </c>
      <c r="J108" s="323"/>
      <c r="K108" s="275">
        <v>0</v>
      </c>
      <c r="L108" s="275">
        <v>3.6092373534302171E-14</v>
      </c>
      <c r="N108" s="40"/>
    </row>
    <row r="109" spans="1:14" s="35" customFormat="1" ht="18" customHeight="1" x14ac:dyDescent="0.25">
      <c r="A109" s="324">
        <v>104</v>
      </c>
      <c r="B109" s="325" t="s">
        <v>215</v>
      </c>
      <c r="C109" s="322" t="s">
        <v>220</v>
      </c>
      <c r="D109" s="275">
        <v>3784.9495957244635</v>
      </c>
      <c r="E109" s="275">
        <v>3784.9495952492002</v>
      </c>
      <c r="F109" s="323">
        <f t="shared" si="4"/>
        <v>-1.255665438293363E-8</v>
      </c>
      <c r="G109" s="275">
        <v>3784.9495952492002</v>
      </c>
      <c r="H109" s="275">
        <f t="shared" si="5"/>
        <v>156.68838852335782</v>
      </c>
      <c r="I109" s="275">
        <f t="shared" si="3"/>
        <v>4.1397747732236709</v>
      </c>
      <c r="J109" s="323"/>
      <c r="K109" s="275">
        <v>0</v>
      </c>
      <c r="L109" s="275">
        <v>156.68838852335782</v>
      </c>
      <c r="N109" s="40"/>
    </row>
    <row r="110" spans="1:14" s="35" customFormat="1" ht="18" customHeight="1" x14ac:dyDescent="0.25">
      <c r="A110" s="324">
        <v>105</v>
      </c>
      <c r="B110" s="325" t="s">
        <v>215</v>
      </c>
      <c r="C110" s="322" t="s">
        <v>737</v>
      </c>
      <c r="D110" s="275">
        <v>2061.4763021361377</v>
      </c>
      <c r="E110" s="275">
        <v>2061.4763024926001</v>
      </c>
      <c r="F110" s="323">
        <f t="shared" si="4"/>
        <v>1.7291611698055931E-8</v>
      </c>
      <c r="G110" s="275">
        <v>2061.4763024926001</v>
      </c>
      <c r="H110" s="275">
        <f t="shared" si="5"/>
        <v>0</v>
      </c>
      <c r="I110" s="275">
        <f t="shared" si="3"/>
        <v>0</v>
      </c>
      <c r="J110" s="323"/>
      <c r="K110" s="275">
        <v>0</v>
      </c>
      <c r="L110" s="275">
        <v>0</v>
      </c>
      <c r="N110" s="40"/>
    </row>
    <row r="111" spans="1:14" s="35" customFormat="1" ht="18" customHeight="1" x14ac:dyDescent="0.25">
      <c r="A111" s="324">
        <v>106</v>
      </c>
      <c r="B111" s="325" t="s">
        <v>113</v>
      </c>
      <c r="C111" s="322" t="s">
        <v>222</v>
      </c>
      <c r="D111" s="275">
        <v>1513.6299099320001</v>
      </c>
      <c r="E111" s="275">
        <v>1513.6299099320001</v>
      </c>
      <c r="F111" s="323">
        <f t="shared" si="4"/>
        <v>0</v>
      </c>
      <c r="G111" s="275">
        <v>1513.6299099320001</v>
      </c>
      <c r="H111" s="275">
        <f t="shared" si="5"/>
        <v>0</v>
      </c>
      <c r="I111" s="275">
        <f t="shared" si="3"/>
        <v>0</v>
      </c>
      <c r="J111" s="323"/>
      <c r="K111" s="275">
        <v>0</v>
      </c>
      <c r="L111" s="275">
        <v>0</v>
      </c>
      <c r="N111" s="40"/>
    </row>
    <row r="112" spans="1:14" s="35" customFormat="1" ht="18" customHeight="1" x14ac:dyDescent="0.25">
      <c r="A112" s="324">
        <v>107</v>
      </c>
      <c r="B112" s="325" t="s">
        <v>115</v>
      </c>
      <c r="C112" s="322" t="s">
        <v>223</v>
      </c>
      <c r="D112" s="275">
        <v>1229.0626896878584</v>
      </c>
      <c r="E112" s="275">
        <v>1229.0626893314</v>
      </c>
      <c r="F112" s="323">
        <f t="shared" si="4"/>
        <v>-2.9002464430050168E-8</v>
      </c>
      <c r="G112" s="275">
        <v>1229.0626893314</v>
      </c>
      <c r="H112" s="275">
        <f t="shared" si="5"/>
        <v>0</v>
      </c>
      <c r="I112" s="275">
        <f t="shared" si="3"/>
        <v>0</v>
      </c>
      <c r="J112" s="323"/>
      <c r="K112" s="275">
        <v>0</v>
      </c>
      <c r="L112" s="275">
        <v>0</v>
      </c>
      <c r="N112" s="40"/>
    </row>
    <row r="113" spans="1:14" s="35" customFormat="1" ht="18" customHeight="1" x14ac:dyDescent="0.25">
      <c r="A113" s="324">
        <v>108</v>
      </c>
      <c r="B113" s="325" t="s">
        <v>738</v>
      </c>
      <c r="C113" s="322" t="s">
        <v>224</v>
      </c>
      <c r="D113" s="275">
        <v>696.13318799323963</v>
      </c>
      <c r="E113" s="275">
        <v>696.13318775560003</v>
      </c>
      <c r="F113" s="323">
        <f t="shared" si="4"/>
        <v>-3.413708782318281E-8</v>
      </c>
      <c r="G113" s="275">
        <v>696.13318775560003</v>
      </c>
      <c r="H113" s="275">
        <f t="shared" si="5"/>
        <v>0</v>
      </c>
      <c r="I113" s="275">
        <f t="shared" si="3"/>
        <v>0</v>
      </c>
      <c r="J113" s="323"/>
      <c r="K113" s="275">
        <v>0</v>
      </c>
      <c r="L113" s="275">
        <v>0</v>
      </c>
      <c r="N113" s="40"/>
    </row>
    <row r="114" spans="1:14" s="35" customFormat="1" ht="18" customHeight="1" x14ac:dyDescent="0.25">
      <c r="A114" s="324">
        <v>110</v>
      </c>
      <c r="B114" s="325" t="s">
        <v>192</v>
      </c>
      <c r="C114" s="322" t="s">
        <v>225</v>
      </c>
      <c r="D114" s="275">
        <v>106.69334678276016</v>
      </c>
      <c r="E114" s="275">
        <v>106.6933470204</v>
      </c>
      <c r="F114" s="323">
        <f t="shared" si="4"/>
        <v>2.2273162869623775E-7</v>
      </c>
      <c r="G114" s="275">
        <v>106.6933470204</v>
      </c>
      <c r="H114" s="275">
        <f t="shared" si="5"/>
        <v>1.8046186767151085E-14</v>
      </c>
      <c r="I114" s="275">
        <f t="shared" si="3"/>
        <v>1.6914069406502558E-14</v>
      </c>
      <c r="J114" s="323"/>
      <c r="K114" s="275">
        <v>0</v>
      </c>
      <c r="L114" s="275">
        <v>1.8046186767151085E-14</v>
      </c>
      <c r="N114" s="40"/>
    </row>
    <row r="115" spans="1:14" s="35" customFormat="1" ht="18" customHeight="1" x14ac:dyDescent="0.25">
      <c r="A115" s="324">
        <v>111</v>
      </c>
      <c r="B115" s="325" t="s">
        <v>200</v>
      </c>
      <c r="C115" s="322" t="s">
        <v>226</v>
      </c>
      <c r="D115" s="275">
        <v>639.48663573985846</v>
      </c>
      <c r="E115" s="275">
        <v>639.48663538339997</v>
      </c>
      <c r="F115" s="323">
        <f t="shared" si="4"/>
        <v>-5.5741338655934669E-8</v>
      </c>
      <c r="G115" s="275">
        <v>639.48663538339997</v>
      </c>
      <c r="H115" s="275">
        <f t="shared" si="5"/>
        <v>-1.4436949413720868E-13</v>
      </c>
      <c r="I115" s="275">
        <f t="shared" si="3"/>
        <v>-2.2575842269268523E-14</v>
      </c>
      <c r="J115" s="323"/>
      <c r="K115" s="275">
        <v>0</v>
      </c>
      <c r="L115" s="275">
        <v>-1.4436949413720868E-13</v>
      </c>
      <c r="N115" s="40"/>
    </row>
    <row r="116" spans="1:14" s="35" customFormat="1" ht="18" customHeight="1" x14ac:dyDescent="0.25">
      <c r="A116" s="324">
        <v>112</v>
      </c>
      <c r="B116" s="325" t="s">
        <v>200</v>
      </c>
      <c r="C116" s="322" t="s">
        <v>227</v>
      </c>
      <c r="D116" s="275">
        <v>278.15138381709806</v>
      </c>
      <c r="E116" s="275">
        <v>278.15138322299998</v>
      </c>
      <c r="F116" s="323">
        <f t="shared" si="4"/>
        <v>-2.1358803792281833E-7</v>
      </c>
      <c r="G116" s="275">
        <v>278.15138322299998</v>
      </c>
      <c r="H116" s="275">
        <f t="shared" si="5"/>
        <v>0</v>
      </c>
      <c r="I116" s="275">
        <f t="shared" si="3"/>
        <v>0</v>
      </c>
      <c r="J116" s="323"/>
      <c r="K116" s="275">
        <v>0</v>
      </c>
      <c r="L116" s="275">
        <v>0</v>
      </c>
      <c r="N116" s="40"/>
    </row>
    <row r="117" spans="1:14" s="35" customFormat="1" ht="18" customHeight="1" x14ac:dyDescent="0.25">
      <c r="A117" s="324">
        <v>113</v>
      </c>
      <c r="B117" s="325" t="s">
        <v>200</v>
      </c>
      <c r="C117" s="322" t="s">
        <v>228</v>
      </c>
      <c r="D117" s="275">
        <v>728.38345412523961</v>
      </c>
      <c r="E117" s="275">
        <v>728.38345388760001</v>
      </c>
      <c r="F117" s="323">
        <f t="shared" si="4"/>
        <v>-3.262560710481921E-8</v>
      </c>
      <c r="G117" s="275">
        <v>728.38345388760001</v>
      </c>
      <c r="H117" s="275">
        <f t="shared" si="5"/>
        <v>0</v>
      </c>
      <c r="I117" s="275">
        <f t="shared" si="3"/>
        <v>0</v>
      </c>
      <c r="J117" s="323"/>
      <c r="K117" s="275">
        <v>0</v>
      </c>
      <c r="L117" s="275">
        <v>0</v>
      </c>
      <c r="N117" s="40"/>
    </row>
    <row r="118" spans="1:14" s="35" customFormat="1" ht="18" customHeight="1" x14ac:dyDescent="0.25">
      <c r="A118" s="324">
        <v>114</v>
      </c>
      <c r="B118" s="325" t="s">
        <v>192</v>
      </c>
      <c r="C118" s="322" t="s">
        <v>229</v>
      </c>
      <c r="D118" s="275">
        <v>620.72101000000009</v>
      </c>
      <c r="E118" s="275">
        <v>620.72101000000009</v>
      </c>
      <c r="F118" s="323">
        <f t="shared" si="4"/>
        <v>0</v>
      </c>
      <c r="G118" s="275">
        <v>620.72101000000009</v>
      </c>
      <c r="H118" s="275">
        <f t="shared" si="5"/>
        <v>0</v>
      </c>
      <c r="I118" s="275">
        <f t="shared" si="3"/>
        <v>0</v>
      </c>
      <c r="J118" s="323"/>
      <c r="K118" s="275">
        <v>0</v>
      </c>
      <c r="L118" s="275">
        <v>0</v>
      </c>
      <c r="N118" s="40"/>
    </row>
    <row r="119" spans="1:14" s="35" customFormat="1" ht="18" customHeight="1" x14ac:dyDescent="0.25">
      <c r="A119" s="324">
        <v>117</v>
      </c>
      <c r="B119" s="325" t="s">
        <v>192</v>
      </c>
      <c r="C119" s="322" t="s">
        <v>230</v>
      </c>
      <c r="D119" s="275">
        <v>898.0644400000001</v>
      </c>
      <c r="E119" s="275">
        <v>898.0644400000001</v>
      </c>
      <c r="F119" s="323">
        <f t="shared" si="4"/>
        <v>0</v>
      </c>
      <c r="G119" s="275">
        <v>898.0644400000001</v>
      </c>
      <c r="H119" s="275">
        <f t="shared" si="5"/>
        <v>1.4436949413720868E-13</v>
      </c>
      <c r="I119" s="275">
        <f t="shared" si="3"/>
        <v>1.6075627505884619E-14</v>
      </c>
      <c r="J119" s="323"/>
      <c r="K119" s="275">
        <v>0</v>
      </c>
      <c r="L119" s="275">
        <v>1.4436949413720868E-13</v>
      </c>
      <c r="N119" s="40"/>
    </row>
    <row r="120" spans="1:14" s="35" customFormat="1" ht="18" customHeight="1" x14ac:dyDescent="0.25">
      <c r="A120" s="324">
        <v>118</v>
      </c>
      <c r="B120" s="325" t="s">
        <v>192</v>
      </c>
      <c r="C120" s="322" t="s">
        <v>231</v>
      </c>
      <c r="D120" s="275">
        <v>419.04123671109807</v>
      </c>
      <c r="E120" s="275">
        <v>419.04123611699998</v>
      </c>
      <c r="F120" s="323">
        <f t="shared" si="4"/>
        <v>-1.4177557261518814E-7</v>
      </c>
      <c r="G120" s="275">
        <v>419.04123611699998</v>
      </c>
      <c r="H120" s="275">
        <f t="shared" si="5"/>
        <v>-7.2184747068604341E-14</v>
      </c>
      <c r="I120" s="275">
        <f t="shared" si="3"/>
        <v>-1.7226167939340874E-14</v>
      </c>
      <c r="J120" s="323"/>
      <c r="K120" s="275">
        <v>0</v>
      </c>
      <c r="L120" s="275">
        <v>-7.2184747068604341E-14</v>
      </c>
      <c r="N120" s="40"/>
    </row>
    <row r="121" spans="1:14" s="35" customFormat="1" ht="18" customHeight="1" x14ac:dyDescent="0.25">
      <c r="A121" s="324">
        <v>122</v>
      </c>
      <c r="B121" s="325" t="s">
        <v>127</v>
      </c>
      <c r="C121" s="322" t="s">
        <v>232</v>
      </c>
      <c r="D121" s="275">
        <v>219.53146619337917</v>
      </c>
      <c r="E121" s="275">
        <v>219.53146631220002</v>
      </c>
      <c r="F121" s="323">
        <f t="shared" si="4"/>
        <v>5.4124754456097435E-8</v>
      </c>
      <c r="G121" s="275">
        <v>219.53146631220002</v>
      </c>
      <c r="H121" s="275">
        <f t="shared" si="5"/>
        <v>-7.2184747068604341E-14</v>
      </c>
      <c r="I121" s="275">
        <f t="shared" si="3"/>
        <v>-3.2881275874115008E-14</v>
      </c>
      <c r="J121" s="323"/>
      <c r="K121" s="275">
        <v>0</v>
      </c>
      <c r="L121" s="275">
        <v>-7.2184747068604341E-14</v>
      </c>
      <c r="N121" s="40"/>
    </row>
    <row r="122" spans="1:14" s="35" customFormat="1" ht="18" customHeight="1" x14ac:dyDescent="0.25">
      <c r="A122" s="324">
        <v>123</v>
      </c>
      <c r="B122" s="325" t="s">
        <v>233</v>
      </c>
      <c r="C122" s="322" t="s">
        <v>234</v>
      </c>
      <c r="D122" s="275">
        <v>107.64944047723965</v>
      </c>
      <c r="E122" s="275">
        <v>107.64944023960001</v>
      </c>
      <c r="F122" s="323">
        <f t="shared" si="4"/>
        <v>-2.2075325034620619E-7</v>
      </c>
      <c r="G122" s="275">
        <v>107.64944023960001</v>
      </c>
      <c r="H122" s="275">
        <f t="shared" si="5"/>
        <v>-1.8046186767151085E-14</v>
      </c>
      <c r="I122" s="275">
        <f t="shared" si="3"/>
        <v>-1.6763846358127741E-14</v>
      </c>
      <c r="J122" s="323"/>
      <c r="K122" s="275">
        <v>0</v>
      </c>
      <c r="L122" s="275">
        <v>-1.8046186767151085E-14</v>
      </c>
      <c r="N122" s="40"/>
    </row>
    <row r="123" spans="1:14" s="35" customFormat="1" ht="18" customHeight="1" x14ac:dyDescent="0.25">
      <c r="A123" s="324">
        <v>124</v>
      </c>
      <c r="B123" s="325" t="s">
        <v>233</v>
      </c>
      <c r="C123" s="322" t="s">
        <v>235</v>
      </c>
      <c r="D123" s="275">
        <v>1093.1726170653792</v>
      </c>
      <c r="E123" s="275">
        <v>1093.1726171841999</v>
      </c>
      <c r="F123" s="323">
        <f t="shared" si="4"/>
        <v>1.0869342759178835E-8</v>
      </c>
      <c r="G123" s="275">
        <v>1093.1726171841999</v>
      </c>
      <c r="H123" s="275">
        <f t="shared" si="5"/>
        <v>-2.8873898827441737E-13</v>
      </c>
      <c r="I123" s="275">
        <f t="shared" si="3"/>
        <v>-2.641293641420994E-14</v>
      </c>
      <c r="J123" s="323"/>
      <c r="K123" s="275">
        <v>0</v>
      </c>
      <c r="L123" s="275">
        <v>-2.8873898827441737E-13</v>
      </c>
      <c r="N123" s="40"/>
    </row>
    <row r="124" spans="1:14" s="35" customFormat="1" ht="18" customHeight="1" x14ac:dyDescent="0.25">
      <c r="A124" s="324">
        <v>126</v>
      </c>
      <c r="B124" s="325" t="s">
        <v>215</v>
      </c>
      <c r="C124" s="322" t="s">
        <v>236</v>
      </c>
      <c r="D124" s="275">
        <v>1716.5760560287586</v>
      </c>
      <c r="E124" s="275">
        <v>1716.5760562664</v>
      </c>
      <c r="F124" s="323">
        <f t="shared" si="4"/>
        <v>1.3843930446455488E-8</v>
      </c>
      <c r="G124" s="275">
        <v>1716.5760562664</v>
      </c>
      <c r="H124" s="275">
        <f t="shared" si="5"/>
        <v>-2.8873898827441737E-13</v>
      </c>
      <c r="I124" s="275">
        <f t="shared" si="3"/>
        <v>-1.6820634729254734E-14</v>
      </c>
      <c r="J124" s="323"/>
      <c r="K124" s="275">
        <v>0</v>
      </c>
      <c r="L124" s="275">
        <v>-2.8873898827441737E-13</v>
      </c>
      <c r="N124" s="40"/>
    </row>
    <row r="125" spans="1:14" s="35" customFormat="1" ht="18" customHeight="1" x14ac:dyDescent="0.25">
      <c r="A125" s="324">
        <v>127</v>
      </c>
      <c r="B125" s="325" t="s">
        <v>237</v>
      </c>
      <c r="C125" s="322" t="s">
        <v>238</v>
      </c>
      <c r="D125" s="275">
        <v>1447.7951420721397</v>
      </c>
      <c r="E125" s="275">
        <v>1447.7951424286</v>
      </c>
      <c r="F125" s="323">
        <f t="shared" si="4"/>
        <v>2.462090264998551E-8</v>
      </c>
      <c r="G125" s="275">
        <v>1447.7951424286</v>
      </c>
      <c r="H125" s="275">
        <f t="shared" si="5"/>
        <v>-5.7747797654883473E-13</v>
      </c>
      <c r="I125" s="275">
        <f t="shared" si="3"/>
        <v>-3.9886718750841084E-14</v>
      </c>
      <c r="J125" s="323"/>
      <c r="K125" s="275">
        <v>0</v>
      </c>
      <c r="L125" s="275">
        <v>-5.7747797654883473E-13</v>
      </c>
      <c r="N125" s="40"/>
    </row>
    <row r="126" spans="1:14" s="35" customFormat="1" ht="18" customHeight="1" x14ac:dyDescent="0.25">
      <c r="A126" s="324">
        <v>128</v>
      </c>
      <c r="B126" s="325" t="s">
        <v>215</v>
      </c>
      <c r="C126" s="322" t="s">
        <v>239</v>
      </c>
      <c r="D126" s="275">
        <v>1350.1686910424794</v>
      </c>
      <c r="E126" s="275">
        <v>1350.1686905672</v>
      </c>
      <c r="F126" s="323">
        <f t="shared" si="4"/>
        <v>-3.520148084135144E-8</v>
      </c>
      <c r="G126" s="275">
        <v>1350.1686905672</v>
      </c>
      <c r="H126" s="275">
        <f t="shared" si="5"/>
        <v>-2.8873898827441737E-13</v>
      </c>
      <c r="I126" s="275">
        <f t="shared" si="3"/>
        <v>-2.1385400971868143E-14</v>
      </c>
      <c r="J126" s="323"/>
      <c r="K126" s="275">
        <v>0</v>
      </c>
      <c r="L126" s="275">
        <v>-2.8873898827441737E-13</v>
      </c>
      <c r="N126" s="40"/>
    </row>
    <row r="127" spans="1:14" s="35" customFormat="1" ht="18" customHeight="1" x14ac:dyDescent="0.25">
      <c r="A127" s="324">
        <v>130</v>
      </c>
      <c r="B127" s="325" t="s">
        <v>215</v>
      </c>
      <c r="C127" s="322" t="s">
        <v>240</v>
      </c>
      <c r="D127" s="275">
        <v>1864.0753789840001</v>
      </c>
      <c r="E127" s="275">
        <v>1864.0753789840001</v>
      </c>
      <c r="F127" s="323">
        <f t="shared" si="4"/>
        <v>0</v>
      </c>
      <c r="G127" s="275">
        <v>1864.0753789840001</v>
      </c>
      <c r="H127" s="275">
        <f t="shared" si="5"/>
        <v>26.879596017757372</v>
      </c>
      <c r="I127" s="275">
        <f t="shared" si="3"/>
        <v>1.4419801002043109</v>
      </c>
      <c r="J127" s="327"/>
      <c r="K127" s="275">
        <v>0</v>
      </c>
      <c r="L127" s="275">
        <v>26.879596017757372</v>
      </c>
      <c r="N127" s="40"/>
    </row>
    <row r="128" spans="1:14" s="35" customFormat="1" ht="18" customHeight="1" x14ac:dyDescent="0.25">
      <c r="A128" s="324">
        <v>132</v>
      </c>
      <c r="B128" s="325" t="s">
        <v>241</v>
      </c>
      <c r="C128" s="322" t="s">
        <v>242</v>
      </c>
      <c r="D128" s="275">
        <v>2218.0972576000004</v>
      </c>
      <c r="E128" s="275">
        <v>2218.0972576000004</v>
      </c>
      <c r="F128" s="323">
        <f t="shared" si="4"/>
        <v>0</v>
      </c>
      <c r="G128" s="275">
        <v>2218.0972576000004</v>
      </c>
      <c r="H128" s="275">
        <f t="shared" si="5"/>
        <v>1.7324339296465041E-12</v>
      </c>
      <c r="I128" s="275">
        <f t="shared" si="3"/>
        <v>7.810450708193977E-14</v>
      </c>
      <c r="J128" s="327"/>
      <c r="K128" s="275">
        <v>0</v>
      </c>
      <c r="L128" s="275">
        <v>1.7324339296465041E-12</v>
      </c>
      <c r="N128" s="40"/>
    </row>
    <row r="129" spans="1:14" s="35" customFormat="1" ht="18" customHeight="1" x14ac:dyDescent="0.25">
      <c r="A129" s="324">
        <v>136</v>
      </c>
      <c r="B129" s="325" t="s">
        <v>738</v>
      </c>
      <c r="C129" s="322" t="s">
        <v>243</v>
      </c>
      <c r="D129" s="275">
        <v>138.19854452076018</v>
      </c>
      <c r="E129" s="275">
        <v>138.1985447584</v>
      </c>
      <c r="F129" s="323">
        <f t="shared" si="4"/>
        <v>1.7195537793668336E-7</v>
      </c>
      <c r="G129" s="275">
        <v>138.1985447584</v>
      </c>
      <c r="H129" s="275">
        <f t="shared" si="5"/>
        <v>-3.6092373534302171E-14</v>
      </c>
      <c r="I129" s="275">
        <f t="shared" si="3"/>
        <v>-2.6116319529557419E-14</v>
      </c>
      <c r="J129" s="327"/>
      <c r="K129" s="275">
        <v>0</v>
      </c>
      <c r="L129" s="275">
        <v>-3.6092373534302171E-14</v>
      </c>
      <c r="N129" s="40"/>
    </row>
    <row r="130" spans="1:14" s="35" customFormat="1" ht="18" customHeight="1" x14ac:dyDescent="0.25">
      <c r="A130" s="324">
        <v>138</v>
      </c>
      <c r="B130" s="325" t="s">
        <v>127</v>
      </c>
      <c r="C130" s="322" t="s">
        <v>244</v>
      </c>
      <c r="D130" s="275">
        <v>182.00332423</v>
      </c>
      <c r="E130" s="275">
        <v>182.00332423</v>
      </c>
      <c r="F130" s="323">
        <f t="shared" si="4"/>
        <v>0</v>
      </c>
      <c r="G130" s="275">
        <v>182.00332423</v>
      </c>
      <c r="H130" s="275">
        <f t="shared" si="5"/>
        <v>-7.2184747068604341E-14</v>
      </c>
      <c r="I130" s="275">
        <f t="shared" si="3"/>
        <v>-3.9661224526527615E-14</v>
      </c>
      <c r="J130" s="327"/>
      <c r="K130" s="275">
        <v>0</v>
      </c>
      <c r="L130" s="275">
        <v>-7.2184747068604341E-14</v>
      </c>
      <c r="N130" s="40"/>
    </row>
    <row r="131" spans="1:14" s="35" customFormat="1" ht="18" customHeight="1" x14ac:dyDescent="0.25">
      <c r="A131" s="324">
        <v>139</v>
      </c>
      <c r="B131" s="325" t="s">
        <v>127</v>
      </c>
      <c r="C131" s="322" t="s">
        <v>245</v>
      </c>
      <c r="D131" s="275">
        <v>243.23382518661879</v>
      </c>
      <c r="E131" s="275">
        <v>243.23382506779998</v>
      </c>
      <c r="F131" s="323">
        <f t="shared" si="4"/>
        <v>-4.884962834239559E-8</v>
      </c>
      <c r="G131" s="275">
        <v>243.23382506779998</v>
      </c>
      <c r="H131" s="275">
        <f t="shared" si="5"/>
        <v>3.6092373534302171E-14</v>
      </c>
      <c r="I131" s="275">
        <f t="shared" si="3"/>
        <v>1.4838550322613082E-14</v>
      </c>
      <c r="J131" s="327"/>
      <c r="K131" s="275">
        <v>0</v>
      </c>
      <c r="L131" s="275">
        <v>3.6092373534302171E-14</v>
      </c>
      <c r="N131" s="40"/>
    </row>
    <row r="132" spans="1:14" s="35" customFormat="1" ht="18" customHeight="1" x14ac:dyDescent="0.25">
      <c r="A132" s="280">
        <v>140</v>
      </c>
      <c r="B132" s="276" t="s">
        <v>127</v>
      </c>
      <c r="C132" s="322" t="s">
        <v>246</v>
      </c>
      <c r="D132" s="275">
        <v>265.70290983861878</v>
      </c>
      <c r="E132" s="275">
        <v>265.7029097198</v>
      </c>
      <c r="F132" s="323">
        <f t="shared" si="4"/>
        <v>-4.4718660774378804E-8</v>
      </c>
      <c r="G132" s="275">
        <v>265.7029097198</v>
      </c>
      <c r="H132" s="275">
        <f t="shared" si="5"/>
        <v>1.123667452907108</v>
      </c>
      <c r="I132" s="275">
        <f t="shared" si="3"/>
        <v>0.42290370628311308</v>
      </c>
      <c r="J132" s="327"/>
      <c r="K132" s="275">
        <v>0</v>
      </c>
      <c r="L132" s="275">
        <v>1.123667452907108</v>
      </c>
      <c r="N132" s="40"/>
    </row>
    <row r="133" spans="1:14" s="35" customFormat="1" ht="18" customHeight="1" x14ac:dyDescent="0.25">
      <c r="A133" s="324">
        <v>141</v>
      </c>
      <c r="B133" s="325" t="s">
        <v>127</v>
      </c>
      <c r="C133" s="322" t="s">
        <v>247</v>
      </c>
      <c r="D133" s="275">
        <v>236.19052115661879</v>
      </c>
      <c r="E133" s="275">
        <v>236.19052103780001</v>
      </c>
      <c r="F133" s="323">
        <f t="shared" si="4"/>
        <v>-5.0306326215832087E-8</v>
      </c>
      <c r="G133" s="275">
        <v>236.19052103780001</v>
      </c>
      <c r="H133" s="275">
        <f t="shared" si="5"/>
        <v>0</v>
      </c>
      <c r="I133" s="275">
        <f t="shared" si="3"/>
        <v>0</v>
      </c>
      <c r="J133" s="327"/>
      <c r="K133" s="275">
        <v>0</v>
      </c>
      <c r="L133" s="275">
        <v>0</v>
      </c>
      <c r="N133" s="40"/>
    </row>
    <row r="134" spans="1:14" s="35" customFormat="1" ht="18" customHeight="1" x14ac:dyDescent="0.25">
      <c r="A134" s="324">
        <v>142</v>
      </c>
      <c r="B134" s="325" t="s">
        <v>215</v>
      </c>
      <c r="C134" s="322" t="s">
        <v>248</v>
      </c>
      <c r="D134" s="275">
        <v>846.93850546985846</v>
      </c>
      <c r="E134" s="275">
        <v>846.93850511340008</v>
      </c>
      <c r="F134" s="323">
        <f t="shared" si="4"/>
        <v>-4.2087862084372318E-8</v>
      </c>
      <c r="G134" s="275">
        <v>846.93850511340008</v>
      </c>
      <c r="H134" s="275">
        <f t="shared" si="5"/>
        <v>-2.8873898827441737E-13</v>
      </c>
      <c r="I134" s="275">
        <f t="shared" si="3"/>
        <v>-3.4092084198693615E-14</v>
      </c>
      <c r="J134" s="327"/>
      <c r="K134" s="275">
        <v>0</v>
      </c>
      <c r="L134" s="275">
        <v>-2.8873898827441737E-13</v>
      </c>
      <c r="N134" s="40"/>
    </row>
    <row r="135" spans="1:14" s="35" customFormat="1" ht="18" customHeight="1" x14ac:dyDescent="0.25">
      <c r="A135" s="324">
        <v>143</v>
      </c>
      <c r="B135" s="325" t="s">
        <v>215</v>
      </c>
      <c r="C135" s="322" t="s">
        <v>249</v>
      </c>
      <c r="D135" s="275">
        <v>1636.3977772633791</v>
      </c>
      <c r="E135" s="275">
        <v>1636.3977773822</v>
      </c>
      <c r="F135" s="323">
        <f t="shared" si="4"/>
        <v>7.261121481860755E-9</v>
      </c>
      <c r="G135" s="275">
        <v>1636.3977773822</v>
      </c>
      <c r="H135" s="275">
        <f t="shared" si="5"/>
        <v>-5.7747797654883473E-13</v>
      </c>
      <c r="I135" s="275">
        <f t="shared" si="3"/>
        <v>-3.5289584508764455E-14</v>
      </c>
      <c r="J135" s="327"/>
      <c r="K135" s="275">
        <v>0</v>
      </c>
      <c r="L135" s="275">
        <v>-5.7747797654883473E-13</v>
      </c>
      <c r="N135" s="40"/>
    </row>
    <row r="136" spans="1:14" s="35" customFormat="1" ht="18" customHeight="1" x14ac:dyDescent="0.25">
      <c r="A136" s="324">
        <v>144</v>
      </c>
      <c r="B136" s="325" t="s">
        <v>215</v>
      </c>
      <c r="C136" s="322" t="s">
        <v>250</v>
      </c>
      <c r="D136" s="275">
        <v>1123.7566696010981</v>
      </c>
      <c r="E136" s="275">
        <v>1123.756669007</v>
      </c>
      <c r="F136" s="323">
        <f t="shared" si="4"/>
        <v>-5.2867150657220918E-8</v>
      </c>
      <c r="G136" s="275">
        <v>1123.756669007</v>
      </c>
      <c r="H136" s="275">
        <f t="shared" si="5"/>
        <v>-1.4436949413720868E-13</v>
      </c>
      <c r="I136" s="275">
        <f t="shared" si="3"/>
        <v>-1.2847042257358065E-14</v>
      </c>
      <c r="J136" s="327"/>
      <c r="K136" s="275">
        <v>0</v>
      </c>
      <c r="L136" s="275">
        <v>-1.4436949413720868E-13</v>
      </c>
      <c r="N136" s="40"/>
    </row>
    <row r="137" spans="1:14" s="35" customFormat="1" ht="18" customHeight="1" x14ac:dyDescent="0.25">
      <c r="A137" s="324">
        <v>146</v>
      </c>
      <c r="B137" s="325" t="s">
        <v>142</v>
      </c>
      <c r="C137" s="322" t="s">
        <v>251</v>
      </c>
      <c r="D137" s="275">
        <v>25397.75</v>
      </c>
      <c r="E137" s="275">
        <v>25397.75</v>
      </c>
      <c r="F137" s="323">
        <f t="shared" si="4"/>
        <v>0</v>
      </c>
      <c r="G137" s="275">
        <v>25397.7499390454</v>
      </c>
      <c r="H137" s="275">
        <f t="shared" si="5"/>
        <v>12813.067771014345</v>
      </c>
      <c r="I137" s="275">
        <f t="shared" si="3"/>
        <v>50.44961766697579</v>
      </c>
      <c r="J137" s="327"/>
      <c r="K137" s="275">
        <v>0</v>
      </c>
      <c r="L137" s="275">
        <v>12813.067771014345</v>
      </c>
      <c r="N137" s="40"/>
    </row>
    <row r="138" spans="1:14" s="35" customFormat="1" ht="18" customHeight="1" x14ac:dyDescent="0.25">
      <c r="A138" s="324">
        <v>147</v>
      </c>
      <c r="B138" s="325" t="s">
        <v>179</v>
      </c>
      <c r="C138" s="322" t="s">
        <v>252</v>
      </c>
      <c r="D138" s="275">
        <v>3541.4622600000002</v>
      </c>
      <c r="E138" s="275">
        <v>3541.4622600000002</v>
      </c>
      <c r="F138" s="323">
        <f t="shared" si="4"/>
        <v>0</v>
      </c>
      <c r="G138" s="275">
        <v>3541.4622600000002</v>
      </c>
      <c r="H138" s="275">
        <f t="shared" si="5"/>
        <v>1.1549559530976695E-12</v>
      </c>
      <c r="I138" s="275">
        <f t="shared" si="3"/>
        <v>3.2612403247738387E-14</v>
      </c>
      <c r="J138" s="327"/>
      <c r="K138" s="275">
        <v>0</v>
      </c>
      <c r="L138" s="275">
        <v>1.1549559530976695E-12</v>
      </c>
      <c r="N138" s="40"/>
    </row>
    <row r="139" spans="1:14" s="35" customFormat="1" ht="18" customHeight="1" x14ac:dyDescent="0.25">
      <c r="A139" s="324">
        <v>148</v>
      </c>
      <c r="B139" s="325" t="s">
        <v>253</v>
      </c>
      <c r="C139" s="322" t="s">
        <v>254</v>
      </c>
      <c r="D139" s="275">
        <v>561.25455536675838</v>
      </c>
      <c r="E139" s="275">
        <v>561.25455560440003</v>
      </c>
      <c r="F139" s="323">
        <f t="shared" si="4"/>
        <v>4.2341156358816079E-8</v>
      </c>
      <c r="G139" s="275">
        <v>561.25455560440003</v>
      </c>
      <c r="H139" s="275">
        <f t="shared" si="5"/>
        <v>7.2184747068604341E-14</v>
      </c>
      <c r="I139" s="275">
        <f t="shared" si="3"/>
        <v>1.2861320473536383E-14</v>
      </c>
      <c r="J139" s="327"/>
      <c r="K139" s="275">
        <v>0</v>
      </c>
      <c r="L139" s="275">
        <v>7.2184747068604341E-14</v>
      </c>
      <c r="N139" s="40"/>
    </row>
    <row r="140" spans="1:14" s="35" customFormat="1" ht="18" customHeight="1" x14ac:dyDescent="0.25">
      <c r="A140" s="324">
        <v>149</v>
      </c>
      <c r="B140" s="325" t="s">
        <v>253</v>
      </c>
      <c r="C140" s="322" t="s">
        <v>255</v>
      </c>
      <c r="D140" s="275">
        <v>909.69189591523968</v>
      </c>
      <c r="E140" s="275">
        <v>909.69189567759997</v>
      </c>
      <c r="F140" s="323">
        <f t="shared" si="4"/>
        <v>-2.6123103680220083E-8</v>
      </c>
      <c r="G140" s="275">
        <v>909.69189567759997</v>
      </c>
      <c r="H140" s="275">
        <f t="shared" si="5"/>
        <v>0</v>
      </c>
      <c r="I140" s="275">
        <f t="shared" si="3"/>
        <v>0</v>
      </c>
      <c r="J140" s="327"/>
      <c r="K140" s="275">
        <v>0</v>
      </c>
      <c r="L140" s="275">
        <v>0</v>
      </c>
      <c r="N140" s="40"/>
    </row>
    <row r="141" spans="1:14" s="35" customFormat="1" ht="18" customHeight="1" x14ac:dyDescent="0.25">
      <c r="A141" s="324">
        <v>150</v>
      </c>
      <c r="B141" s="325" t="s">
        <v>253</v>
      </c>
      <c r="C141" s="322" t="s">
        <v>256</v>
      </c>
      <c r="D141" s="275">
        <v>963.23177518923967</v>
      </c>
      <c r="E141" s="275">
        <v>963.23177495160007</v>
      </c>
      <c r="F141" s="323">
        <f t="shared" si="4"/>
        <v>-2.4671081177984888E-8</v>
      </c>
      <c r="G141" s="275">
        <v>963.23177495160007</v>
      </c>
      <c r="H141" s="275">
        <f t="shared" si="5"/>
        <v>2.3831536336166295</v>
      </c>
      <c r="I141" s="275">
        <f t="shared" si="3"/>
        <v>0.2474122735139605</v>
      </c>
      <c r="J141" s="327"/>
      <c r="K141" s="275">
        <v>0</v>
      </c>
      <c r="L141" s="275">
        <v>2.3831536336166295</v>
      </c>
      <c r="N141" s="40"/>
    </row>
    <row r="142" spans="1:14" s="35" customFormat="1" ht="18" customHeight="1" x14ac:dyDescent="0.25">
      <c r="A142" s="324">
        <v>151</v>
      </c>
      <c r="B142" s="325" t="s">
        <v>127</v>
      </c>
      <c r="C142" s="322" t="s">
        <v>257</v>
      </c>
      <c r="D142" s="275">
        <v>315.03980665937917</v>
      </c>
      <c r="E142" s="275">
        <v>315.03980677819999</v>
      </c>
      <c r="F142" s="323">
        <f t="shared" si="4"/>
        <v>3.7716120004915865E-8</v>
      </c>
      <c r="G142" s="275">
        <v>315.03980677819999</v>
      </c>
      <c r="H142" s="275">
        <f t="shared" si="5"/>
        <v>6.4328501915886704</v>
      </c>
      <c r="I142" s="275">
        <f t="shared" ref="I142:I205" si="6">+H142/E142*100</f>
        <v>2.0419166255131822</v>
      </c>
      <c r="J142" s="327"/>
      <c r="K142" s="275">
        <v>0</v>
      </c>
      <c r="L142" s="275">
        <v>6.4328501915886704</v>
      </c>
      <c r="N142" s="40"/>
    </row>
    <row r="143" spans="1:14" s="35" customFormat="1" ht="18" customHeight="1" x14ac:dyDescent="0.25">
      <c r="A143" s="324">
        <v>152</v>
      </c>
      <c r="B143" s="325" t="s">
        <v>127</v>
      </c>
      <c r="C143" s="322" t="s">
        <v>258</v>
      </c>
      <c r="D143" s="275">
        <v>1233.1308602900001</v>
      </c>
      <c r="E143" s="275">
        <v>1233.1308602900001</v>
      </c>
      <c r="F143" s="323">
        <f t="shared" si="4"/>
        <v>0</v>
      </c>
      <c r="G143" s="275">
        <v>1233.1308602900001</v>
      </c>
      <c r="H143" s="275">
        <f t="shared" si="5"/>
        <v>9.851328937085416</v>
      </c>
      <c r="I143" s="275">
        <f t="shared" si="6"/>
        <v>0.79888755154247304</v>
      </c>
      <c r="J143" s="327"/>
      <c r="K143" s="275">
        <v>0</v>
      </c>
      <c r="L143" s="275">
        <v>9.851328937085416</v>
      </c>
      <c r="N143" s="40"/>
    </row>
    <row r="144" spans="1:14" s="35" customFormat="1" ht="18" customHeight="1" x14ac:dyDescent="0.25">
      <c r="A144" s="324">
        <v>156</v>
      </c>
      <c r="B144" s="325" t="s">
        <v>192</v>
      </c>
      <c r="C144" s="322" t="s">
        <v>259</v>
      </c>
      <c r="D144" s="275">
        <v>343.35781074785848</v>
      </c>
      <c r="E144" s="275">
        <v>343.35781039139999</v>
      </c>
      <c r="F144" s="323">
        <f t="shared" ref="F144:F207" si="7">E144/D144*100-100</f>
        <v>-1.0381545223481226E-7</v>
      </c>
      <c r="G144" s="275">
        <v>343.35781039139999</v>
      </c>
      <c r="H144" s="275">
        <f t="shared" ref="H144:H207" si="8">+K144+L144</f>
        <v>1.9796936620653189</v>
      </c>
      <c r="I144" s="275">
        <f t="shared" si="6"/>
        <v>0.57656869951745937</v>
      </c>
      <c r="J144" s="327"/>
      <c r="K144" s="275">
        <v>0</v>
      </c>
      <c r="L144" s="275">
        <v>1.9796936620653189</v>
      </c>
      <c r="N144" s="40"/>
    </row>
    <row r="145" spans="1:14" s="35" customFormat="1" ht="18" customHeight="1" x14ac:dyDescent="0.25">
      <c r="A145" s="324">
        <v>157</v>
      </c>
      <c r="B145" s="325" t="s">
        <v>192</v>
      </c>
      <c r="C145" s="322" t="s">
        <v>260</v>
      </c>
      <c r="D145" s="275">
        <v>3091.7052696066007</v>
      </c>
      <c r="E145" s="275">
        <v>3091.7052694878003</v>
      </c>
      <c r="F145" s="323">
        <f t="shared" si="7"/>
        <v>-3.842558271571761E-9</v>
      </c>
      <c r="G145" s="275">
        <v>3091.7052694878003</v>
      </c>
      <c r="H145" s="275">
        <f t="shared" si="8"/>
        <v>36.437375484314202</v>
      </c>
      <c r="I145" s="275">
        <f t="shared" si="6"/>
        <v>1.178552685597704</v>
      </c>
      <c r="J145" s="327"/>
      <c r="K145" s="275">
        <v>0</v>
      </c>
      <c r="L145" s="275">
        <v>36.437375484314202</v>
      </c>
      <c r="N145" s="40"/>
    </row>
    <row r="146" spans="1:14" s="35" customFormat="1" ht="18" customHeight="1" x14ac:dyDescent="0.25">
      <c r="A146" s="324">
        <v>158</v>
      </c>
      <c r="B146" s="325" t="s">
        <v>192</v>
      </c>
      <c r="C146" s="322" t="s">
        <v>261</v>
      </c>
      <c r="D146" s="275">
        <v>267.895467</v>
      </c>
      <c r="E146" s="275">
        <v>267.895467</v>
      </c>
      <c r="F146" s="323">
        <f t="shared" si="7"/>
        <v>0</v>
      </c>
      <c r="G146" s="275">
        <v>267.895467</v>
      </c>
      <c r="H146" s="275">
        <f t="shared" si="8"/>
        <v>7.2184747068604341E-14</v>
      </c>
      <c r="I146" s="275">
        <f t="shared" si="6"/>
        <v>2.6945117017827083E-14</v>
      </c>
      <c r="J146" s="327"/>
      <c r="K146" s="275">
        <v>0</v>
      </c>
      <c r="L146" s="275">
        <v>7.2184747068604341E-14</v>
      </c>
      <c r="N146" s="40"/>
    </row>
    <row r="147" spans="1:14" s="35" customFormat="1" ht="18" customHeight="1" x14ac:dyDescent="0.25">
      <c r="A147" s="324">
        <v>159</v>
      </c>
      <c r="B147" s="325" t="s">
        <v>192</v>
      </c>
      <c r="C147" s="322" t="s">
        <v>262</v>
      </c>
      <c r="D147" s="275">
        <v>91.355726949379999</v>
      </c>
      <c r="E147" s="275">
        <v>91.355727068200011</v>
      </c>
      <c r="F147" s="323">
        <f t="shared" si="7"/>
        <v>1.3006300036977336E-7</v>
      </c>
      <c r="G147" s="275">
        <v>91.355727068200011</v>
      </c>
      <c r="H147" s="275">
        <f t="shared" si="8"/>
        <v>0</v>
      </c>
      <c r="I147" s="275">
        <f t="shared" si="6"/>
        <v>0</v>
      </c>
      <c r="J147" s="327"/>
      <c r="K147" s="275">
        <v>0</v>
      </c>
      <c r="L147" s="275">
        <v>0</v>
      </c>
      <c r="N147" s="40"/>
    </row>
    <row r="148" spans="1:14" s="35" customFormat="1" ht="18" customHeight="1" x14ac:dyDescent="0.25">
      <c r="A148" s="324">
        <v>160</v>
      </c>
      <c r="B148" s="325" t="s">
        <v>192</v>
      </c>
      <c r="C148" s="322" t="s">
        <v>263</v>
      </c>
      <c r="D148" s="275">
        <v>22.045247</v>
      </c>
      <c r="E148" s="275">
        <v>22.045247</v>
      </c>
      <c r="F148" s="323">
        <f t="shared" si="7"/>
        <v>0</v>
      </c>
      <c r="G148" s="275">
        <v>22.045247</v>
      </c>
      <c r="H148" s="275">
        <f t="shared" si="8"/>
        <v>0</v>
      </c>
      <c r="I148" s="275">
        <f t="shared" si="6"/>
        <v>0</v>
      </c>
      <c r="J148" s="327"/>
      <c r="K148" s="275">
        <v>0</v>
      </c>
      <c r="L148" s="275">
        <v>0</v>
      </c>
      <c r="N148" s="40"/>
    </row>
    <row r="149" spans="1:14" s="35" customFormat="1" ht="18" customHeight="1" x14ac:dyDescent="0.25">
      <c r="A149" s="324">
        <v>161</v>
      </c>
      <c r="B149" s="325" t="s">
        <v>200</v>
      </c>
      <c r="C149" s="322" t="s">
        <v>264</v>
      </c>
      <c r="D149" s="275">
        <v>85.844394999999992</v>
      </c>
      <c r="E149" s="275">
        <v>85.844394999999992</v>
      </c>
      <c r="F149" s="323">
        <f t="shared" si="7"/>
        <v>0</v>
      </c>
      <c r="G149" s="275">
        <v>85.844394999999992</v>
      </c>
      <c r="H149" s="275">
        <f t="shared" si="8"/>
        <v>-1.8046186767151085E-14</v>
      </c>
      <c r="I149" s="275">
        <f t="shared" si="6"/>
        <v>-2.1021974430772198E-14</v>
      </c>
      <c r="J149" s="327"/>
      <c r="K149" s="275">
        <v>0</v>
      </c>
      <c r="L149" s="275">
        <v>-1.8046186767151085E-14</v>
      </c>
      <c r="N149" s="40"/>
    </row>
    <row r="150" spans="1:14" s="35" customFormat="1" ht="18" customHeight="1" x14ac:dyDescent="0.25">
      <c r="A150" s="324">
        <v>162</v>
      </c>
      <c r="B150" s="325" t="s">
        <v>192</v>
      </c>
      <c r="C150" s="322" t="s">
        <v>265</v>
      </c>
      <c r="D150" s="275">
        <v>38.502988999999999</v>
      </c>
      <c r="E150" s="275">
        <v>38.502988999999999</v>
      </c>
      <c r="F150" s="323">
        <f t="shared" si="7"/>
        <v>0</v>
      </c>
      <c r="G150" s="275">
        <v>38.502988999999999</v>
      </c>
      <c r="H150" s="275">
        <f t="shared" si="8"/>
        <v>0</v>
      </c>
      <c r="I150" s="275">
        <f t="shared" si="6"/>
        <v>0</v>
      </c>
      <c r="J150" s="327"/>
      <c r="K150" s="275">
        <v>0</v>
      </c>
      <c r="L150" s="275">
        <v>0</v>
      </c>
      <c r="N150" s="40"/>
    </row>
    <row r="151" spans="1:14" s="35" customFormat="1" ht="18" customHeight="1" x14ac:dyDescent="0.25">
      <c r="A151" s="324">
        <v>163</v>
      </c>
      <c r="B151" s="325" t="s">
        <v>127</v>
      </c>
      <c r="C151" s="322" t="s">
        <v>266</v>
      </c>
      <c r="D151" s="275">
        <v>317.83930885351873</v>
      </c>
      <c r="E151" s="275">
        <v>317.83930932880003</v>
      </c>
      <c r="F151" s="323">
        <f t="shared" si="7"/>
        <v>1.4953509719362046E-7</v>
      </c>
      <c r="G151" s="275">
        <v>317.83930932880003</v>
      </c>
      <c r="H151" s="275">
        <f t="shared" si="8"/>
        <v>0</v>
      </c>
      <c r="I151" s="275">
        <f t="shared" si="6"/>
        <v>0</v>
      </c>
      <c r="J151" s="327"/>
      <c r="K151" s="275">
        <v>0</v>
      </c>
      <c r="L151" s="275">
        <v>0</v>
      </c>
      <c r="N151" s="40"/>
    </row>
    <row r="152" spans="1:14" s="35" customFormat="1" ht="18" customHeight="1" x14ac:dyDescent="0.25">
      <c r="A152" s="324">
        <v>164</v>
      </c>
      <c r="B152" s="325" t="s">
        <v>127</v>
      </c>
      <c r="C152" s="322" t="s">
        <v>267</v>
      </c>
      <c r="D152" s="275">
        <v>793.23276789751878</v>
      </c>
      <c r="E152" s="275">
        <v>793.23276837280002</v>
      </c>
      <c r="F152" s="323">
        <f t="shared" si="7"/>
        <v>5.9916999362030765E-8</v>
      </c>
      <c r="G152" s="275">
        <v>793.23276837280002</v>
      </c>
      <c r="H152" s="275">
        <f t="shared" si="8"/>
        <v>9.8829168836429311</v>
      </c>
      <c r="I152" s="275">
        <f t="shared" si="6"/>
        <v>1.2459037596134961</v>
      </c>
      <c r="J152" s="327"/>
      <c r="K152" s="275">
        <v>0</v>
      </c>
      <c r="L152" s="275">
        <v>9.8829168836429311</v>
      </c>
      <c r="N152" s="40"/>
    </row>
    <row r="153" spans="1:14" s="35" customFormat="1" ht="18" customHeight="1" x14ac:dyDescent="0.25">
      <c r="A153" s="324">
        <v>165</v>
      </c>
      <c r="B153" s="325" t="s">
        <v>738</v>
      </c>
      <c r="C153" s="322" t="s">
        <v>268</v>
      </c>
      <c r="D153" s="275">
        <v>118.44181837247949</v>
      </c>
      <c r="E153" s="275">
        <v>118.44181789720001</v>
      </c>
      <c r="F153" s="323">
        <f t="shared" si="7"/>
        <v>-4.0127675049461686E-7</v>
      </c>
      <c r="G153" s="275">
        <v>118.44181789720001</v>
      </c>
      <c r="H153" s="275">
        <f t="shared" si="8"/>
        <v>-3.6092373534302171E-14</v>
      </c>
      <c r="I153" s="275">
        <f t="shared" si="6"/>
        <v>-3.047266090227361E-14</v>
      </c>
      <c r="J153" s="327"/>
      <c r="K153" s="275">
        <v>0</v>
      </c>
      <c r="L153" s="275">
        <v>-3.6092373534302171E-14</v>
      </c>
      <c r="N153" s="40"/>
    </row>
    <row r="154" spans="1:14" s="35" customFormat="1" ht="18" customHeight="1" x14ac:dyDescent="0.25">
      <c r="A154" s="324">
        <v>166</v>
      </c>
      <c r="B154" s="325" t="s">
        <v>215</v>
      </c>
      <c r="C154" s="322" t="s">
        <v>269</v>
      </c>
      <c r="D154" s="275">
        <v>1232.5901323898586</v>
      </c>
      <c r="E154" s="275">
        <v>1232.5901320334001</v>
      </c>
      <c r="F154" s="323">
        <f t="shared" si="7"/>
        <v>-2.8919473038513388E-8</v>
      </c>
      <c r="G154" s="275">
        <v>1232.5901320334001</v>
      </c>
      <c r="H154" s="275">
        <f t="shared" si="8"/>
        <v>10.53799940988687</v>
      </c>
      <c r="I154" s="275">
        <f t="shared" si="6"/>
        <v>0.8549475722722496</v>
      </c>
      <c r="J154" s="327"/>
      <c r="K154" s="275">
        <v>0</v>
      </c>
      <c r="L154" s="275">
        <v>10.53799940988687</v>
      </c>
      <c r="N154" s="40"/>
    </row>
    <row r="155" spans="1:14" s="35" customFormat="1" ht="18" customHeight="1" x14ac:dyDescent="0.25">
      <c r="A155" s="324">
        <v>167</v>
      </c>
      <c r="B155" s="325" t="s">
        <v>113</v>
      </c>
      <c r="C155" s="322" t="s">
        <v>270</v>
      </c>
      <c r="D155" s="275">
        <v>2928.8684290030837</v>
      </c>
      <c r="E155" s="275">
        <v>2928.868428409</v>
      </c>
      <c r="F155" s="323">
        <f t="shared" si="7"/>
        <v>-2.0283735580051143E-8</v>
      </c>
      <c r="G155" s="275">
        <v>2928.868428409</v>
      </c>
      <c r="H155" s="275">
        <f t="shared" si="8"/>
        <v>5.7747797654883473E-13</v>
      </c>
      <c r="I155" s="275">
        <f t="shared" si="6"/>
        <v>1.9716760607868221E-14</v>
      </c>
      <c r="J155" s="327"/>
      <c r="K155" s="275">
        <v>0</v>
      </c>
      <c r="L155" s="275">
        <v>5.7747797654883473E-13</v>
      </c>
      <c r="N155" s="40"/>
    </row>
    <row r="156" spans="1:14" s="35" customFormat="1" ht="18" customHeight="1" x14ac:dyDescent="0.25">
      <c r="A156" s="324">
        <v>168</v>
      </c>
      <c r="B156" s="325" t="s">
        <v>215</v>
      </c>
      <c r="C156" s="322" t="s">
        <v>271</v>
      </c>
      <c r="D156" s="275">
        <v>665.6699075512397</v>
      </c>
      <c r="E156" s="275">
        <v>665.66990731359999</v>
      </c>
      <c r="F156" s="323">
        <f t="shared" si="7"/>
        <v>-3.5699329714589112E-8</v>
      </c>
      <c r="G156" s="275">
        <v>665.66990731359999</v>
      </c>
      <c r="H156" s="275">
        <f t="shared" si="8"/>
        <v>-2.8873898827441737E-13</v>
      </c>
      <c r="I156" s="275">
        <f t="shared" si="6"/>
        <v>-4.3375700944581106E-14</v>
      </c>
      <c r="J156" s="327"/>
      <c r="K156" s="275">
        <v>0</v>
      </c>
      <c r="L156" s="275">
        <v>-2.8873898827441737E-13</v>
      </c>
      <c r="N156" s="40"/>
    </row>
    <row r="157" spans="1:14" s="35" customFormat="1" ht="18" customHeight="1" x14ac:dyDescent="0.25">
      <c r="A157" s="324">
        <v>170</v>
      </c>
      <c r="B157" s="325" t="s">
        <v>123</v>
      </c>
      <c r="C157" s="322" t="s">
        <v>272</v>
      </c>
      <c r="D157" s="275">
        <v>1622.8207496593791</v>
      </c>
      <c r="E157" s="275">
        <v>1622.8207497782</v>
      </c>
      <c r="F157" s="323">
        <f t="shared" si="7"/>
        <v>7.3218728857682436E-9</v>
      </c>
      <c r="G157" s="275">
        <v>1622.8207497782</v>
      </c>
      <c r="H157" s="275">
        <f t="shared" si="8"/>
        <v>170.70456029990149</v>
      </c>
      <c r="I157" s="275">
        <f t="shared" si="6"/>
        <v>10.519002811815946</v>
      </c>
      <c r="J157" s="327"/>
      <c r="K157" s="275">
        <v>0</v>
      </c>
      <c r="L157" s="275">
        <v>170.70456029990149</v>
      </c>
      <c r="N157" s="40"/>
    </row>
    <row r="158" spans="1:14" s="35" customFormat="1" ht="18" customHeight="1" x14ac:dyDescent="0.25">
      <c r="A158" s="324">
        <v>171</v>
      </c>
      <c r="B158" s="325" t="s">
        <v>113</v>
      </c>
      <c r="C158" s="322" t="s">
        <v>273</v>
      </c>
      <c r="D158" s="275">
        <v>9543.020316824759</v>
      </c>
      <c r="E158" s="275">
        <v>9543.0203170624009</v>
      </c>
      <c r="F158" s="323">
        <f t="shared" si="7"/>
        <v>2.4902107043089927E-9</v>
      </c>
      <c r="G158" s="275">
        <v>9543.0203170624009</v>
      </c>
      <c r="H158" s="275">
        <f t="shared" si="8"/>
        <v>4599.1268559935052</v>
      </c>
      <c r="I158" s="275">
        <f t="shared" si="6"/>
        <v>48.193619034536859</v>
      </c>
      <c r="J158" s="327"/>
      <c r="K158" s="275">
        <v>0</v>
      </c>
      <c r="L158" s="275">
        <v>4599.1268559935052</v>
      </c>
      <c r="N158" s="40"/>
    </row>
    <row r="159" spans="1:14" s="35" customFormat="1" ht="18" customHeight="1" x14ac:dyDescent="0.25">
      <c r="A159" s="324">
        <v>176</v>
      </c>
      <c r="B159" s="325" t="s">
        <v>123</v>
      </c>
      <c r="C159" s="322" t="s">
        <v>274</v>
      </c>
      <c r="D159" s="275">
        <v>731.17259403737921</v>
      </c>
      <c r="E159" s="275">
        <v>731.17259415620003</v>
      </c>
      <c r="F159" s="323">
        <f t="shared" si="7"/>
        <v>1.625070922273153E-8</v>
      </c>
      <c r="G159" s="275">
        <v>731.17259415620003</v>
      </c>
      <c r="H159" s="275">
        <f t="shared" si="8"/>
        <v>18.745060517312488</v>
      </c>
      <c r="I159" s="275">
        <f t="shared" si="6"/>
        <v>2.5636984573997847</v>
      </c>
      <c r="J159" s="327"/>
      <c r="K159" s="275">
        <v>0</v>
      </c>
      <c r="L159" s="275">
        <v>18.745060517312488</v>
      </c>
      <c r="N159" s="40"/>
    </row>
    <row r="160" spans="1:14" s="35" customFormat="1" ht="18" customHeight="1" x14ac:dyDescent="0.25">
      <c r="A160" s="324">
        <v>177</v>
      </c>
      <c r="B160" s="325" t="s">
        <v>123</v>
      </c>
      <c r="C160" s="322" t="s">
        <v>275</v>
      </c>
      <c r="D160" s="275">
        <v>25.099255442619818</v>
      </c>
      <c r="E160" s="275">
        <v>25.099255323800001</v>
      </c>
      <c r="F160" s="323">
        <f t="shared" si="7"/>
        <v>-4.7339976561033836E-7</v>
      </c>
      <c r="G160" s="275">
        <v>25.099255323800001</v>
      </c>
      <c r="H160" s="275">
        <f t="shared" si="8"/>
        <v>0.60351155016778746</v>
      </c>
      <c r="I160" s="275">
        <f t="shared" si="6"/>
        <v>2.4044998243255304</v>
      </c>
      <c r="J160" s="327"/>
      <c r="K160" s="275">
        <v>0</v>
      </c>
      <c r="L160" s="275">
        <v>0.60351155016778746</v>
      </c>
      <c r="N160" s="40"/>
    </row>
    <row r="161" spans="1:14" s="35" customFormat="1" ht="18" customHeight="1" x14ac:dyDescent="0.25">
      <c r="A161" s="324">
        <v>181</v>
      </c>
      <c r="B161" s="325" t="s">
        <v>192</v>
      </c>
      <c r="C161" s="322" t="s">
        <v>276</v>
      </c>
      <c r="D161" s="275">
        <v>13096.248318884465</v>
      </c>
      <c r="E161" s="275">
        <v>13096.2483184092</v>
      </c>
      <c r="F161" s="323">
        <f t="shared" si="7"/>
        <v>-3.6290259686211357E-9</v>
      </c>
      <c r="G161" s="275">
        <v>13096.2483184092</v>
      </c>
      <c r="H161" s="275">
        <f t="shared" si="8"/>
        <v>2348.7944513294215</v>
      </c>
      <c r="I161" s="275">
        <f t="shared" si="6"/>
        <v>17.934864964554439</v>
      </c>
      <c r="J161" s="327"/>
      <c r="K161" s="275">
        <v>0</v>
      </c>
      <c r="L161" s="275">
        <v>2348.7944513294215</v>
      </c>
      <c r="N161" s="40"/>
    </row>
    <row r="162" spans="1:14" s="35" customFormat="1" ht="18" customHeight="1" x14ac:dyDescent="0.25">
      <c r="A162" s="324">
        <v>182</v>
      </c>
      <c r="B162" s="325" t="s">
        <v>192</v>
      </c>
      <c r="C162" s="322" t="s">
        <v>277</v>
      </c>
      <c r="D162" s="275">
        <v>649.16649000000007</v>
      </c>
      <c r="E162" s="275">
        <v>649.16649000000007</v>
      </c>
      <c r="F162" s="323">
        <f t="shared" si="7"/>
        <v>0</v>
      </c>
      <c r="G162" s="275">
        <v>649.16649000000007</v>
      </c>
      <c r="H162" s="275">
        <f t="shared" si="8"/>
        <v>-2.1655424120581301E-13</v>
      </c>
      <c r="I162" s="275">
        <f t="shared" si="6"/>
        <v>-3.3358813885450708E-14</v>
      </c>
      <c r="J162" s="327"/>
      <c r="K162" s="275">
        <v>0</v>
      </c>
      <c r="L162" s="275">
        <v>-2.1655424120581301E-13</v>
      </c>
      <c r="N162" s="40"/>
    </row>
    <row r="163" spans="1:14" s="35" customFormat="1" ht="18" customHeight="1" x14ac:dyDescent="0.25">
      <c r="A163" s="324">
        <v>183</v>
      </c>
      <c r="B163" s="325" t="s">
        <v>192</v>
      </c>
      <c r="C163" s="322" t="s">
        <v>278</v>
      </c>
      <c r="D163" s="275">
        <v>116.931241</v>
      </c>
      <c r="E163" s="275">
        <v>116.931241</v>
      </c>
      <c r="F163" s="323">
        <f t="shared" si="7"/>
        <v>0</v>
      </c>
      <c r="G163" s="275">
        <v>116.931241</v>
      </c>
      <c r="H163" s="275">
        <f t="shared" si="8"/>
        <v>0</v>
      </c>
      <c r="I163" s="275">
        <f t="shared" si="6"/>
        <v>0</v>
      </c>
      <c r="J163" s="327"/>
      <c r="K163" s="275">
        <v>0</v>
      </c>
      <c r="L163" s="275">
        <v>0</v>
      </c>
      <c r="N163" s="40"/>
    </row>
    <row r="164" spans="1:14" s="35" customFormat="1" ht="18" customHeight="1" x14ac:dyDescent="0.25">
      <c r="A164" s="324">
        <v>185</v>
      </c>
      <c r="B164" s="325" t="s">
        <v>127</v>
      </c>
      <c r="C164" s="322" t="s">
        <v>279</v>
      </c>
      <c r="D164" s="275">
        <v>471.39414694047923</v>
      </c>
      <c r="E164" s="275">
        <v>471.39414646520004</v>
      </c>
      <c r="F164" s="323">
        <f t="shared" si="7"/>
        <v>-1.0082416679324524E-7</v>
      </c>
      <c r="G164" s="275">
        <v>471.39414646520004</v>
      </c>
      <c r="H164" s="275">
        <f t="shared" si="8"/>
        <v>14.243423451771104</v>
      </c>
      <c r="I164" s="275">
        <f t="shared" si="6"/>
        <v>3.0215528891431842</v>
      </c>
      <c r="J164" s="327"/>
      <c r="K164" s="275">
        <v>0</v>
      </c>
      <c r="L164" s="275">
        <v>14.243423451771104</v>
      </c>
      <c r="N164" s="40"/>
    </row>
    <row r="165" spans="1:14" s="35" customFormat="1" ht="18" customHeight="1" x14ac:dyDescent="0.25">
      <c r="A165" s="324">
        <v>188</v>
      </c>
      <c r="B165" s="325" t="s">
        <v>127</v>
      </c>
      <c r="C165" s="322" t="s">
        <v>280</v>
      </c>
      <c r="D165" s="275">
        <v>4964.5109525672215</v>
      </c>
      <c r="E165" s="275">
        <v>4964.5109523296005</v>
      </c>
      <c r="F165" s="323">
        <f t="shared" si="7"/>
        <v>-4.7863863983366173E-9</v>
      </c>
      <c r="G165" s="275">
        <v>4171.8776521296004</v>
      </c>
      <c r="H165" s="275">
        <f t="shared" si="8"/>
        <v>880.99629679286249</v>
      </c>
      <c r="I165" s="275">
        <f t="shared" si="6"/>
        <v>17.745882832214406</v>
      </c>
      <c r="J165" s="327"/>
      <c r="K165" s="275">
        <v>760.56622295919999</v>
      </c>
      <c r="L165" s="275">
        <v>120.43007383366246</v>
      </c>
      <c r="N165" s="40"/>
    </row>
    <row r="166" spans="1:14" s="35" customFormat="1" ht="18" customHeight="1" x14ac:dyDescent="0.25">
      <c r="A166" s="324">
        <v>189</v>
      </c>
      <c r="B166" s="325" t="s">
        <v>127</v>
      </c>
      <c r="C166" s="322" t="s">
        <v>281</v>
      </c>
      <c r="D166" s="275">
        <v>326.00537641613948</v>
      </c>
      <c r="E166" s="275">
        <v>326.00537677260007</v>
      </c>
      <c r="F166" s="323">
        <f t="shared" si="7"/>
        <v>1.0934193994671659E-7</v>
      </c>
      <c r="G166" s="275">
        <v>326.00537677260007</v>
      </c>
      <c r="H166" s="275">
        <f t="shared" si="8"/>
        <v>31.704615889074169</v>
      </c>
      <c r="I166" s="275">
        <f t="shared" si="6"/>
        <v>9.725181898208147</v>
      </c>
      <c r="J166" s="327"/>
      <c r="K166" s="275">
        <v>0</v>
      </c>
      <c r="L166" s="275">
        <v>31.704615889074169</v>
      </c>
      <c r="N166" s="40"/>
    </row>
    <row r="167" spans="1:14" s="35" customFormat="1" ht="18" customHeight="1" x14ac:dyDescent="0.25">
      <c r="A167" s="324">
        <v>190</v>
      </c>
      <c r="B167" s="325" t="s">
        <v>233</v>
      </c>
      <c r="C167" s="322" t="s">
        <v>282</v>
      </c>
      <c r="D167" s="275">
        <v>1001.3163304655187</v>
      </c>
      <c r="E167" s="275">
        <v>1001.3163309408001</v>
      </c>
      <c r="F167" s="323">
        <f t="shared" si="7"/>
        <v>4.7465647412536782E-8</v>
      </c>
      <c r="G167" s="275">
        <v>1001.3163309408001</v>
      </c>
      <c r="H167" s="275">
        <f t="shared" si="8"/>
        <v>122.50287245392569</v>
      </c>
      <c r="I167" s="275">
        <f t="shared" si="6"/>
        <v>12.23418301175878</v>
      </c>
      <c r="J167" s="327"/>
      <c r="K167" s="275">
        <v>0</v>
      </c>
      <c r="L167" s="275">
        <v>122.50287245392569</v>
      </c>
      <c r="N167" s="40"/>
    </row>
    <row r="168" spans="1:14" s="35" customFormat="1" ht="18" customHeight="1" x14ac:dyDescent="0.25">
      <c r="A168" s="324">
        <v>191</v>
      </c>
      <c r="B168" s="325" t="s">
        <v>127</v>
      </c>
      <c r="C168" s="322" t="s">
        <v>283</v>
      </c>
      <c r="D168" s="275">
        <v>111.22178640123964</v>
      </c>
      <c r="E168" s="275">
        <v>111.2217861636</v>
      </c>
      <c r="F168" s="323">
        <f t="shared" si="7"/>
        <v>-2.1366285807289387E-7</v>
      </c>
      <c r="G168" s="275">
        <v>111.2217861636</v>
      </c>
      <c r="H168" s="275">
        <f t="shared" si="8"/>
        <v>3.6092373534302171E-14</v>
      </c>
      <c r="I168" s="275">
        <f t="shared" si="6"/>
        <v>3.2450812722259868E-14</v>
      </c>
      <c r="J168" s="327"/>
      <c r="K168" s="275">
        <v>0</v>
      </c>
      <c r="L168" s="275">
        <v>3.6092373534302171E-14</v>
      </c>
      <c r="N168" s="40"/>
    </row>
    <row r="169" spans="1:14" s="35" customFormat="1" ht="18" customHeight="1" x14ac:dyDescent="0.25">
      <c r="A169" s="324">
        <v>192</v>
      </c>
      <c r="B169" s="325" t="s">
        <v>233</v>
      </c>
      <c r="C169" s="322" t="s">
        <v>284</v>
      </c>
      <c r="D169" s="275">
        <v>785.44628589785839</v>
      </c>
      <c r="E169" s="275">
        <v>785.44628554140002</v>
      </c>
      <c r="F169" s="323">
        <f t="shared" si="7"/>
        <v>-4.5382904545476777E-8</v>
      </c>
      <c r="G169" s="275">
        <v>785.44628554140002</v>
      </c>
      <c r="H169" s="275">
        <f t="shared" si="8"/>
        <v>25.916420257931012</v>
      </c>
      <c r="I169" s="275">
        <f t="shared" si="6"/>
        <v>3.2995789444808556</v>
      </c>
      <c r="J169" s="327"/>
      <c r="K169" s="275">
        <v>0</v>
      </c>
      <c r="L169" s="275">
        <v>25.916420257931012</v>
      </c>
      <c r="N169" s="40"/>
    </row>
    <row r="170" spans="1:14" s="35" customFormat="1" ht="18" customHeight="1" x14ac:dyDescent="0.25">
      <c r="A170" s="324">
        <v>193</v>
      </c>
      <c r="B170" s="325" t="s">
        <v>233</v>
      </c>
      <c r="C170" s="322" t="s">
        <v>285</v>
      </c>
      <c r="D170" s="275">
        <v>77.343503700760166</v>
      </c>
      <c r="E170" s="275">
        <v>77.343503938400005</v>
      </c>
      <c r="F170" s="323">
        <f t="shared" si="7"/>
        <v>3.072524918934505E-7</v>
      </c>
      <c r="G170" s="275">
        <v>77.343503938400005</v>
      </c>
      <c r="H170" s="275">
        <f t="shared" si="8"/>
        <v>0</v>
      </c>
      <c r="I170" s="275">
        <f t="shared" si="6"/>
        <v>0</v>
      </c>
      <c r="J170" s="327"/>
      <c r="K170" s="275">
        <v>0</v>
      </c>
      <c r="L170" s="275">
        <v>0</v>
      </c>
      <c r="N170" s="40"/>
    </row>
    <row r="171" spans="1:14" s="35" customFormat="1" ht="18" customHeight="1" x14ac:dyDescent="0.25">
      <c r="A171" s="324">
        <v>194</v>
      </c>
      <c r="B171" s="325" t="s">
        <v>233</v>
      </c>
      <c r="C171" s="322" t="s">
        <v>286</v>
      </c>
      <c r="D171" s="275">
        <v>796.75555880109812</v>
      </c>
      <c r="E171" s="275">
        <v>796.75555820700004</v>
      </c>
      <c r="F171" s="323">
        <f t="shared" si="7"/>
        <v>-7.4564667329468648E-8</v>
      </c>
      <c r="G171" s="275">
        <v>796.75555820700004</v>
      </c>
      <c r="H171" s="275">
        <f t="shared" si="8"/>
        <v>18.522255890900635</v>
      </c>
      <c r="I171" s="275">
        <f t="shared" si="6"/>
        <v>2.3247099690879702</v>
      </c>
      <c r="J171" s="327"/>
      <c r="K171" s="275">
        <v>0</v>
      </c>
      <c r="L171" s="275">
        <v>18.522255890900635</v>
      </c>
      <c r="N171" s="40"/>
    </row>
    <row r="172" spans="1:14" s="35" customFormat="1" ht="18" customHeight="1" x14ac:dyDescent="0.25">
      <c r="A172" s="324">
        <v>195</v>
      </c>
      <c r="B172" s="325" t="s">
        <v>127</v>
      </c>
      <c r="C172" s="322" t="s">
        <v>287</v>
      </c>
      <c r="D172" s="275">
        <v>1965.8165910801397</v>
      </c>
      <c r="E172" s="275">
        <v>1965.8165914366002</v>
      </c>
      <c r="F172" s="323">
        <f t="shared" si="7"/>
        <v>1.8132936929760035E-8</v>
      </c>
      <c r="G172" s="275">
        <v>1965.8165914366002</v>
      </c>
      <c r="H172" s="275">
        <f t="shared" si="8"/>
        <v>83.660882275502956</v>
      </c>
      <c r="I172" s="275">
        <f t="shared" si="6"/>
        <v>4.2557826930519678</v>
      </c>
      <c r="J172" s="327"/>
      <c r="K172" s="275">
        <v>0</v>
      </c>
      <c r="L172" s="275">
        <v>83.660882275502956</v>
      </c>
      <c r="N172" s="40"/>
    </row>
    <row r="173" spans="1:14" s="35" customFormat="1" ht="18" customHeight="1" x14ac:dyDescent="0.25">
      <c r="A173" s="324">
        <v>197</v>
      </c>
      <c r="B173" s="325" t="s">
        <v>233</v>
      </c>
      <c r="C173" s="322" t="s">
        <v>288</v>
      </c>
      <c r="D173" s="275">
        <v>323.3741897155187</v>
      </c>
      <c r="E173" s="275">
        <v>323.37419019080005</v>
      </c>
      <c r="F173" s="323">
        <f t="shared" si="7"/>
        <v>1.46975651205139E-7</v>
      </c>
      <c r="G173" s="275">
        <v>323.37419019080005</v>
      </c>
      <c r="H173" s="275">
        <f t="shared" si="8"/>
        <v>17.383904115257721</v>
      </c>
      <c r="I173" s="275">
        <f t="shared" si="6"/>
        <v>5.3757858983738682</v>
      </c>
      <c r="J173" s="327"/>
      <c r="K173" s="275">
        <v>0</v>
      </c>
      <c r="L173" s="275">
        <v>17.383904115257721</v>
      </c>
      <c r="N173" s="40"/>
    </row>
    <row r="174" spans="1:14" s="35" customFormat="1" ht="18" customHeight="1" x14ac:dyDescent="0.25">
      <c r="A174" s="324">
        <v>198</v>
      </c>
      <c r="B174" s="325" t="s">
        <v>127</v>
      </c>
      <c r="C174" s="322" t="s">
        <v>289</v>
      </c>
      <c r="D174" s="275">
        <v>407.94646221351877</v>
      </c>
      <c r="E174" s="275">
        <v>407.94646268880001</v>
      </c>
      <c r="F174" s="323">
        <f t="shared" si="7"/>
        <v>1.1650578812805179E-7</v>
      </c>
      <c r="G174" s="275">
        <v>407.94646268880001</v>
      </c>
      <c r="H174" s="275">
        <f t="shared" si="8"/>
        <v>22.088024144974369</v>
      </c>
      <c r="I174" s="275">
        <f t="shared" si="6"/>
        <v>5.4144418851902421</v>
      </c>
      <c r="J174" s="327"/>
      <c r="K174" s="275">
        <v>0</v>
      </c>
      <c r="L174" s="275">
        <v>22.088024144974369</v>
      </c>
      <c r="N174" s="40"/>
    </row>
    <row r="175" spans="1:14" s="35" customFormat="1" ht="18" customHeight="1" x14ac:dyDescent="0.25">
      <c r="A175" s="324">
        <v>199</v>
      </c>
      <c r="B175" s="325" t="s">
        <v>127</v>
      </c>
      <c r="C175" s="322" t="s">
        <v>290</v>
      </c>
      <c r="D175" s="275">
        <v>314.89351561937917</v>
      </c>
      <c r="E175" s="275">
        <v>314.89351573819999</v>
      </c>
      <c r="F175" s="323">
        <f t="shared" si="7"/>
        <v>3.7733656199634424E-8</v>
      </c>
      <c r="G175" s="275">
        <v>314.89353605640002</v>
      </c>
      <c r="H175" s="275">
        <f t="shared" si="8"/>
        <v>6.4953495454153414</v>
      </c>
      <c r="I175" s="275">
        <f t="shared" si="6"/>
        <v>2.0627130190942147</v>
      </c>
      <c r="J175" s="327"/>
      <c r="K175" s="275">
        <v>0</v>
      </c>
      <c r="L175" s="275">
        <v>6.4953495454153414</v>
      </c>
      <c r="N175" s="40"/>
    </row>
    <row r="176" spans="1:14" s="35" customFormat="1" ht="18" customHeight="1" x14ac:dyDescent="0.25">
      <c r="A176" s="324">
        <v>200</v>
      </c>
      <c r="B176" s="325" t="s">
        <v>215</v>
      </c>
      <c r="C176" s="322" t="s">
        <v>291</v>
      </c>
      <c r="D176" s="275">
        <v>1418.0681124006189</v>
      </c>
      <c r="E176" s="275">
        <v>1418.0681122818</v>
      </c>
      <c r="F176" s="323">
        <f t="shared" si="7"/>
        <v>-8.3789331029038294E-9</v>
      </c>
      <c r="G176" s="275">
        <v>1418.0681122818</v>
      </c>
      <c r="H176" s="275">
        <f t="shared" si="8"/>
        <v>72.106011162346533</v>
      </c>
      <c r="I176" s="275">
        <f t="shared" si="6"/>
        <v>5.0848059086753903</v>
      </c>
      <c r="J176" s="327"/>
      <c r="K176" s="275">
        <v>0</v>
      </c>
      <c r="L176" s="275">
        <v>72.106011162346533</v>
      </c>
      <c r="N176" s="40"/>
    </row>
    <row r="177" spans="1:14" s="35" customFormat="1" ht="18" customHeight="1" x14ac:dyDescent="0.25">
      <c r="A177" s="324">
        <v>201</v>
      </c>
      <c r="B177" s="325" t="s">
        <v>215</v>
      </c>
      <c r="C177" s="322" t="s">
        <v>292</v>
      </c>
      <c r="D177" s="275">
        <v>1796.8178903613793</v>
      </c>
      <c r="E177" s="275">
        <v>1796.8178904802</v>
      </c>
      <c r="F177" s="323">
        <f t="shared" si="7"/>
        <v>6.61285071146267E-9</v>
      </c>
      <c r="G177" s="275">
        <v>1796.8178904802</v>
      </c>
      <c r="H177" s="275">
        <f t="shared" si="8"/>
        <v>261.54976453879146</v>
      </c>
      <c r="I177" s="275">
        <f t="shared" si="6"/>
        <v>14.556275620613517</v>
      </c>
      <c r="J177" s="327"/>
      <c r="K177" s="275">
        <v>0</v>
      </c>
      <c r="L177" s="275">
        <v>261.54976453879146</v>
      </c>
      <c r="N177" s="40"/>
    </row>
    <row r="178" spans="1:14" s="35" customFormat="1" ht="18" customHeight="1" x14ac:dyDescent="0.25">
      <c r="A178" s="324">
        <v>202</v>
      </c>
      <c r="B178" s="325" t="s">
        <v>215</v>
      </c>
      <c r="C178" s="322" t="s">
        <v>293</v>
      </c>
      <c r="D178" s="275">
        <v>2663.0487905113796</v>
      </c>
      <c r="E178" s="275">
        <v>2663.0487906302001</v>
      </c>
      <c r="F178" s="323">
        <f t="shared" si="7"/>
        <v>4.4618246874961187E-9</v>
      </c>
      <c r="G178" s="275">
        <v>2663.0487906302001</v>
      </c>
      <c r="H178" s="275">
        <f t="shared" si="8"/>
        <v>158.27280703868595</v>
      </c>
      <c r="I178" s="275">
        <f t="shared" si="6"/>
        <v>5.9432935511944303</v>
      </c>
      <c r="J178" s="327"/>
      <c r="K178" s="275">
        <v>0</v>
      </c>
      <c r="L178" s="275">
        <v>158.27280703868595</v>
      </c>
      <c r="N178" s="40"/>
    </row>
    <row r="179" spans="1:14" s="35" customFormat="1" ht="18" customHeight="1" x14ac:dyDescent="0.25">
      <c r="A179" s="324">
        <v>203</v>
      </c>
      <c r="B179" s="325" t="s">
        <v>215</v>
      </c>
      <c r="C179" s="322" t="s">
        <v>294</v>
      </c>
      <c r="D179" s="275">
        <v>749.13036814523969</v>
      </c>
      <c r="E179" s="275">
        <v>749.13036790759998</v>
      </c>
      <c r="F179" s="323">
        <f t="shared" si="7"/>
        <v>-3.1722080962026666E-8</v>
      </c>
      <c r="G179" s="275">
        <v>749.13036790759998</v>
      </c>
      <c r="H179" s="275">
        <f t="shared" si="8"/>
        <v>4.3310848241162602E-13</v>
      </c>
      <c r="I179" s="275">
        <f t="shared" si="6"/>
        <v>5.7814834502216705E-14</v>
      </c>
      <c r="J179" s="327"/>
      <c r="K179" s="275">
        <v>0</v>
      </c>
      <c r="L179" s="275">
        <v>4.3310848241162602E-13</v>
      </c>
      <c r="N179" s="40"/>
    </row>
    <row r="180" spans="1:14" s="35" customFormat="1" ht="18" customHeight="1" x14ac:dyDescent="0.25">
      <c r="A180" s="324">
        <v>204</v>
      </c>
      <c r="B180" s="325" t="s">
        <v>215</v>
      </c>
      <c r="C180" s="322" t="s">
        <v>295</v>
      </c>
      <c r="D180" s="275">
        <v>2163.450748157084</v>
      </c>
      <c r="E180" s="275">
        <v>2163.4507475630003</v>
      </c>
      <c r="F180" s="323">
        <f t="shared" si="7"/>
        <v>-2.7460018259262142E-8</v>
      </c>
      <c r="G180" s="275">
        <v>2163.4507475630003</v>
      </c>
      <c r="H180" s="275">
        <f t="shared" si="8"/>
        <v>21.180848933876575</v>
      </c>
      <c r="I180" s="275">
        <f t="shared" si="6"/>
        <v>0.97903078947998012</v>
      </c>
      <c r="J180" s="327"/>
      <c r="K180" s="275">
        <v>0</v>
      </c>
      <c r="L180" s="275">
        <v>21.180848933876575</v>
      </c>
      <c r="N180" s="40"/>
    </row>
    <row r="181" spans="1:14" s="35" customFormat="1" ht="18" customHeight="1" x14ac:dyDescent="0.25">
      <c r="A181" s="324">
        <v>205</v>
      </c>
      <c r="B181" s="325" t="s">
        <v>176</v>
      </c>
      <c r="C181" s="322" t="s">
        <v>296</v>
      </c>
      <c r="D181" s="275">
        <v>2367.1523047304631</v>
      </c>
      <c r="E181" s="275">
        <v>2367.1523042552003</v>
      </c>
      <c r="F181" s="323">
        <f t="shared" si="7"/>
        <v>-2.0077408180441125E-8</v>
      </c>
      <c r="G181" s="275">
        <v>2367.1523042552003</v>
      </c>
      <c r="H181" s="275">
        <f t="shared" si="8"/>
        <v>35.532787472091272</v>
      </c>
      <c r="I181" s="275">
        <f t="shared" si="6"/>
        <v>1.5010773665985677</v>
      </c>
      <c r="J181" s="327"/>
      <c r="K181" s="275">
        <v>0</v>
      </c>
      <c r="L181" s="275">
        <v>35.532787472091272</v>
      </c>
      <c r="N181" s="40"/>
    </row>
    <row r="182" spans="1:14" s="35" customFormat="1" ht="18" customHeight="1" x14ac:dyDescent="0.25">
      <c r="A182" s="324">
        <v>206</v>
      </c>
      <c r="B182" s="325" t="s">
        <v>127</v>
      </c>
      <c r="C182" s="322" t="s">
        <v>297</v>
      </c>
      <c r="D182" s="275">
        <v>856.16768185461888</v>
      </c>
      <c r="E182" s="275">
        <v>856.16768173579999</v>
      </c>
      <c r="F182" s="323">
        <f t="shared" si="7"/>
        <v>-1.3877993865207827E-8</v>
      </c>
      <c r="G182" s="275">
        <v>856.16768173579999</v>
      </c>
      <c r="H182" s="275">
        <f t="shared" si="8"/>
        <v>-1.4436949413720868E-13</v>
      </c>
      <c r="I182" s="275">
        <f t="shared" si="6"/>
        <v>-1.6862291957168135E-14</v>
      </c>
      <c r="J182" s="327"/>
      <c r="K182" s="275">
        <v>0</v>
      </c>
      <c r="L182" s="275">
        <v>-1.4436949413720868E-13</v>
      </c>
      <c r="N182" s="40"/>
    </row>
    <row r="183" spans="1:14" s="35" customFormat="1" ht="18" customHeight="1" x14ac:dyDescent="0.25">
      <c r="A183" s="324">
        <v>207</v>
      </c>
      <c r="B183" s="325" t="s">
        <v>127</v>
      </c>
      <c r="C183" s="322" t="s">
        <v>298</v>
      </c>
      <c r="D183" s="275">
        <v>973.99871374751865</v>
      </c>
      <c r="E183" s="275">
        <v>973.99871422280012</v>
      </c>
      <c r="F183" s="323">
        <f t="shared" si="7"/>
        <v>4.8796920282256906E-8</v>
      </c>
      <c r="G183" s="275">
        <v>973.99871422280012</v>
      </c>
      <c r="H183" s="275">
        <f t="shared" si="8"/>
        <v>15.060595528611252</v>
      </c>
      <c r="I183" s="275">
        <f t="shared" si="6"/>
        <v>1.5462644158240824</v>
      </c>
      <c r="J183" s="327"/>
      <c r="K183" s="275">
        <v>0</v>
      </c>
      <c r="L183" s="275">
        <v>15.060595528611252</v>
      </c>
      <c r="N183" s="40"/>
    </row>
    <row r="184" spans="1:14" s="35" customFormat="1" ht="18" customHeight="1" x14ac:dyDescent="0.25">
      <c r="A184" s="324">
        <v>208</v>
      </c>
      <c r="B184" s="325" t="s">
        <v>127</v>
      </c>
      <c r="C184" s="322" t="s">
        <v>299</v>
      </c>
      <c r="D184" s="275">
        <v>190.8038483810993</v>
      </c>
      <c r="E184" s="275">
        <v>190.803847787</v>
      </c>
      <c r="F184" s="323">
        <f t="shared" si="7"/>
        <v>-3.1136652012264676E-7</v>
      </c>
      <c r="G184" s="275">
        <v>190.803847787</v>
      </c>
      <c r="H184" s="275">
        <f t="shared" si="8"/>
        <v>3.6092373534302171E-14</v>
      </c>
      <c r="I184" s="275">
        <f t="shared" si="6"/>
        <v>1.8915956859839201E-14</v>
      </c>
      <c r="J184" s="327"/>
      <c r="K184" s="275">
        <v>0</v>
      </c>
      <c r="L184" s="275">
        <v>3.6092373534302171E-14</v>
      </c>
      <c r="N184" s="40"/>
    </row>
    <row r="185" spans="1:14" s="35" customFormat="1" ht="18" customHeight="1" x14ac:dyDescent="0.25">
      <c r="A185" s="324">
        <v>209</v>
      </c>
      <c r="B185" s="325" t="s">
        <v>233</v>
      </c>
      <c r="C185" s="322" t="s">
        <v>739</v>
      </c>
      <c r="D185" s="275">
        <v>2702.1377362000003</v>
      </c>
      <c r="E185" s="275">
        <v>2702.1377362000003</v>
      </c>
      <c r="F185" s="323">
        <f t="shared" si="7"/>
        <v>0</v>
      </c>
      <c r="G185" s="275">
        <v>1074.1657131758</v>
      </c>
      <c r="H185" s="275">
        <f t="shared" si="8"/>
        <v>134.41185710923364</v>
      </c>
      <c r="I185" s="275">
        <f t="shared" si="6"/>
        <v>4.9742785243159444</v>
      </c>
      <c r="J185" s="327"/>
      <c r="K185" s="275">
        <v>2.0318200000000001E-5</v>
      </c>
      <c r="L185" s="275">
        <v>134.41183679103364</v>
      </c>
      <c r="N185" s="40"/>
    </row>
    <row r="186" spans="1:14" s="35" customFormat="1" ht="18" customHeight="1" x14ac:dyDescent="0.25">
      <c r="A186" s="324">
        <v>210</v>
      </c>
      <c r="B186" s="325" t="s">
        <v>215</v>
      </c>
      <c r="C186" s="322" t="s">
        <v>301</v>
      </c>
      <c r="D186" s="275">
        <v>2808.2085535341375</v>
      </c>
      <c r="E186" s="275">
        <v>2808.2085538905999</v>
      </c>
      <c r="F186" s="323">
        <f t="shared" si="7"/>
        <v>1.2693575968114601E-8</v>
      </c>
      <c r="G186" s="275">
        <v>2808.2085538905999</v>
      </c>
      <c r="H186" s="275">
        <f t="shared" si="8"/>
        <v>54.558412074519758</v>
      </c>
      <c r="I186" s="275">
        <f t="shared" si="6"/>
        <v>1.9428190972117239</v>
      </c>
      <c r="J186" s="327"/>
      <c r="K186" s="275">
        <v>0</v>
      </c>
      <c r="L186" s="275">
        <v>54.558412074519758</v>
      </c>
      <c r="N186" s="40"/>
    </row>
    <row r="187" spans="1:14" s="35" customFormat="1" ht="18" customHeight="1" x14ac:dyDescent="0.25">
      <c r="A187" s="324">
        <v>211</v>
      </c>
      <c r="B187" s="325" t="s">
        <v>237</v>
      </c>
      <c r="C187" s="322" t="s">
        <v>302</v>
      </c>
      <c r="D187" s="275">
        <v>3705.6677345555167</v>
      </c>
      <c r="E187" s="275">
        <v>3705.6677350308005</v>
      </c>
      <c r="F187" s="323">
        <f t="shared" si="7"/>
        <v>1.2825850603803701E-8</v>
      </c>
      <c r="G187" s="275">
        <v>3705.6677350308005</v>
      </c>
      <c r="H187" s="275">
        <f t="shared" si="8"/>
        <v>116.02295843366127</v>
      </c>
      <c r="I187" s="275">
        <f t="shared" si="6"/>
        <v>3.1309595659875566</v>
      </c>
      <c r="J187" s="327"/>
      <c r="K187" s="275">
        <v>0</v>
      </c>
      <c r="L187" s="275">
        <v>116.02295843366127</v>
      </c>
      <c r="N187" s="40"/>
    </row>
    <row r="188" spans="1:14" s="35" customFormat="1" ht="18" customHeight="1" x14ac:dyDescent="0.25">
      <c r="A188" s="324">
        <v>212</v>
      </c>
      <c r="B188" s="325" t="s">
        <v>127</v>
      </c>
      <c r="C188" s="322" t="s">
        <v>303</v>
      </c>
      <c r="D188" s="275">
        <v>745.58715804475833</v>
      </c>
      <c r="E188" s="275">
        <v>745.58715828240008</v>
      </c>
      <c r="F188" s="323">
        <f t="shared" si="7"/>
        <v>3.1873099715085118E-8</v>
      </c>
      <c r="G188" s="275">
        <v>745.58715828240008</v>
      </c>
      <c r="H188" s="275">
        <f t="shared" si="8"/>
        <v>-1.4436949413720868E-13</v>
      </c>
      <c r="I188" s="275">
        <f t="shared" si="6"/>
        <v>-1.9363194836910939E-14</v>
      </c>
      <c r="J188" s="327"/>
      <c r="K188" s="275">
        <v>0</v>
      </c>
      <c r="L188" s="275">
        <v>-1.4436949413720868E-13</v>
      </c>
      <c r="N188" s="40"/>
    </row>
    <row r="189" spans="1:14" s="35" customFormat="1" ht="18" customHeight="1" x14ac:dyDescent="0.25">
      <c r="A189" s="324">
        <v>213</v>
      </c>
      <c r="B189" s="325" t="s">
        <v>127</v>
      </c>
      <c r="C189" s="322" t="s">
        <v>304</v>
      </c>
      <c r="D189" s="275">
        <v>1234.2364959364793</v>
      </c>
      <c r="E189" s="275">
        <v>1234.2364954612001</v>
      </c>
      <c r="F189" s="323">
        <f t="shared" si="7"/>
        <v>-3.8507948829646921E-8</v>
      </c>
      <c r="G189" s="275">
        <v>1234.2364954612001</v>
      </c>
      <c r="H189" s="275">
        <f t="shared" si="8"/>
        <v>300.10016536133793</v>
      </c>
      <c r="I189" s="275">
        <f t="shared" si="6"/>
        <v>24.314640384150916</v>
      </c>
      <c r="J189" s="327"/>
      <c r="K189" s="275">
        <v>0</v>
      </c>
      <c r="L189" s="275">
        <v>300.10016536133793</v>
      </c>
      <c r="N189" s="40"/>
    </row>
    <row r="190" spans="1:14" s="35" customFormat="1" ht="18" customHeight="1" x14ac:dyDescent="0.25">
      <c r="A190" s="324">
        <v>214</v>
      </c>
      <c r="B190" s="325" t="s">
        <v>233</v>
      </c>
      <c r="C190" s="322" t="s">
        <v>740</v>
      </c>
      <c r="D190" s="275">
        <v>2434.7373429364629</v>
      </c>
      <c r="E190" s="275">
        <v>2434.7373424612001</v>
      </c>
      <c r="F190" s="323">
        <f t="shared" si="7"/>
        <v>-1.9520086880220333E-8</v>
      </c>
      <c r="G190" s="275">
        <v>2434.7373424612001</v>
      </c>
      <c r="H190" s="275">
        <f t="shared" si="8"/>
        <v>278.90488106967007</v>
      </c>
      <c r="I190" s="275">
        <f t="shared" si="6"/>
        <v>11.455234870950548</v>
      </c>
      <c r="J190" s="327"/>
      <c r="K190" s="275">
        <v>0</v>
      </c>
      <c r="L190" s="275">
        <v>278.90488106967007</v>
      </c>
      <c r="N190" s="40"/>
    </row>
    <row r="191" spans="1:14" s="35" customFormat="1" ht="18" customHeight="1" x14ac:dyDescent="0.25">
      <c r="A191" s="324">
        <v>215</v>
      </c>
      <c r="B191" s="325" t="s">
        <v>237</v>
      </c>
      <c r="C191" s="322" t="s">
        <v>306</v>
      </c>
      <c r="D191" s="275">
        <v>1261.9665519150981</v>
      </c>
      <c r="E191" s="275">
        <v>1261.966551321</v>
      </c>
      <c r="F191" s="323">
        <f t="shared" si="7"/>
        <v>-4.7077165277187305E-8</v>
      </c>
      <c r="G191" s="275">
        <v>1261.966551321</v>
      </c>
      <c r="H191" s="275">
        <f t="shared" si="8"/>
        <v>178.84938945210615</v>
      </c>
      <c r="I191" s="275">
        <f t="shared" si="6"/>
        <v>14.172276536560368</v>
      </c>
      <c r="J191" s="327"/>
      <c r="K191" s="275">
        <v>0</v>
      </c>
      <c r="L191" s="275">
        <v>178.84938945210615</v>
      </c>
      <c r="N191" s="40"/>
    </row>
    <row r="192" spans="1:14" s="35" customFormat="1" ht="18" customHeight="1" x14ac:dyDescent="0.25">
      <c r="A192" s="324">
        <v>216</v>
      </c>
      <c r="B192" s="325" t="s">
        <v>200</v>
      </c>
      <c r="C192" s="322" t="s">
        <v>307</v>
      </c>
      <c r="D192" s="275">
        <v>3059.1056314315169</v>
      </c>
      <c r="E192" s="275">
        <v>3059.1056319068002</v>
      </c>
      <c r="F192" s="323">
        <f t="shared" si="7"/>
        <v>1.5536684827566205E-8</v>
      </c>
      <c r="G192" s="275">
        <v>3059.1056319068002</v>
      </c>
      <c r="H192" s="275">
        <f t="shared" si="8"/>
        <v>428.67803771357876</v>
      </c>
      <c r="I192" s="275">
        <f t="shared" si="6"/>
        <v>14.013181932732913</v>
      </c>
      <c r="J192" s="327"/>
      <c r="K192" s="275">
        <v>0</v>
      </c>
      <c r="L192" s="275">
        <v>428.67803771357876</v>
      </c>
      <c r="N192" s="40"/>
    </row>
    <row r="193" spans="1:14" s="35" customFormat="1" ht="18" customHeight="1" x14ac:dyDescent="0.25">
      <c r="A193" s="324">
        <v>217</v>
      </c>
      <c r="B193" s="325" t="s">
        <v>192</v>
      </c>
      <c r="C193" s="322" t="s">
        <v>308</v>
      </c>
      <c r="D193" s="275">
        <v>3223.375129704601</v>
      </c>
      <c r="E193" s="275">
        <v>3223.3751295858006</v>
      </c>
      <c r="F193" s="323">
        <f t="shared" si="7"/>
        <v>-3.6855993812423549E-9</v>
      </c>
      <c r="G193" s="275">
        <v>3223.3751295858006</v>
      </c>
      <c r="H193" s="275">
        <f t="shared" si="8"/>
        <v>881.80494436963363</v>
      </c>
      <c r="I193" s="275">
        <f t="shared" si="6"/>
        <v>27.356572192791734</v>
      </c>
      <c r="J193" s="327"/>
      <c r="K193" s="275">
        <v>0</v>
      </c>
      <c r="L193" s="275">
        <v>881.80494436963363</v>
      </c>
      <c r="N193" s="40"/>
    </row>
    <row r="194" spans="1:14" s="35" customFormat="1" ht="18" customHeight="1" x14ac:dyDescent="0.25">
      <c r="A194" s="324">
        <v>218</v>
      </c>
      <c r="B194" s="325" t="s">
        <v>123</v>
      </c>
      <c r="C194" s="322" t="s">
        <v>309</v>
      </c>
      <c r="D194" s="275">
        <v>795.80556056661896</v>
      </c>
      <c r="E194" s="275">
        <v>795.80556044780008</v>
      </c>
      <c r="F194" s="323">
        <f t="shared" si="7"/>
        <v>-1.49306487173817E-8</v>
      </c>
      <c r="G194" s="275">
        <v>795.80556044780008</v>
      </c>
      <c r="H194" s="275">
        <f t="shared" si="8"/>
        <v>4.6998180271808545</v>
      </c>
      <c r="I194" s="275">
        <f t="shared" si="6"/>
        <v>0.59057366029665148</v>
      </c>
      <c r="J194" s="327"/>
      <c r="K194" s="275">
        <v>0</v>
      </c>
      <c r="L194" s="275">
        <v>4.6998180271808545</v>
      </c>
      <c r="N194" s="40"/>
    </row>
    <row r="195" spans="1:14" s="35" customFormat="1" ht="18" customHeight="1" x14ac:dyDescent="0.25">
      <c r="A195" s="324">
        <v>219</v>
      </c>
      <c r="B195" s="325" t="s">
        <v>237</v>
      </c>
      <c r="C195" s="322" t="s">
        <v>310</v>
      </c>
      <c r="D195" s="275">
        <v>864.37379647061891</v>
      </c>
      <c r="E195" s="275">
        <v>864.37379635180002</v>
      </c>
      <c r="F195" s="323">
        <f t="shared" si="7"/>
        <v>-1.3746230820288474E-8</v>
      </c>
      <c r="G195" s="275">
        <v>864.37379635180002</v>
      </c>
      <c r="H195" s="275">
        <f t="shared" si="8"/>
        <v>103.91933924065439</v>
      </c>
      <c r="I195" s="275">
        <f t="shared" si="6"/>
        <v>12.022499950745758</v>
      </c>
      <c r="J195" s="327"/>
      <c r="K195" s="275">
        <v>0</v>
      </c>
      <c r="L195" s="275">
        <v>103.91933924065439</v>
      </c>
      <c r="N195" s="40"/>
    </row>
    <row r="196" spans="1:14" s="35" customFormat="1" ht="18" customHeight="1" x14ac:dyDescent="0.25">
      <c r="A196" s="324">
        <v>222</v>
      </c>
      <c r="B196" s="325" t="s">
        <v>741</v>
      </c>
      <c r="C196" s="322" t="s">
        <v>311</v>
      </c>
      <c r="D196" s="275">
        <v>21319.236407455785</v>
      </c>
      <c r="E196" s="275">
        <v>21319.236407099401</v>
      </c>
      <c r="F196" s="323">
        <f t="shared" si="7"/>
        <v>-1.6716512618586421E-9</v>
      </c>
      <c r="G196" s="275">
        <v>21319.236407099401</v>
      </c>
      <c r="H196" s="275">
        <f t="shared" si="8"/>
        <v>2973.45275680947</v>
      </c>
      <c r="I196" s="275">
        <f t="shared" si="6"/>
        <v>13.94727606575673</v>
      </c>
      <c r="J196" s="327"/>
      <c r="K196" s="275">
        <v>0</v>
      </c>
      <c r="L196" s="275">
        <v>2973.45275680947</v>
      </c>
      <c r="N196" s="40"/>
    </row>
    <row r="197" spans="1:14" s="35" customFormat="1" ht="18" customHeight="1" x14ac:dyDescent="0.25">
      <c r="A197" s="324">
        <v>223</v>
      </c>
      <c r="B197" s="325" t="s">
        <v>123</v>
      </c>
      <c r="C197" s="322" t="s">
        <v>312</v>
      </c>
      <c r="D197" s="275">
        <v>87.997250873859457</v>
      </c>
      <c r="E197" s="275">
        <v>87.997250517400005</v>
      </c>
      <c r="F197" s="323">
        <f t="shared" si="7"/>
        <v>-4.050802147048671E-7</v>
      </c>
      <c r="G197" s="275">
        <v>87.997250517400005</v>
      </c>
      <c r="H197" s="275">
        <f t="shared" si="8"/>
        <v>-1.8046186767151085E-14</v>
      </c>
      <c r="I197" s="275">
        <f t="shared" si="6"/>
        <v>-2.0507671161365148E-14</v>
      </c>
      <c r="J197" s="327"/>
      <c r="K197" s="275">
        <v>0</v>
      </c>
      <c r="L197" s="275">
        <v>-1.8046186767151085E-14</v>
      </c>
      <c r="N197" s="40"/>
    </row>
    <row r="198" spans="1:14" s="35" customFormat="1" ht="18" customHeight="1" x14ac:dyDescent="0.25">
      <c r="A198" s="324">
        <v>225</v>
      </c>
      <c r="B198" s="325" t="s">
        <v>123</v>
      </c>
      <c r="C198" s="322" t="s">
        <v>742</v>
      </c>
      <c r="D198" s="275">
        <v>25.173457271379981</v>
      </c>
      <c r="E198" s="275">
        <v>25.173457390199999</v>
      </c>
      <c r="F198" s="323">
        <f t="shared" si="7"/>
        <v>4.720051691720073E-7</v>
      </c>
      <c r="G198" s="275">
        <v>25.173457390199999</v>
      </c>
      <c r="H198" s="275">
        <f t="shared" si="8"/>
        <v>-4.5115466917877713E-15</v>
      </c>
      <c r="I198" s="275">
        <f t="shared" si="6"/>
        <v>-1.7921839745159962E-14</v>
      </c>
      <c r="J198" s="327"/>
      <c r="K198" s="275">
        <v>0</v>
      </c>
      <c r="L198" s="275">
        <v>-4.5115466917877713E-15</v>
      </c>
      <c r="N198" s="40"/>
    </row>
    <row r="199" spans="1:14" s="35" customFormat="1" ht="18" customHeight="1" x14ac:dyDescent="0.25">
      <c r="A199" s="324">
        <v>226</v>
      </c>
      <c r="B199" s="325" t="s">
        <v>115</v>
      </c>
      <c r="C199" s="322" t="s">
        <v>314</v>
      </c>
      <c r="D199" s="275">
        <v>513.84727799999996</v>
      </c>
      <c r="E199" s="275">
        <v>513.84727799999996</v>
      </c>
      <c r="F199" s="323">
        <f t="shared" si="7"/>
        <v>0</v>
      </c>
      <c r="G199" s="275">
        <v>513.84727799999996</v>
      </c>
      <c r="H199" s="275">
        <f t="shared" si="8"/>
        <v>77.077091699999997</v>
      </c>
      <c r="I199" s="275">
        <f t="shared" si="6"/>
        <v>15</v>
      </c>
      <c r="J199" s="327"/>
      <c r="K199" s="275">
        <v>0</v>
      </c>
      <c r="L199" s="275">
        <v>77.077091699999997</v>
      </c>
      <c r="N199" s="40"/>
    </row>
    <row r="200" spans="1:14" s="35" customFormat="1" ht="18" customHeight="1" x14ac:dyDescent="0.25">
      <c r="A200" s="324">
        <v>227</v>
      </c>
      <c r="B200" s="325" t="s">
        <v>111</v>
      </c>
      <c r="C200" s="322" t="s">
        <v>315</v>
      </c>
      <c r="D200" s="275">
        <v>2154.9603605355164</v>
      </c>
      <c r="E200" s="275">
        <v>2154.9603610108002</v>
      </c>
      <c r="F200" s="323">
        <f t="shared" si="7"/>
        <v>2.2055331783121801E-8</v>
      </c>
      <c r="G200" s="275">
        <v>2154.9603610108002</v>
      </c>
      <c r="H200" s="275">
        <f t="shared" si="8"/>
        <v>87.010380926919723</v>
      </c>
      <c r="I200" s="275">
        <f t="shared" si="6"/>
        <v>4.0376789522990046</v>
      </c>
      <c r="J200" s="327"/>
      <c r="K200" s="275">
        <v>0</v>
      </c>
      <c r="L200" s="275">
        <v>87.010380926919723</v>
      </c>
      <c r="N200" s="40"/>
    </row>
    <row r="201" spans="1:14" s="35" customFormat="1" ht="18" customHeight="1" x14ac:dyDescent="0.25">
      <c r="A201" s="324">
        <v>228</v>
      </c>
      <c r="B201" s="328" t="s">
        <v>123</v>
      </c>
      <c r="C201" s="322" t="s">
        <v>316</v>
      </c>
      <c r="D201" s="275">
        <v>396.30061892137917</v>
      </c>
      <c r="E201" s="275">
        <v>396.30061904020005</v>
      </c>
      <c r="F201" s="323">
        <f t="shared" si="7"/>
        <v>2.9982501814629359E-8</v>
      </c>
      <c r="G201" s="275">
        <v>396.30061904020005</v>
      </c>
      <c r="H201" s="275">
        <f t="shared" si="8"/>
        <v>16.974814162354662</v>
      </c>
      <c r="I201" s="275">
        <f t="shared" si="6"/>
        <v>4.2833175995197639</v>
      </c>
      <c r="J201" s="327"/>
      <c r="K201" s="275">
        <v>0</v>
      </c>
      <c r="L201" s="275">
        <v>16.974814162354662</v>
      </c>
      <c r="N201" s="40"/>
    </row>
    <row r="202" spans="1:14" s="35" customFormat="1" ht="18" customHeight="1" x14ac:dyDescent="0.25">
      <c r="A202" s="324">
        <v>229</v>
      </c>
      <c r="B202" s="328" t="s">
        <v>743</v>
      </c>
      <c r="C202" s="322" t="s">
        <v>317</v>
      </c>
      <c r="D202" s="275">
        <v>2110.3667273053793</v>
      </c>
      <c r="E202" s="275">
        <v>2110.3667274242002</v>
      </c>
      <c r="F202" s="323">
        <f t="shared" si="7"/>
        <v>5.6303406381630339E-9</v>
      </c>
      <c r="G202" s="275">
        <v>2110.3667274242002</v>
      </c>
      <c r="H202" s="275">
        <f t="shared" si="8"/>
        <v>272.22373364351512</v>
      </c>
      <c r="I202" s="275">
        <f t="shared" si="6"/>
        <v>12.899356785053975</v>
      </c>
      <c r="J202" s="327"/>
      <c r="K202" s="275">
        <v>0</v>
      </c>
      <c r="L202" s="275">
        <v>272.22373364351512</v>
      </c>
      <c r="N202" s="40"/>
    </row>
    <row r="203" spans="1:14" s="35" customFormat="1" ht="18" customHeight="1" x14ac:dyDescent="0.25">
      <c r="A203" s="324">
        <v>231</v>
      </c>
      <c r="B203" s="325" t="s">
        <v>215</v>
      </c>
      <c r="C203" s="322" t="s">
        <v>318</v>
      </c>
      <c r="D203" s="275">
        <v>130.42215983476015</v>
      </c>
      <c r="E203" s="275">
        <v>130.4221600724</v>
      </c>
      <c r="F203" s="323">
        <f t="shared" si="7"/>
        <v>1.8220818276404316E-7</v>
      </c>
      <c r="G203" s="275">
        <v>130.4221600724</v>
      </c>
      <c r="H203" s="275">
        <f t="shared" si="8"/>
        <v>6.2720016308144597</v>
      </c>
      <c r="I203" s="275">
        <f t="shared" si="6"/>
        <v>4.808999963911611</v>
      </c>
      <c r="J203" s="327"/>
      <c r="K203" s="275">
        <v>0</v>
      </c>
      <c r="L203" s="275">
        <v>6.2720016308144597</v>
      </c>
      <c r="N203" s="40"/>
    </row>
    <row r="204" spans="1:14" s="35" customFormat="1" ht="18" customHeight="1" x14ac:dyDescent="0.25">
      <c r="A204" s="324">
        <v>233</v>
      </c>
      <c r="B204" s="325" t="s">
        <v>215</v>
      </c>
      <c r="C204" s="322" t="s">
        <v>319</v>
      </c>
      <c r="D204" s="275">
        <v>174.25847315276016</v>
      </c>
      <c r="E204" s="275">
        <v>174.25847339040001</v>
      </c>
      <c r="F204" s="323">
        <f t="shared" si="7"/>
        <v>1.3637205142913444E-7</v>
      </c>
      <c r="G204" s="275">
        <v>174.25847339040001</v>
      </c>
      <c r="H204" s="275">
        <f t="shared" si="8"/>
        <v>8.3800898323965995</v>
      </c>
      <c r="I204" s="275">
        <f t="shared" si="6"/>
        <v>4.8089999122293827</v>
      </c>
      <c r="J204" s="327"/>
      <c r="K204" s="275">
        <v>0</v>
      </c>
      <c r="L204" s="275">
        <v>8.3800898323965995</v>
      </c>
      <c r="N204" s="40"/>
    </row>
    <row r="205" spans="1:14" s="35" customFormat="1" ht="18" customHeight="1" x14ac:dyDescent="0.25">
      <c r="A205" s="324">
        <v>234</v>
      </c>
      <c r="B205" s="325" t="s">
        <v>215</v>
      </c>
      <c r="C205" s="322" t="s">
        <v>320</v>
      </c>
      <c r="D205" s="275">
        <v>727.50633763061887</v>
      </c>
      <c r="E205" s="275">
        <v>727.5063375118001</v>
      </c>
      <c r="F205" s="323">
        <f t="shared" si="7"/>
        <v>-1.633233637221565E-8</v>
      </c>
      <c r="G205" s="275">
        <v>727.5063375118001</v>
      </c>
      <c r="H205" s="275">
        <f t="shared" si="8"/>
        <v>510.94038657585622</v>
      </c>
      <c r="I205" s="275">
        <f t="shared" si="6"/>
        <v>70.231743729320968</v>
      </c>
      <c r="J205" s="327"/>
      <c r="K205" s="275">
        <v>0</v>
      </c>
      <c r="L205" s="275">
        <v>510.94038657585622</v>
      </c>
      <c r="N205" s="40"/>
    </row>
    <row r="206" spans="1:14" s="35" customFormat="1" ht="18" customHeight="1" x14ac:dyDescent="0.25">
      <c r="A206" s="324">
        <v>235</v>
      </c>
      <c r="B206" s="325" t="s">
        <v>115</v>
      </c>
      <c r="C206" s="322" t="s">
        <v>321</v>
      </c>
      <c r="D206" s="275">
        <v>1988.3371627638583</v>
      </c>
      <c r="E206" s="275">
        <v>1988.3371624074002</v>
      </c>
      <c r="F206" s="323">
        <f t="shared" si="7"/>
        <v>-1.7927447970578214E-8</v>
      </c>
      <c r="G206" s="275">
        <v>1988.3371624074002</v>
      </c>
      <c r="H206" s="275">
        <f t="shared" si="8"/>
        <v>479.81625571332285</v>
      </c>
      <c r="I206" s="275">
        <f t="shared" ref="I206:I269" si="9">+H206/E206*100</f>
        <v>24.131533865834921</v>
      </c>
      <c r="J206" s="327"/>
      <c r="K206" s="275">
        <v>0</v>
      </c>
      <c r="L206" s="275">
        <v>479.81625571332285</v>
      </c>
      <c r="N206" s="40"/>
    </row>
    <row r="207" spans="1:14" s="35" customFormat="1" ht="18" customHeight="1" x14ac:dyDescent="0.25">
      <c r="A207" s="324">
        <v>236</v>
      </c>
      <c r="B207" s="325" t="s">
        <v>115</v>
      </c>
      <c r="C207" s="322" t="s">
        <v>322</v>
      </c>
      <c r="D207" s="275">
        <v>1867.231791154619</v>
      </c>
      <c r="E207" s="275">
        <v>1867.2317910357999</v>
      </c>
      <c r="F207" s="323">
        <f t="shared" si="7"/>
        <v>-6.363393367792014E-9</v>
      </c>
      <c r="G207" s="275">
        <v>1867.2317910357999</v>
      </c>
      <c r="H207" s="275">
        <f t="shared" si="8"/>
        <v>47.585871245810281</v>
      </c>
      <c r="I207" s="275">
        <f t="shared" si="9"/>
        <v>2.5484715649262384</v>
      </c>
      <c r="J207" s="327"/>
      <c r="K207" s="275">
        <v>0</v>
      </c>
      <c r="L207" s="275">
        <v>47.585871245810281</v>
      </c>
      <c r="N207" s="40"/>
    </row>
    <row r="208" spans="1:14" s="35" customFormat="1" ht="18" customHeight="1" x14ac:dyDescent="0.25">
      <c r="A208" s="324">
        <v>237</v>
      </c>
      <c r="B208" s="325" t="s">
        <v>123</v>
      </c>
      <c r="C208" s="322" t="s">
        <v>323</v>
      </c>
      <c r="D208" s="275">
        <v>234.30503259537917</v>
      </c>
      <c r="E208" s="275">
        <v>234.30503271420002</v>
      </c>
      <c r="F208" s="323">
        <f t="shared" ref="F208:F271" si="10">E208/D208*100-100</f>
        <v>5.0712031907096389E-8</v>
      </c>
      <c r="G208" s="275">
        <v>234.305012396</v>
      </c>
      <c r="H208" s="275">
        <f t="shared" ref="H208:H271" si="11">+K208+L208</f>
        <v>30.376751988868218</v>
      </c>
      <c r="I208" s="275">
        <f t="shared" si="9"/>
        <v>12.964617804825854</v>
      </c>
      <c r="J208" s="327"/>
      <c r="K208" s="275">
        <v>0</v>
      </c>
      <c r="L208" s="275">
        <v>30.376751988868218</v>
      </c>
      <c r="N208" s="40"/>
    </row>
    <row r="209" spans="1:14" s="35" customFormat="1" ht="18" customHeight="1" x14ac:dyDescent="0.25">
      <c r="A209" s="324">
        <v>242</v>
      </c>
      <c r="B209" s="325" t="s">
        <v>127</v>
      </c>
      <c r="C209" s="322" t="s">
        <v>324</v>
      </c>
      <c r="D209" s="275">
        <v>492.83675612847924</v>
      </c>
      <c r="E209" s="275">
        <v>492.83675565319999</v>
      </c>
      <c r="F209" s="323">
        <f t="shared" si="10"/>
        <v>-9.6437460683773679E-8</v>
      </c>
      <c r="G209" s="275">
        <v>492.83675565319999</v>
      </c>
      <c r="H209" s="275">
        <f t="shared" si="11"/>
        <v>152.67727359467986</v>
      </c>
      <c r="I209" s="275">
        <f t="shared" si="9"/>
        <v>30.979279009400024</v>
      </c>
      <c r="J209" s="327"/>
      <c r="K209" s="275">
        <v>0</v>
      </c>
      <c r="L209" s="275">
        <v>152.67727359467986</v>
      </c>
      <c r="N209" s="40"/>
    </row>
    <row r="210" spans="1:14" s="35" customFormat="1" ht="18" customHeight="1" x14ac:dyDescent="0.25">
      <c r="A210" s="324">
        <v>243</v>
      </c>
      <c r="B210" s="325" t="s">
        <v>127</v>
      </c>
      <c r="C210" s="322" t="s">
        <v>325</v>
      </c>
      <c r="D210" s="275">
        <v>1729.1450371326189</v>
      </c>
      <c r="E210" s="275">
        <v>1729.1450370138</v>
      </c>
      <c r="F210" s="323">
        <f t="shared" si="10"/>
        <v>-6.8715308998434921E-9</v>
      </c>
      <c r="G210" s="275">
        <v>1729.1450370138</v>
      </c>
      <c r="H210" s="275">
        <f t="shared" si="11"/>
        <v>227.96581203917344</v>
      </c>
      <c r="I210" s="275">
        <f t="shared" si="9"/>
        <v>13.183729945110098</v>
      </c>
      <c r="J210" s="327"/>
      <c r="K210" s="275">
        <v>0</v>
      </c>
      <c r="L210" s="275">
        <v>227.96581203917344</v>
      </c>
      <c r="N210" s="40"/>
    </row>
    <row r="211" spans="1:14" s="35" customFormat="1" ht="18" customHeight="1" x14ac:dyDescent="0.25">
      <c r="A211" s="324">
        <v>244</v>
      </c>
      <c r="B211" s="325" t="s">
        <v>127</v>
      </c>
      <c r="C211" s="322" t="s">
        <v>326</v>
      </c>
      <c r="D211" s="275">
        <v>1388.8033823772398</v>
      </c>
      <c r="E211" s="275">
        <v>1388.8033821396</v>
      </c>
      <c r="F211" s="323">
        <f t="shared" si="10"/>
        <v>-1.711111963231815E-8</v>
      </c>
      <c r="G211" s="275">
        <v>1388.8033821396</v>
      </c>
      <c r="H211" s="275">
        <f t="shared" si="11"/>
        <v>152.89547232143315</v>
      </c>
      <c r="I211" s="275">
        <f t="shared" si="9"/>
        <v>11.009151784025853</v>
      </c>
      <c r="J211" s="327"/>
      <c r="K211" s="275">
        <v>0</v>
      </c>
      <c r="L211" s="275">
        <v>152.89547232143315</v>
      </c>
      <c r="N211" s="40"/>
    </row>
    <row r="212" spans="1:14" s="35" customFormat="1" ht="18" customHeight="1" x14ac:dyDescent="0.25">
      <c r="A212" s="324">
        <v>245</v>
      </c>
      <c r="B212" s="325" t="s">
        <v>127</v>
      </c>
      <c r="C212" s="322" t="s">
        <v>744</v>
      </c>
      <c r="D212" s="275">
        <v>1897.3207081675187</v>
      </c>
      <c r="E212" s="275">
        <v>1897.3207086428001</v>
      </c>
      <c r="F212" s="323">
        <f t="shared" si="10"/>
        <v>2.5050141516658186E-8</v>
      </c>
      <c r="G212" s="275">
        <v>819.71010561160006</v>
      </c>
      <c r="H212" s="275">
        <f t="shared" si="11"/>
        <v>69.629080771497044</v>
      </c>
      <c r="I212" s="275">
        <f t="shared" si="9"/>
        <v>3.6698635319963606</v>
      </c>
      <c r="J212" s="327"/>
      <c r="K212" s="275">
        <v>2.0318200000000001E-5</v>
      </c>
      <c r="L212" s="275">
        <v>69.629060453297043</v>
      </c>
      <c r="N212" s="40"/>
    </row>
    <row r="213" spans="1:14" s="35" customFormat="1" ht="18" customHeight="1" x14ac:dyDescent="0.25">
      <c r="A213" s="324">
        <v>247</v>
      </c>
      <c r="B213" s="325" t="s">
        <v>215</v>
      </c>
      <c r="C213" s="322" t="s">
        <v>328</v>
      </c>
      <c r="D213" s="275">
        <v>384.93411048047926</v>
      </c>
      <c r="E213" s="275">
        <v>384.93411000520001</v>
      </c>
      <c r="F213" s="323">
        <f t="shared" si="10"/>
        <v>-1.2347028643944213E-7</v>
      </c>
      <c r="G213" s="275">
        <v>384.93402873240001</v>
      </c>
      <c r="H213" s="275">
        <f t="shared" si="11"/>
        <v>36.161440806615239</v>
      </c>
      <c r="I213" s="275">
        <f t="shared" si="9"/>
        <v>9.3941897760442004</v>
      </c>
      <c r="J213" s="327"/>
      <c r="K213" s="275">
        <v>0</v>
      </c>
      <c r="L213" s="275">
        <v>36.161440806615239</v>
      </c>
      <c r="N213" s="40"/>
    </row>
    <row r="214" spans="1:14" s="35" customFormat="1" ht="18" customHeight="1" x14ac:dyDescent="0.25">
      <c r="A214" s="324">
        <v>248</v>
      </c>
      <c r="B214" s="325" t="s">
        <v>215</v>
      </c>
      <c r="C214" s="322" t="s">
        <v>329</v>
      </c>
      <c r="D214" s="275">
        <v>1262.1067878938586</v>
      </c>
      <c r="E214" s="275">
        <v>1262.1067875374001</v>
      </c>
      <c r="F214" s="323">
        <f t="shared" si="10"/>
        <v>-2.8243135830052779E-8</v>
      </c>
      <c r="G214" s="275">
        <v>1262.1067875374001</v>
      </c>
      <c r="H214" s="275">
        <f t="shared" si="11"/>
        <v>74.857940046890818</v>
      </c>
      <c r="I214" s="275">
        <f t="shared" si="9"/>
        <v>5.9311890868562926</v>
      </c>
      <c r="J214" s="327"/>
      <c r="K214" s="275">
        <v>0</v>
      </c>
      <c r="L214" s="275">
        <v>74.857940046890818</v>
      </c>
      <c r="N214" s="40"/>
    </row>
    <row r="215" spans="1:14" s="35" customFormat="1" ht="18" customHeight="1" x14ac:dyDescent="0.25">
      <c r="A215" s="324">
        <v>249</v>
      </c>
      <c r="B215" s="325" t="s">
        <v>215</v>
      </c>
      <c r="C215" s="322" t="s">
        <v>330</v>
      </c>
      <c r="D215" s="275">
        <v>1166.0444105126189</v>
      </c>
      <c r="E215" s="275">
        <v>1166.0444103938</v>
      </c>
      <c r="F215" s="323">
        <f t="shared" si="10"/>
        <v>-1.0189921795245027E-8</v>
      </c>
      <c r="G215" s="275">
        <v>641.01194297560005</v>
      </c>
      <c r="H215" s="275">
        <f t="shared" si="11"/>
        <v>171.83562009190672</v>
      </c>
      <c r="I215" s="275">
        <f t="shared" si="9"/>
        <v>14.736627401170241</v>
      </c>
      <c r="J215" s="327"/>
      <c r="K215" s="275">
        <v>2.0318200000000001E-5</v>
      </c>
      <c r="L215" s="275">
        <v>171.83559977370672</v>
      </c>
      <c r="N215" s="40"/>
    </row>
    <row r="216" spans="1:14" s="35" customFormat="1" ht="18" customHeight="1" x14ac:dyDescent="0.25">
      <c r="A216" s="324">
        <v>250</v>
      </c>
      <c r="B216" s="325" t="s">
        <v>215</v>
      </c>
      <c r="C216" s="322" t="s">
        <v>331</v>
      </c>
      <c r="D216" s="275">
        <v>910.48798319061882</v>
      </c>
      <c r="E216" s="275">
        <v>910.48798307180016</v>
      </c>
      <c r="F216" s="323">
        <f t="shared" si="10"/>
        <v>-1.3049998415226582E-8</v>
      </c>
      <c r="G216" s="275">
        <v>910.48798307180016</v>
      </c>
      <c r="H216" s="275">
        <f t="shared" si="11"/>
        <v>33.630461533523473</v>
      </c>
      <c r="I216" s="275">
        <f t="shared" si="9"/>
        <v>3.693674398651718</v>
      </c>
      <c r="J216" s="327"/>
      <c r="K216" s="275">
        <v>0</v>
      </c>
      <c r="L216" s="275">
        <v>33.630461533523473</v>
      </c>
      <c r="N216" s="40"/>
    </row>
    <row r="217" spans="1:14" s="35" customFormat="1" ht="18" customHeight="1" x14ac:dyDescent="0.25">
      <c r="A217" s="324">
        <v>251</v>
      </c>
      <c r="B217" s="325" t="s">
        <v>233</v>
      </c>
      <c r="C217" s="322" t="s">
        <v>332</v>
      </c>
      <c r="D217" s="275">
        <v>521.2814234004793</v>
      </c>
      <c r="E217" s="275">
        <v>521.28142292519999</v>
      </c>
      <c r="F217" s="323">
        <f t="shared" si="10"/>
        <v>-9.1175195393589092E-8</v>
      </c>
      <c r="G217" s="275">
        <v>521.28140260700002</v>
      </c>
      <c r="H217" s="275">
        <f t="shared" si="11"/>
        <v>130.18089965456215</v>
      </c>
      <c r="I217" s="275">
        <f t="shared" si="9"/>
        <v>24.973247449342185</v>
      </c>
      <c r="J217" s="327"/>
      <c r="K217" s="275">
        <v>0</v>
      </c>
      <c r="L217" s="275">
        <v>130.18089965456215</v>
      </c>
      <c r="N217" s="40"/>
    </row>
    <row r="218" spans="1:14" s="35" customFormat="1" ht="18" customHeight="1" x14ac:dyDescent="0.25">
      <c r="A218" s="324">
        <v>252</v>
      </c>
      <c r="B218" s="325" t="s">
        <v>127</v>
      </c>
      <c r="C218" s="322" t="s">
        <v>333</v>
      </c>
      <c r="D218" s="275">
        <v>160.8716856870993</v>
      </c>
      <c r="E218" s="275">
        <v>160.871685093</v>
      </c>
      <c r="F218" s="323">
        <f t="shared" si="10"/>
        <v>-3.6930009628122207E-7</v>
      </c>
      <c r="G218" s="275">
        <v>160.871685093</v>
      </c>
      <c r="H218" s="275">
        <f t="shared" si="11"/>
        <v>-3.6092373534302171E-14</v>
      </c>
      <c r="I218" s="275">
        <f t="shared" si="9"/>
        <v>-2.2435504118351936E-14</v>
      </c>
      <c r="J218" s="327"/>
      <c r="K218" s="275">
        <v>0</v>
      </c>
      <c r="L218" s="275">
        <v>-3.6092373534302171E-14</v>
      </c>
      <c r="N218" s="40"/>
    </row>
    <row r="219" spans="1:14" s="35" customFormat="1" ht="18" customHeight="1" x14ac:dyDescent="0.25">
      <c r="A219" s="324">
        <v>253</v>
      </c>
      <c r="B219" s="325" t="s">
        <v>127</v>
      </c>
      <c r="C219" s="322" t="s">
        <v>334</v>
      </c>
      <c r="D219" s="275">
        <v>670.34683162475835</v>
      </c>
      <c r="E219" s="275">
        <v>670.34683186239999</v>
      </c>
      <c r="F219" s="323">
        <f t="shared" si="10"/>
        <v>3.5450554491944786E-8</v>
      </c>
      <c r="G219" s="275">
        <v>670.34683186239999</v>
      </c>
      <c r="H219" s="275">
        <f t="shared" si="11"/>
        <v>131.70896428327973</v>
      </c>
      <c r="I219" s="275">
        <f t="shared" si="9"/>
        <v>19.647883457188502</v>
      </c>
      <c r="J219" s="327"/>
      <c r="K219" s="275">
        <v>0</v>
      </c>
      <c r="L219" s="275">
        <v>131.70896428327973</v>
      </c>
      <c r="N219" s="40"/>
    </row>
    <row r="220" spans="1:14" s="35" customFormat="1" ht="18" customHeight="1" x14ac:dyDescent="0.25">
      <c r="A220" s="324">
        <v>259</v>
      </c>
      <c r="B220" s="325" t="s">
        <v>233</v>
      </c>
      <c r="C220" s="322" t="s">
        <v>335</v>
      </c>
      <c r="D220" s="275">
        <v>680.53013048213961</v>
      </c>
      <c r="E220" s="275">
        <v>680.53013083860003</v>
      </c>
      <c r="F220" s="323">
        <f t="shared" si="10"/>
        <v>5.2379817816472496E-8</v>
      </c>
      <c r="G220" s="275">
        <v>680.53013083860003</v>
      </c>
      <c r="H220" s="275">
        <f t="shared" si="11"/>
        <v>274.33988445185798</v>
      </c>
      <c r="I220" s="275">
        <f t="shared" si="9"/>
        <v>40.312672726745532</v>
      </c>
      <c r="J220" s="327"/>
      <c r="K220" s="275">
        <v>0</v>
      </c>
      <c r="L220" s="275">
        <v>274.33988445185798</v>
      </c>
      <c r="N220" s="40"/>
    </row>
    <row r="221" spans="1:14" s="35" customFormat="1" ht="18" customHeight="1" x14ac:dyDescent="0.25">
      <c r="A221" s="324">
        <v>260</v>
      </c>
      <c r="B221" s="325" t="s">
        <v>127</v>
      </c>
      <c r="C221" s="322" t="s">
        <v>336</v>
      </c>
      <c r="D221" s="275">
        <v>213.18974960937916</v>
      </c>
      <c r="E221" s="275">
        <v>213.18974972820001</v>
      </c>
      <c r="F221" s="323">
        <f t="shared" si="10"/>
        <v>5.5734801662765676E-8</v>
      </c>
      <c r="G221" s="275">
        <v>213.18974972820001</v>
      </c>
      <c r="H221" s="275">
        <f t="shared" si="11"/>
        <v>153.69751809023646</v>
      </c>
      <c r="I221" s="275">
        <f t="shared" si="9"/>
        <v>72.094234495883867</v>
      </c>
      <c r="J221" s="327"/>
      <c r="K221" s="275">
        <v>0</v>
      </c>
      <c r="L221" s="275">
        <v>153.69751809023646</v>
      </c>
      <c r="N221" s="40"/>
    </row>
    <row r="222" spans="1:14" s="35" customFormat="1" ht="18" customHeight="1" x14ac:dyDescent="0.25">
      <c r="A222" s="324">
        <v>261</v>
      </c>
      <c r="B222" s="325" t="s">
        <v>179</v>
      </c>
      <c r="C222" s="322" t="s">
        <v>337</v>
      </c>
      <c r="D222" s="275">
        <v>7998.9254605959995</v>
      </c>
      <c r="E222" s="275">
        <v>7998.9254605959995</v>
      </c>
      <c r="F222" s="323">
        <f t="shared" si="10"/>
        <v>0</v>
      </c>
      <c r="G222" s="275">
        <v>7998.9254605959995</v>
      </c>
      <c r="H222" s="275">
        <f t="shared" si="11"/>
        <v>1827.4582794205407</v>
      </c>
      <c r="I222" s="275">
        <f t="shared" si="9"/>
        <v>22.846297148571963</v>
      </c>
      <c r="J222" s="327"/>
      <c r="K222" s="275">
        <v>0</v>
      </c>
      <c r="L222" s="275">
        <v>1827.4582794205407</v>
      </c>
      <c r="N222" s="40"/>
    </row>
    <row r="223" spans="1:14" s="35" customFormat="1" ht="18" customHeight="1" x14ac:dyDescent="0.25">
      <c r="A223" s="324">
        <v>262</v>
      </c>
      <c r="B223" s="325" t="s">
        <v>215</v>
      </c>
      <c r="C223" s="322" t="s">
        <v>338</v>
      </c>
      <c r="D223" s="275">
        <v>764.64524348013958</v>
      </c>
      <c r="E223" s="275">
        <v>764.6452438366</v>
      </c>
      <c r="F223" s="323">
        <f t="shared" si="10"/>
        <v>4.6617756765954255E-8</v>
      </c>
      <c r="G223" s="275">
        <v>764.6452438366</v>
      </c>
      <c r="H223" s="275">
        <f t="shared" si="11"/>
        <v>93.92986345573037</v>
      </c>
      <c r="I223" s="275">
        <f t="shared" si="9"/>
        <v>12.284110077562008</v>
      </c>
      <c r="J223" s="327"/>
      <c r="K223" s="275">
        <v>0</v>
      </c>
      <c r="L223" s="275">
        <v>93.92986345573037</v>
      </c>
      <c r="N223" s="40"/>
    </row>
    <row r="224" spans="1:14" s="35" customFormat="1" ht="18" customHeight="1" x14ac:dyDescent="0.25">
      <c r="A224" s="324">
        <v>264</v>
      </c>
      <c r="B224" s="325" t="s">
        <v>741</v>
      </c>
      <c r="C224" s="322" t="s">
        <v>339</v>
      </c>
      <c r="D224" s="275">
        <v>14767.371057253516</v>
      </c>
      <c r="E224" s="275">
        <v>14726.734657728801</v>
      </c>
      <c r="F224" s="323">
        <f t="shared" si="10"/>
        <v>-0.27517693817786437</v>
      </c>
      <c r="G224" s="275">
        <v>8935.5641048870002</v>
      </c>
      <c r="H224" s="275">
        <f t="shared" si="11"/>
        <v>5436.1607926429024</v>
      </c>
      <c r="I224" s="275">
        <f t="shared" si="9"/>
        <v>36.913551571257024</v>
      </c>
      <c r="J224" s="327"/>
      <c r="K224" s="275">
        <v>2.0318200000000001E-5</v>
      </c>
      <c r="L224" s="275">
        <v>5436.1607723247025</v>
      </c>
      <c r="N224" s="40"/>
    </row>
    <row r="225" spans="1:14" s="35" customFormat="1" ht="18" customHeight="1" x14ac:dyDescent="0.25">
      <c r="A225" s="324">
        <v>266</v>
      </c>
      <c r="B225" s="325" t="s">
        <v>215</v>
      </c>
      <c r="C225" s="322" t="s">
        <v>340</v>
      </c>
      <c r="D225" s="275">
        <v>3612.0883232000006</v>
      </c>
      <c r="E225" s="275">
        <v>3612.0883232000006</v>
      </c>
      <c r="F225" s="323">
        <f t="shared" si="10"/>
        <v>0</v>
      </c>
      <c r="G225" s="275">
        <v>1852.9793255092002</v>
      </c>
      <c r="H225" s="275">
        <f t="shared" si="11"/>
        <v>2156.3250108780499</v>
      </c>
      <c r="I225" s="275">
        <f t="shared" si="9"/>
        <v>59.697460802058423</v>
      </c>
      <c r="J225" s="327"/>
      <c r="K225" s="275">
        <v>1852.9793255092002</v>
      </c>
      <c r="L225" s="275">
        <v>303.34568536884973</v>
      </c>
      <c r="N225" s="40"/>
    </row>
    <row r="226" spans="1:14" s="35" customFormat="1" ht="18" customHeight="1" x14ac:dyDescent="0.25">
      <c r="A226" s="324">
        <v>267</v>
      </c>
      <c r="B226" s="325" t="s">
        <v>215</v>
      </c>
      <c r="C226" s="322" t="s">
        <v>341</v>
      </c>
      <c r="D226" s="275">
        <v>484.57693967813952</v>
      </c>
      <c r="E226" s="275">
        <v>484.5769400346</v>
      </c>
      <c r="F226" s="323">
        <f t="shared" si="10"/>
        <v>7.3561182034609374E-8</v>
      </c>
      <c r="G226" s="275">
        <v>484.5769400346</v>
      </c>
      <c r="H226" s="275">
        <f t="shared" si="11"/>
        <v>71.917951329192036</v>
      </c>
      <c r="I226" s="275">
        <f t="shared" si="9"/>
        <v>14.8413895477686</v>
      </c>
      <c r="J226" s="327"/>
      <c r="K226" s="275">
        <v>0</v>
      </c>
      <c r="L226" s="275">
        <v>71.917951329192036</v>
      </c>
      <c r="N226" s="40"/>
    </row>
    <row r="227" spans="1:14" s="35" customFormat="1" ht="18" customHeight="1" x14ac:dyDescent="0.25">
      <c r="A227" s="324">
        <v>268</v>
      </c>
      <c r="B227" s="325" t="s">
        <v>745</v>
      </c>
      <c r="C227" s="322" t="s">
        <v>342</v>
      </c>
      <c r="D227" s="275">
        <v>419.25061516799997</v>
      </c>
      <c r="E227" s="275">
        <v>419.25061516799997</v>
      </c>
      <c r="F227" s="323">
        <f t="shared" si="10"/>
        <v>0</v>
      </c>
      <c r="G227" s="275">
        <v>419.18508897300006</v>
      </c>
      <c r="H227" s="275">
        <f t="shared" si="11"/>
        <v>419.1850483366</v>
      </c>
      <c r="I227" s="275">
        <f t="shared" si="9"/>
        <v>99.98436094569027</v>
      </c>
      <c r="J227" s="327"/>
      <c r="K227" s="275">
        <v>419.1850483366</v>
      </c>
      <c r="L227" s="275">
        <v>0</v>
      </c>
      <c r="N227" s="40"/>
    </row>
    <row r="228" spans="1:14" s="35" customFormat="1" ht="18" customHeight="1" x14ac:dyDescent="0.25">
      <c r="A228" s="324">
        <v>269</v>
      </c>
      <c r="B228" s="325" t="s">
        <v>123</v>
      </c>
      <c r="C228" s="322" t="s">
        <v>343</v>
      </c>
      <c r="D228" s="275">
        <v>58.575704745239634</v>
      </c>
      <c r="E228" s="275">
        <v>58.575704507600001</v>
      </c>
      <c r="F228" s="323">
        <f t="shared" si="10"/>
        <v>-4.0569658210642956E-7</v>
      </c>
      <c r="G228" s="275">
        <v>58.575704507600001</v>
      </c>
      <c r="H228" s="275">
        <f t="shared" si="11"/>
        <v>8.7029546356322367</v>
      </c>
      <c r="I228" s="275">
        <f t="shared" si="9"/>
        <v>14.857618374018971</v>
      </c>
      <c r="J228" s="327"/>
      <c r="K228" s="275">
        <v>0</v>
      </c>
      <c r="L228" s="275">
        <v>8.7029546356322367</v>
      </c>
      <c r="N228" s="40"/>
    </row>
    <row r="229" spans="1:14" s="35" customFormat="1" ht="18" customHeight="1" x14ac:dyDescent="0.25">
      <c r="A229" s="324">
        <v>273</v>
      </c>
      <c r="B229" s="325" t="s">
        <v>127</v>
      </c>
      <c r="C229" s="322" t="s">
        <v>344</v>
      </c>
      <c r="D229" s="275">
        <v>915.4108596692397</v>
      </c>
      <c r="E229" s="275">
        <v>915.4108594316001</v>
      </c>
      <c r="F229" s="323">
        <f t="shared" si="10"/>
        <v>-2.5959877802961273E-8</v>
      </c>
      <c r="G229" s="275">
        <v>915.4108594316001</v>
      </c>
      <c r="H229" s="275">
        <f t="shared" si="11"/>
        <v>408.98648320805057</v>
      </c>
      <c r="I229" s="275">
        <f t="shared" si="9"/>
        <v>44.677914730222859</v>
      </c>
      <c r="J229" s="327"/>
      <c r="K229" s="275">
        <v>0</v>
      </c>
      <c r="L229" s="275">
        <v>408.98648320805057</v>
      </c>
      <c r="N229" s="40"/>
    </row>
    <row r="230" spans="1:14" s="35" customFormat="1" ht="18" customHeight="1" x14ac:dyDescent="0.25">
      <c r="A230" s="324">
        <v>274</v>
      </c>
      <c r="B230" s="325" t="s">
        <v>127</v>
      </c>
      <c r="C230" s="322" t="s">
        <v>746</v>
      </c>
      <c r="D230" s="275">
        <v>4379.250118334</v>
      </c>
      <c r="E230" s="275">
        <v>4379.250118334</v>
      </c>
      <c r="F230" s="323">
        <f t="shared" si="10"/>
        <v>0</v>
      </c>
      <c r="G230" s="275">
        <v>2082.0008338135999</v>
      </c>
      <c r="H230" s="275">
        <f t="shared" si="11"/>
        <v>557.01501845811856</v>
      </c>
      <c r="I230" s="275">
        <f t="shared" si="9"/>
        <v>12.719415502808138</v>
      </c>
      <c r="J230" s="327"/>
      <c r="K230" s="275">
        <v>2.0318200000000001E-5</v>
      </c>
      <c r="L230" s="275">
        <v>557.01499813991859</v>
      </c>
      <c r="N230" s="40"/>
    </row>
    <row r="231" spans="1:14" s="35" customFormat="1" ht="18" customHeight="1" x14ac:dyDescent="0.25">
      <c r="A231" s="324">
        <v>275</v>
      </c>
      <c r="B231" s="325" t="s">
        <v>111</v>
      </c>
      <c r="C231" s="322" t="s">
        <v>346</v>
      </c>
      <c r="D231" s="275">
        <v>1418.21036</v>
      </c>
      <c r="E231" s="275">
        <v>1418.21036</v>
      </c>
      <c r="F231" s="323">
        <f t="shared" si="10"/>
        <v>0</v>
      </c>
      <c r="G231" s="275">
        <v>1418.21036</v>
      </c>
      <c r="H231" s="275">
        <f t="shared" si="11"/>
        <v>212.29533349695257</v>
      </c>
      <c r="I231" s="275">
        <f t="shared" si="9"/>
        <v>14.969241480999514</v>
      </c>
      <c r="J231" s="327"/>
      <c r="K231" s="275">
        <v>0</v>
      </c>
      <c r="L231" s="275">
        <v>212.29533349695257</v>
      </c>
      <c r="N231" s="40"/>
    </row>
    <row r="232" spans="1:14" s="35" customFormat="1" ht="18" customHeight="1" x14ac:dyDescent="0.25">
      <c r="A232" s="324">
        <v>278</v>
      </c>
      <c r="B232" s="325" t="s">
        <v>192</v>
      </c>
      <c r="C232" s="322" t="s">
        <v>747</v>
      </c>
      <c r="D232" s="275">
        <v>4348.0947999999999</v>
      </c>
      <c r="E232" s="275">
        <v>4348.0947999999999</v>
      </c>
      <c r="F232" s="323">
        <f t="shared" si="10"/>
        <v>0</v>
      </c>
      <c r="G232" s="275">
        <v>4348.0947999999999</v>
      </c>
      <c r="H232" s="275">
        <f t="shared" si="11"/>
        <v>2934.9639914222739</v>
      </c>
      <c r="I232" s="275">
        <f t="shared" si="9"/>
        <v>67.50000003271029</v>
      </c>
      <c r="J232" s="327"/>
      <c r="K232" s="275">
        <v>0</v>
      </c>
      <c r="L232" s="275">
        <v>2934.9639914222739</v>
      </c>
      <c r="N232" s="40"/>
    </row>
    <row r="233" spans="1:14" s="35" customFormat="1" ht="18" customHeight="1" x14ac:dyDescent="0.25">
      <c r="A233" s="324">
        <v>280</v>
      </c>
      <c r="B233" s="325" t="s">
        <v>215</v>
      </c>
      <c r="C233" s="322" t="s">
        <v>748</v>
      </c>
      <c r="D233" s="275">
        <v>2064.8573932000004</v>
      </c>
      <c r="E233" s="275">
        <v>2064.8573932000004</v>
      </c>
      <c r="F233" s="323">
        <f t="shared" si="10"/>
        <v>0</v>
      </c>
      <c r="G233" s="275">
        <v>501.74527044320001</v>
      </c>
      <c r="H233" s="275">
        <f t="shared" si="11"/>
        <v>233.16143166723739</v>
      </c>
      <c r="I233" s="275">
        <f t="shared" si="9"/>
        <v>11.29189029882092</v>
      </c>
      <c r="J233" s="327"/>
      <c r="K233" s="275">
        <v>2.0318200000000001E-5</v>
      </c>
      <c r="L233" s="275">
        <v>233.16141134903739</v>
      </c>
      <c r="N233" s="40"/>
    </row>
    <row r="234" spans="1:14" s="35" customFormat="1" ht="18" customHeight="1" x14ac:dyDescent="0.25">
      <c r="A234" s="324">
        <v>281</v>
      </c>
      <c r="B234" s="325" t="s">
        <v>123</v>
      </c>
      <c r="C234" s="322" t="s">
        <v>749</v>
      </c>
      <c r="D234" s="275">
        <v>1752.9935849807587</v>
      </c>
      <c r="E234" s="275">
        <v>1752.9935852184001</v>
      </c>
      <c r="F234" s="323">
        <f t="shared" si="10"/>
        <v>1.3556316957874515E-8</v>
      </c>
      <c r="G234" s="275">
        <v>1752.9935852184001</v>
      </c>
      <c r="H234" s="275">
        <f t="shared" si="11"/>
        <v>833.52255726328667</v>
      </c>
      <c r="I234" s="275">
        <f t="shared" si="9"/>
        <v>47.548522954774</v>
      </c>
      <c r="J234" s="327"/>
      <c r="K234" s="275">
        <v>0</v>
      </c>
      <c r="L234" s="275">
        <v>833.52255726328667</v>
      </c>
      <c r="N234" s="40"/>
    </row>
    <row r="235" spans="1:14" s="35" customFormat="1" ht="18" customHeight="1" x14ac:dyDescent="0.25">
      <c r="A235" s="324">
        <v>282</v>
      </c>
      <c r="B235" s="325" t="s">
        <v>215</v>
      </c>
      <c r="C235" s="322" t="s">
        <v>750</v>
      </c>
      <c r="D235" s="275">
        <v>1219.0920000000001</v>
      </c>
      <c r="E235" s="275">
        <v>1219.0920000000001</v>
      </c>
      <c r="F235" s="323">
        <f t="shared" si="10"/>
        <v>0</v>
      </c>
      <c r="G235" s="275">
        <v>324.4466457414</v>
      </c>
      <c r="H235" s="275">
        <f t="shared" si="11"/>
        <v>220.99220006357527</v>
      </c>
      <c r="I235" s="275">
        <f t="shared" si="9"/>
        <v>18.127606453292717</v>
      </c>
      <c r="J235" s="327"/>
      <c r="K235" s="275">
        <v>2.0318200000000001E-5</v>
      </c>
      <c r="L235" s="275">
        <v>220.99217974537527</v>
      </c>
      <c r="N235" s="40"/>
    </row>
    <row r="236" spans="1:14" s="35" customFormat="1" ht="18" customHeight="1" x14ac:dyDescent="0.25">
      <c r="A236" s="324">
        <v>283</v>
      </c>
      <c r="B236" s="325" t="s">
        <v>123</v>
      </c>
      <c r="C236" s="322" t="s">
        <v>351</v>
      </c>
      <c r="D236" s="275">
        <v>422.33658378275834</v>
      </c>
      <c r="E236" s="275">
        <v>422.33658402039998</v>
      </c>
      <c r="F236" s="323">
        <f t="shared" si="10"/>
        <v>5.626830557048379E-8</v>
      </c>
      <c r="G236" s="275">
        <v>422.33658402039998</v>
      </c>
      <c r="H236" s="275">
        <f t="shared" si="11"/>
        <v>168.93463681480137</v>
      </c>
      <c r="I236" s="275">
        <f t="shared" si="9"/>
        <v>40.000000759262043</v>
      </c>
      <c r="J236" s="327"/>
      <c r="K236" s="275">
        <v>0</v>
      </c>
      <c r="L236" s="275">
        <v>168.93463681480137</v>
      </c>
      <c r="N236" s="40"/>
    </row>
    <row r="237" spans="1:14" s="35" customFormat="1" ht="18" customHeight="1" x14ac:dyDescent="0.25">
      <c r="A237" s="324">
        <v>284</v>
      </c>
      <c r="B237" s="325" t="s">
        <v>111</v>
      </c>
      <c r="C237" s="322" t="s">
        <v>352</v>
      </c>
      <c r="D237" s="275">
        <v>2639.6371243620001</v>
      </c>
      <c r="E237" s="275">
        <v>2639.6371243620001</v>
      </c>
      <c r="F237" s="323">
        <f t="shared" si="10"/>
        <v>0</v>
      </c>
      <c r="G237" s="275">
        <v>873.47941800000012</v>
      </c>
      <c r="H237" s="275">
        <f t="shared" si="11"/>
        <v>183.89042399004205</v>
      </c>
      <c r="I237" s="275">
        <f t="shared" si="9"/>
        <v>6.9665039293796234</v>
      </c>
      <c r="J237" s="327"/>
      <c r="K237" s="275">
        <v>2.0318200000000001E-5</v>
      </c>
      <c r="L237" s="275">
        <v>183.89040367184205</v>
      </c>
      <c r="N237" s="40"/>
    </row>
    <row r="238" spans="1:14" s="35" customFormat="1" ht="18" customHeight="1" x14ac:dyDescent="0.25">
      <c r="A238" s="324">
        <v>286</v>
      </c>
      <c r="B238" s="325" t="s">
        <v>115</v>
      </c>
      <c r="C238" s="322" t="s">
        <v>353</v>
      </c>
      <c r="D238" s="275">
        <v>2172.0435383184631</v>
      </c>
      <c r="E238" s="275">
        <v>2172.0435378432003</v>
      </c>
      <c r="F238" s="323">
        <f t="shared" si="10"/>
        <v>-2.1880907752347412E-8</v>
      </c>
      <c r="G238" s="275">
        <v>2172.0435378432003</v>
      </c>
      <c r="H238" s="275">
        <f t="shared" si="11"/>
        <v>325.80653070261047</v>
      </c>
      <c r="I238" s="275">
        <f t="shared" si="9"/>
        <v>15.000000001203034</v>
      </c>
      <c r="J238" s="327"/>
      <c r="K238" s="275">
        <v>0</v>
      </c>
      <c r="L238" s="275">
        <v>325.80653070261047</v>
      </c>
      <c r="N238" s="40"/>
    </row>
    <row r="239" spans="1:14" s="35" customFormat="1" ht="18" customHeight="1" x14ac:dyDescent="0.25">
      <c r="A239" s="324">
        <v>288</v>
      </c>
      <c r="B239" s="325" t="s">
        <v>215</v>
      </c>
      <c r="C239" s="322" t="s">
        <v>354</v>
      </c>
      <c r="D239" s="275">
        <v>511.44467104937917</v>
      </c>
      <c r="E239" s="275">
        <v>511.44467116820005</v>
      </c>
      <c r="F239" s="323">
        <f t="shared" si="10"/>
        <v>2.3232388457472553E-8</v>
      </c>
      <c r="G239" s="275">
        <v>511.44467116820005</v>
      </c>
      <c r="H239" s="275">
        <f t="shared" si="11"/>
        <v>204.01207642325227</v>
      </c>
      <c r="I239" s="275">
        <f t="shared" si="9"/>
        <v>39.889373753228199</v>
      </c>
      <c r="J239" s="327"/>
      <c r="K239" s="275">
        <v>0</v>
      </c>
      <c r="L239" s="275">
        <v>204.01207642325227</v>
      </c>
      <c r="N239" s="40"/>
    </row>
    <row r="240" spans="1:14" s="35" customFormat="1" ht="18" customHeight="1" x14ac:dyDescent="0.25">
      <c r="A240" s="324">
        <v>289</v>
      </c>
      <c r="B240" s="325" t="s">
        <v>142</v>
      </c>
      <c r="C240" s="322" t="s">
        <v>751</v>
      </c>
      <c r="D240" s="275">
        <v>8412.4360618795163</v>
      </c>
      <c r="E240" s="275">
        <v>8412.4360623548</v>
      </c>
      <c r="F240" s="323">
        <f t="shared" si="10"/>
        <v>5.649766876558715E-9</v>
      </c>
      <c r="G240" s="275">
        <v>7851.3726806942004</v>
      </c>
      <c r="H240" s="275">
        <f t="shared" si="11"/>
        <v>7851.3726806942004</v>
      </c>
      <c r="I240" s="275">
        <f t="shared" si="9"/>
        <v>93.330548042185697</v>
      </c>
      <c r="J240" s="327"/>
      <c r="K240" s="275">
        <v>7851.3726806942004</v>
      </c>
      <c r="L240" s="275">
        <v>0</v>
      </c>
      <c r="N240" s="40"/>
    </row>
    <row r="241" spans="1:14" s="35" customFormat="1" ht="18" customHeight="1" x14ac:dyDescent="0.25">
      <c r="A241" s="324">
        <v>292</v>
      </c>
      <c r="B241" s="325" t="s">
        <v>127</v>
      </c>
      <c r="C241" s="322" t="s">
        <v>356</v>
      </c>
      <c r="D241" s="275">
        <v>1245.9942319124793</v>
      </c>
      <c r="E241" s="275">
        <v>1245.9942314372001</v>
      </c>
      <c r="F241" s="323">
        <f t="shared" si="10"/>
        <v>-3.8144577274579206E-8</v>
      </c>
      <c r="G241" s="275">
        <v>1245.9942314372001</v>
      </c>
      <c r="H241" s="275">
        <f t="shared" si="11"/>
        <v>560.9470369832452</v>
      </c>
      <c r="I241" s="275">
        <f t="shared" si="9"/>
        <v>45.020034830836828</v>
      </c>
      <c r="J241" s="327"/>
      <c r="K241" s="275">
        <v>0</v>
      </c>
      <c r="L241" s="275">
        <v>560.9470369832452</v>
      </c>
      <c r="N241" s="40"/>
    </row>
    <row r="242" spans="1:14" s="35" customFormat="1" ht="18" customHeight="1" x14ac:dyDescent="0.25">
      <c r="A242" s="324">
        <v>293</v>
      </c>
      <c r="B242" s="325" t="s">
        <v>215</v>
      </c>
      <c r="C242" s="322" t="s">
        <v>357</v>
      </c>
      <c r="D242" s="275">
        <v>1425.4377873207586</v>
      </c>
      <c r="E242" s="275">
        <v>1425.4377875584</v>
      </c>
      <c r="F242" s="323">
        <f t="shared" si="10"/>
        <v>1.6671464209139231E-8</v>
      </c>
      <c r="G242" s="275">
        <v>1425.4377875584</v>
      </c>
      <c r="H242" s="275">
        <f t="shared" si="11"/>
        <v>209.18869830942091</v>
      </c>
      <c r="I242" s="275">
        <f t="shared" si="9"/>
        <v>14.675400086575191</v>
      </c>
      <c r="J242" s="327"/>
      <c r="K242" s="275">
        <v>0</v>
      </c>
      <c r="L242" s="275">
        <v>209.18869830942091</v>
      </c>
      <c r="N242" s="40"/>
    </row>
    <row r="243" spans="1:14" s="35" customFormat="1" ht="18" customHeight="1" x14ac:dyDescent="0.25">
      <c r="A243" s="324">
        <v>294</v>
      </c>
      <c r="B243" s="325" t="s">
        <v>237</v>
      </c>
      <c r="C243" s="322" t="s">
        <v>358</v>
      </c>
      <c r="D243" s="275">
        <v>1062.0093948327583</v>
      </c>
      <c r="E243" s="275">
        <v>1062.0093950704002</v>
      </c>
      <c r="F243" s="323">
        <f t="shared" si="10"/>
        <v>2.2376639208232518E-8</v>
      </c>
      <c r="G243" s="275">
        <v>1062.0093950704002</v>
      </c>
      <c r="H243" s="275">
        <f t="shared" si="11"/>
        <v>146.10113829017877</v>
      </c>
      <c r="I243" s="275">
        <f t="shared" si="9"/>
        <v>13.757047627671296</v>
      </c>
      <c r="J243" s="327"/>
      <c r="K243" s="275">
        <v>0</v>
      </c>
      <c r="L243" s="275">
        <v>146.10113829017877</v>
      </c>
      <c r="N243" s="40"/>
    </row>
    <row r="244" spans="1:14" s="35" customFormat="1" ht="18" customHeight="1" x14ac:dyDescent="0.25">
      <c r="A244" s="324">
        <v>295</v>
      </c>
      <c r="B244" s="325" t="s">
        <v>215</v>
      </c>
      <c r="C244" s="322" t="s">
        <v>359</v>
      </c>
      <c r="D244" s="275">
        <v>407.54954677061886</v>
      </c>
      <c r="E244" s="275">
        <v>407.54954665180003</v>
      </c>
      <c r="F244" s="323">
        <f t="shared" si="10"/>
        <v>-2.9154449521229253E-8</v>
      </c>
      <c r="G244" s="275">
        <v>407.54954665180003</v>
      </c>
      <c r="H244" s="275">
        <f t="shared" si="11"/>
        <v>64.526677102504649</v>
      </c>
      <c r="I244" s="275">
        <f t="shared" si="9"/>
        <v>15.832842321288263</v>
      </c>
      <c r="J244" s="327"/>
      <c r="K244" s="275">
        <v>0</v>
      </c>
      <c r="L244" s="275">
        <v>64.526677102504649</v>
      </c>
      <c r="N244" s="40"/>
    </row>
    <row r="245" spans="1:14" s="35" customFormat="1" ht="18" customHeight="1" x14ac:dyDescent="0.25">
      <c r="A245" s="324">
        <v>296</v>
      </c>
      <c r="B245" s="325" t="s">
        <v>113</v>
      </c>
      <c r="C245" s="322" t="s">
        <v>360</v>
      </c>
      <c r="D245" s="275">
        <v>14685.4666868</v>
      </c>
      <c r="E245" s="275">
        <v>14661.061379279001</v>
      </c>
      <c r="F245" s="323">
        <f t="shared" si="10"/>
        <v>-0.16618680251364992</v>
      </c>
      <c r="G245" s="275">
        <v>9688.6192582158001</v>
      </c>
      <c r="H245" s="275">
        <f t="shared" si="11"/>
        <v>5357.2545653476172</v>
      </c>
      <c r="I245" s="275">
        <f t="shared" si="9"/>
        <v>36.540700749805296</v>
      </c>
      <c r="J245" s="327"/>
      <c r="K245" s="275">
        <v>2.0318200000000001E-5</v>
      </c>
      <c r="L245" s="275">
        <v>5357.2545450294174</v>
      </c>
      <c r="N245" s="40"/>
    </row>
    <row r="246" spans="1:14" s="35" customFormat="1" ht="18" customHeight="1" x14ac:dyDescent="0.25">
      <c r="A246" s="324">
        <v>297</v>
      </c>
      <c r="B246" s="325" t="s">
        <v>123</v>
      </c>
      <c r="C246" s="322" t="s">
        <v>361</v>
      </c>
      <c r="D246" s="275">
        <v>2923.165110263084</v>
      </c>
      <c r="E246" s="275">
        <v>2923.1651096690002</v>
      </c>
      <c r="F246" s="323">
        <f t="shared" si="10"/>
        <v>-2.0323312810432981E-8</v>
      </c>
      <c r="G246" s="275">
        <v>1761.2324121364002</v>
      </c>
      <c r="H246" s="275">
        <f t="shared" si="11"/>
        <v>1344.9092055228125</v>
      </c>
      <c r="I246" s="275">
        <f t="shared" si="9"/>
        <v>46.008663728033518</v>
      </c>
      <c r="J246" s="327"/>
      <c r="K246" s="275">
        <v>2.0318200000000001E-5</v>
      </c>
      <c r="L246" s="275">
        <v>1344.9091852046124</v>
      </c>
      <c r="N246" s="40"/>
    </row>
    <row r="247" spans="1:14" s="35" customFormat="1" ht="18" customHeight="1" x14ac:dyDescent="0.25">
      <c r="A247" s="324">
        <v>298</v>
      </c>
      <c r="B247" s="325" t="s">
        <v>113</v>
      </c>
      <c r="C247" s="322" t="s">
        <v>362</v>
      </c>
      <c r="D247" s="275">
        <v>14197.433885082</v>
      </c>
      <c r="E247" s="275">
        <v>14197.433885082</v>
      </c>
      <c r="F247" s="323">
        <f t="shared" si="10"/>
        <v>0</v>
      </c>
      <c r="G247" s="275">
        <v>8641.5801300416006</v>
      </c>
      <c r="H247" s="275">
        <f t="shared" si="11"/>
        <v>7684.5780680028647</v>
      </c>
      <c r="I247" s="275">
        <f t="shared" si="9"/>
        <v>54.126528288168053</v>
      </c>
      <c r="J247" s="327"/>
      <c r="K247" s="275">
        <v>2.0318200000000001E-5</v>
      </c>
      <c r="L247" s="275">
        <v>7684.5780476846649</v>
      </c>
      <c r="N247" s="40"/>
    </row>
    <row r="248" spans="1:14" s="35" customFormat="1" ht="18" customHeight="1" x14ac:dyDescent="0.25">
      <c r="A248" s="324">
        <v>300</v>
      </c>
      <c r="B248" s="325" t="s">
        <v>123</v>
      </c>
      <c r="C248" s="322" t="s">
        <v>363</v>
      </c>
      <c r="D248" s="275">
        <v>522.47221131613958</v>
      </c>
      <c r="E248" s="275">
        <v>522.4722116726</v>
      </c>
      <c r="F248" s="323">
        <f t="shared" si="10"/>
        <v>6.8225716631786781E-8</v>
      </c>
      <c r="G248" s="275">
        <v>522.4722116726</v>
      </c>
      <c r="H248" s="275">
        <f t="shared" si="11"/>
        <v>208.98888448015182</v>
      </c>
      <c r="I248" s="275">
        <f t="shared" si="9"/>
        <v>39.99999996384723</v>
      </c>
      <c r="J248" s="327"/>
      <c r="K248" s="275">
        <v>0</v>
      </c>
      <c r="L248" s="275">
        <v>208.98888448015182</v>
      </c>
      <c r="N248" s="40"/>
    </row>
    <row r="249" spans="1:14" s="35" customFormat="1" ht="18" customHeight="1" x14ac:dyDescent="0.25">
      <c r="A249" s="324">
        <v>304</v>
      </c>
      <c r="B249" s="325" t="s">
        <v>123</v>
      </c>
      <c r="C249" s="322" t="s">
        <v>752</v>
      </c>
      <c r="D249" s="275">
        <v>3867.1851932367586</v>
      </c>
      <c r="E249" s="275">
        <v>3867.1851934744004</v>
      </c>
      <c r="F249" s="323">
        <f t="shared" si="10"/>
        <v>6.1450862176570809E-9</v>
      </c>
      <c r="G249" s="275">
        <v>2576.9519623134001</v>
      </c>
      <c r="H249" s="275">
        <f t="shared" si="11"/>
        <v>2576.9519623134001</v>
      </c>
      <c r="I249" s="275">
        <f t="shared" si="9"/>
        <v>66.636373315191193</v>
      </c>
      <c r="J249" s="327"/>
      <c r="K249" s="275">
        <v>2576.9519623134001</v>
      </c>
      <c r="L249" s="275">
        <v>0</v>
      </c>
      <c r="N249" s="40"/>
    </row>
    <row r="250" spans="1:14" s="35" customFormat="1" ht="18" customHeight="1" x14ac:dyDescent="0.25">
      <c r="A250" s="324">
        <v>305</v>
      </c>
      <c r="B250" s="325" t="s">
        <v>233</v>
      </c>
      <c r="C250" s="322" t="s">
        <v>365</v>
      </c>
      <c r="D250" s="275">
        <v>163.91167338352034</v>
      </c>
      <c r="E250" s="275">
        <v>163.91167385879999</v>
      </c>
      <c r="F250" s="323">
        <f t="shared" si="10"/>
        <v>2.8996083756283042E-7</v>
      </c>
      <c r="G250" s="275">
        <v>163.91169417700002</v>
      </c>
      <c r="H250" s="275">
        <f t="shared" si="11"/>
        <v>24.20700794113413</v>
      </c>
      <c r="I250" s="275">
        <f t="shared" si="9"/>
        <v>14.768324531898202</v>
      </c>
      <c r="J250" s="327"/>
      <c r="K250" s="275">
        <v>0</v>
      </c>
      <c r="L250" s="275">
        <v>24.20700794113413</v>
      </c>
      <c r="N250" s="40"/>
    </row>
    <row r="251" spans="1:14" s="35" customFormat="1" ht="18" customHeight="1" x14ac:dyDescent="0.25">
      <c r="A251" s="324">
        <v>306</v>
      </c>
      <c r="B251" s="325" t="s">
        <v>233</v>
      </c>
      <c r="C251" s="322" t="s">
        <v>366</v>
      </c>
      <c r="D251" s="275">
        <v>1438.2631841086188</v>
      </c>
      <c r="E251" s="275">
        <v>1438.2631839898002</v>
      </c>
      <c r="F251" s="323">
        <f t="shared" si="10"/>
        <v>-8.2612530150072416E-9</v>
      </c>
      <c r="G251" s="275">
        <v>1438.2631839898002</v>
      </c>
      <c r="H251" s="275">
        <f t="shared" si="11"/>
        <v>561.82039011973541</v>
      </c>
      <c r="I251" s="275">
        <f t="shared" si="9"/>
        <v>39.062418921217393</v>
      </c>
      <c r="J251" s="327"/>
      <c r="K251" s="275">
        <v>0</v>
      </c>
      <c r="L251" s="275">
        <v>561.82039011973541</v>
      </c>
      <c r="N251" s="40"/>
    </row>
    <row r="252" spans="1:14" s="35" customFormat="1" ht="18" customHeight="1" x14ac:dyDescent="0.25">
      <c r="A252" s="324">
        <v>307</v>
      </c>
      <c r="B252" s="325" t="s">
        <v>215</v>
      </c>
      <c r="C252" s="322" t="s">
        <v>367</v>
      </c>
      <c r="D252" s="275">
        <v>1611.0585840781398</v>
      </c>
      <c r="E252" s="275">
        <v>1611.0585844346001</v>
      </c>
      <c r="F252" s="323">
        <f t="shared" si="10"/>
        <v>2.2125831833363918E-8</v>
      </c>
      <c r="G252" s="275">
        <v>1611.0585844346001</v>
      </c>
      <c r="H252" s="275">
        <f t="shared" si="11"/>
        <v>724.4365498090956</v>
      </c>
      <c r="I252" s="275">
        <f t="shared" si="9"/>
        <v>44.966493261530651</v>
      </c>
      <c r="J252" s="327"/>
      <c r="K252" s="275">
        <v>0</v>
      </c>
      <c r="L252" s="275">
        <v>724.4365498090956</v>
      </c>
      <c r="N252" s="40"/>
    </row>
    <row r="253" spans="1:14" s="35" customFormat="1" ht="18" customHeight="1" x14ac:dyDescent="0.25">
      <c r="A253" s="324">
        <v>308</v>
      </c>
      <c r="B253" s="325" t="s">
        <v>215</v>
      </c>
      <c r="C253" s="322" t="s">
        <v>368</v>
      </c>
      <c r="D253" s="275">
        <v>1053.5492825173792</v>
      </c>
      <c r="E253" s="275">
        <v>1053.5492826362001</v>
      </c>
      <c r="F253" s="323">
        <f t="shared" si="10"/>
        <v>1.1278160627625766E-8</v>
      </c>
      <c r="G253" s="275">
        <v>1053.5492826362001</v>
      </c>
      <c r="H253" s="275">
        <f t="shared" si="11"/>
        <v>130.61254290857525</v>
      </c>
      <c r="I253" s="275">
        <f t="shared" si="9"/>
        <v>12.397383308140594</v>
      </c>
      <c r="J253" s="327"/>
      <c r="K253" s="275">
        <v>0</v>
      </c>
      <c r="L253" s="275">
        <v>130.61254290857525</v>
      </c>
      <c r="N253" s="40"/>
    </row>
    <row r="254" spans="1:14" s="35" customFormat="1" ht="18" customHeight="1" x14ac:dyDescent="0.25">
      <c r="A254" s="324">
        <v>309</v>
      </c>
      <c r="B254" s="325" t="s">
        <v>215</v>
      </c>
      <c r="C254" s="322" t="s">
        <v>369</v>
      </c>
      <c r="D254" s="275">
        <v>985.7633994984792</v>
      </c>
      <c r="E254" s="275">
        <v>985.76339902320001</v>
      </c>
      <c r="F254" s="323">
        <f t="shared" si="10"/>
        <v>-4.8214332082352485E-8</v>
      </c>
      <c r="G254" s="275">
        <v>985.76339902320001</v>
      </c>
      <c r="H254" s="275">
        <f t="shared" si="11"/>
        <v>632.81530121264984</v>
      </c>
      <c r="I254" s="275">
        <f t="shared" si="9"/>
        <v>64.195455201492678</v>
      </c>
      <c r="J254" s="327"/>
      <c r="K254" s="275">
        <v>0</v>
      </c>
      <c r="L254" s="275">
        <v>632.81530121264984</v>
      </c>
      <c r="N254" s="40"/>
    </row>
    <row r="255" spans="1:14" s="35" customFormat="1" ht="18" customHeight="1" x14ac:dyDescent="0.25">
      <c r="A255" s="324">
        <v>310</v>
      </c>
      <c r="B255" s="325" t="s">
        <v>215</v>
      </c>
      <c r="C255" s="322" t="s">
        <v>753</v>
      </c>
      <c r="D255" s="275">
        <v>2377.7170368000002</v>
      </c>
      <c r="E255" s="275">
        <v>2377.7170368000002</v>
      </c>
      <c r="F255" s="323">
        <f t="shared" si="10"/>
        <v>0</v>
      </c>
      <c r="G255" s="275">
        <v>700.33519469759995</v>
      </c>
      <c r="H255" s="275">
        <f t="shared" si="11"/>
        <v>462.63400634353854</v>
      </c>
      <c r="I255" s="275">
        <f t="shared" si="9"/>
        <v>19.457067396302325</v>
      </c>
      <c r="J255" s="327"/>
      <c r="K255" s="275">
        <v>2.0318200000000001E-5</v>
      </c>
      <c r="L255" s="275">
        <v>462.63398602533857</v>
      </c>
      <c r="N255" s="40"/>
    </row>
    <row r="256" spans="1:14" s="35" customFormat="1" ht="18" customHeight="1" x14ac:dyDescent="0.25">
      <c r="A256" s="324">
        <v>311</v>
      </c>
      <c r="B256" s="325" t="s">
        <v>192</v>
      </c>
      <c r="C256" s="322" t="s">
        <v>754</v>
      </c>
      <c r="D256" s="275">
        <v>7127.0175947678426</v>
      </c>
      <c r="E256" s="275">
        <v>7127.0175944114008</v>
      </c>
      <c r="F256" s="323">
        <f t="shared" si="10"/>
        <v>-5.001282943339902E-9</v>
      </c>
      <c r="G256" s="275">
        <v>6564.3603921882004</v>
      </c>
      <c r="H256" s="275">
        <f t="shared" si="11"/>
        <v>4789.3452763075247</v>
      </c>
      <c r="I256" s="275">
        <f t="shared" si="9"/>
        <v>67.199852011913862</v>
      </c>
      <c r="J256" s="327"/>
      <c r="K256" s="275">
        <v>0</v>
      </c>
      <c r="L256" s="275">
        <v>4789.3452763075247</v>
      </c>
      <c r="N256" s="40"/>
    </row>
    <row r="257" spans="1:14" s="35" customFormat="1" ht="18" customHeight="1" x14ac:dyDescent="0.25">
      <c r="A257" s="324">
        <v>312</v>
      </c>
      <c r="B257" s="325" t="s">
        <v>192</v>
      </c>
      <c r="C257" s="322" t="s">
        <v>372</v>
      </c>
      <c r="D257" s="275">
        <v>537.8098525370981</v>
      </c>
      <c r="E257" s="275">
        <v>537.80985194300001</v>
      </c>
      <c r="F257" s="323">
        <f t="shared" si="10"/>
        <v>-1.1046618908494565E-7</v>
      </c>
      <c r="G257" s="275">
        <v>537.80985194300001</v>
      </c>
      <c r="H257" s="275">
        <f t="shared" si="11"/>
        <v>288.24721063639163</v>
      </c>
      <c r="I257" s="275">
        <f t="shared" si="9"/>
        <v>53.59649132402685</v>
      </c>
      <c r="J257" s="327"/>
      <c r="K257" s="275">
        <v>0</v>
      </c>
      <c r="L257" s="275">
        <v>288.24721063639163</v>
      </c>
      <c r="N257" s="40"/>
    </row>
    <row r="258" spans="1:14" s="35" customFormat="1" ht="18" customHeight="1" x14ac:dyDescent="0.25">
      <c r="A258" s="324">
        <v>313</v>
      </c>
      <c r="B258" s="325" t="s">
        <v>113</v>
      </c>
      <c r="C258" s="322" t="s">
        <v>373</v>
      </c>
      <c r="D258" s="275">
        <v>14699.5675176</v>
      </c>
      <c r="E258" s="275">
        <v>14699.5675176</v>
      </c>
      <c r="F258" s="323">
        <f t="shared" si="10"/>
        <v>0</v>
      </c>
      <c r="G258" s="275">
        <v>8066.2837476900004</v>
      </c>
      <c r="H258" s="275">
        <f t="shared" si="11"/>
        <v>7203.5582868504907</v>
      </c>
      <c r="I258" s="275">
        <f t="shared" si="9"/>
        <v>49.005239631884187</v>
      </c>
      <c r="J258" s="327"/>
      <c r="K258" s="275">
        <v>2.0318200000000001E-5</v>
      </c>
      <c r="L258" s="275">
        <v>7203.5582665322909</v>
      </c>
      <c r="N258" s="40"/>
    </row>
    <row r="259" spans="1:14" s="35" customFormat="1" ht="18" customHeight="1" x14ac:dyDescent="0.25">
      <c r="A259" s="324">
        <v>314</v>
      </c>
      <c r="B259" s="325" t="s">
        <v>123</v>
      </c>
      <c r="C259" s="322" t="s">
        <v>374</v>
      </c>
      <c r="D259" s="275">
        <v>1945.5676761421398</v>
      </c>
      <c r="E259" s="275">
        <v>1945.5676764986001</v>
      </c>
      <c r="F259" s="323">
        <f t="shared" si="10"/>
        <v>1.8321657080377918E-8</v>
      </c>
      <c r="G259" s="275">
        <v>1945.5676764986001</v>
      </c>
      <c r="H259" s="275">
        <f t="shared" si="11"/>
        <v>1450.9010704538578</v>
      </c>
      <c r="I259" s="275">
        <f t="shared" si="9"/>
        <v>74.574690357984153</v>
      </c>
      <c r="J259" s="327"/>
      <c r="K259" s="275">
        <v>0</v>
      </c>
      <c r="L259" s="275">
        <v>1450.9010704538578</v>
      </c>
      <c r="N259" s="40"/>
    </row>
    <row r="260" spans="1:14" s="35" customFormat="1" ht="18" customHeight="1" x14ac:dyDescent="0.25">
      <c r="A260" s="324">
        <v>316</v>
      </c>
      <c r="B260" s="325" t="s">
        <v>127</v>
      </c>
      <c r="C260" s="322" t="s">
        <v>375</v>
      </c>
      <c r="D260" s="275">
        <v>362.96779909337914</v>
      </c>
      <c r="E260" s="275">
        <v>362.96779921220002</v>
      </c>
      <c r="F260" s="323">
        <f t="shared" si="10"/>
        <v>3.2735925969973323E-8</v>
      </c>
      <c r="G260" s="275">
        <v>362.96779921220002</v>
      </c>
      <c r="H260" s="275">
        <f t="shared" si="11"/>
        <v>171.5867800807199</v>
      </c>
      <c r="I260" s="275">
        <f t="shared" si="9"/>
        <v>47.273278911556005</v>
      </c>
      <c r="J260" s="327"/>
      <c r="K260" s="275">
        <v>0</v>
      </c>
      <c r="L260" s="275">
        <v>171.5867800807199</v>
      </c>
      <c r="N260" s="40"/>
    </row>
    <row r="261" spans="1:14" s="35" customFormat="1" ht="18" customHeight="1" x14ac:dyDescent="0.25">
      <c r="A261" s="324">
        <v>317</v>
      </c>
      <c r="B261" s="325" t="s">
        <v>215</v>
      </c>
      <c r="C261" s="322" t="s">
        <v>376</v>
      </c>
      <c r="D261" s="275">
        <v>1363.9019454050981</v>
      </c>
      <c r="E261" s="275">
        <v>1363.901944811</v>
      </c>
      <c r="F261" s="323">
        <f t="shared" si="10"/>
        <v>-4.3558713969105156E-8</v>
      </c>
      <c r="G261" s="275">
        <v>1363.901944811</v>
      </c>
      <c r="H261" s="275">
        <f t="shared" si="11"/>
        <v>569.39160188009635</v>
      </c>
      <c r="I261" s="275">
        <f t="shared" si="9"/>
        <v>41.747253462491294</v>
      </c>
      <c r="J261" s="327"/>
      <c r="K261" s="275">
        <v>0</v>
      </c>
      <c r="L261" s="275">
        <v>569.39160188009635</v>
      </c>
      <c r="N261" s="40"/>
    </row>
    <row r="262" spans="1:14" s="35" customFormat="1" ht="18" customHeight="1" x14ac:dyDescent="0.25">
      <c r="A262" s="324">
        <v>318</v>
      </c>
      <c r="B262" s="325" t="s">
        <v>127</v>
      </c>
      <c r="C262" s="322" t="s">
        <v>377</v>
      </c>
      <c r="D262" s="275">
        <v>305.69422718800001</v>
      </c>
      <c r="E262" s="275">
        <v>305.69422718800001</v>
      </c>
      <c r="F262" s="323">
        <f t="shared" si="10"/>
        <v>0</v>
      </c>
      <c r="G262" s="275">
        <v>305.69422718800001</v>
      </c>
      <c r="H262" s="275">
        <f t="shared" si="11"/>
        <v>36.679766078424187</v>
      </c>
      <c r="I262" s="275">
        <f t="shared" si="9"/>
        <v>11.998841592735202</v>
      </c>
      <c r="J262" s="327"/>
      <c r="K262" s="275">
        <v>0</v>
      </c>
      <c r="L262" s="275">
        <v>36.679766078424187</v>
      </c>
      <c r="N262" s="40"/>
    </row>
    <row r="263" spans="1:14" s="35" customFormat="1" ht="18" customHeight="1" x14ac:dyDescent="0.25">
      <c r="A263" s="324">
        <v>319</v>
      </c>
      <c r="B263" s="325" t="s">
        <v>215</v>
      </c>
      <c r="C263" s="322" t="s">
        <v>378</v>
      </c>
      <c r="D263" s="275">
        <v>915.40053778599997</v>
      </c>
      <c r="E263" s="275">
        <v>915.40053778599997</v>
      </c>
      <c r="F263" s="323">
        <f t="shared" si="10"/>
        <v>0</v>
      </c>
      <c r="G263" s="275">
        <v>915.40053778599997</v>
      </c>
      <c r="H263" s="275">
        <f t="shared" si="11"/>
        <v>183.0801094399113</v>
      </c>
      <c r="I263" s="275">
        <f t="shared" si="9"/>
        <v>20.000000205670769</v>
      </c>
      <c r="J263" s="327"/>
      <c r="K263" s="275">
        <v>0</v>
      </c>
      <c r="L263" s="275">
        <v>183.0801094399113</v>
      </c>
      <c r="N263" s="40"/>
    </row>
    <row r="264" spans="1:14" s="35" customFormat="1" ht="18" customHeight="1" x14ac:dyDescent="0.25">
      <c r="A264" s="324">
        <v>320</v>
      </c>
      <c r="B264" s="325" t="s">
        <v>123</v>
      </c>
      <c r="C264" s="322" t="s">
        <v>379</v>
      </c>
      <c r="D264" s="275">
        <v>1230.4950408021396</v>
      </c>
      <c r="E264" s="275">
        <v>1230.4950411586001</v>
      </c>
      <c r="F264" s="323">
        <f t="shared" si="10"/>
        <v>2.896886996950343E-8</v>
      </c>
      <c r="G264" s="275">
        <v>1230.4950411586001</v>
      </c>
      <c r="H264" s="275">
        <f t="shared" si="11"/>
        <v>606.4837577872737</v>
      </c>
      <c r="I264" s="275">
        <f t="shared" si="9"/>
        <v>49.28778560669577</v>
      </c>
      <c r="J264" s="327"/>
      <c r="K264" s="275">
        <v>0</v>
      </c>
      <c r="L264" s="275">
        <v>606.4837577872737</v>
      </c>
      <c r="N264" s="40"/>
    </row>
    <row r="265" spans="1:14" s="35" customFormat="1" ht="18" customHeight="1" x14ac:dyDescent="0.25">
      <c r="A265" s="324">
        <v>321</v>
      </c>
      <c r="B265" s="325" t="s">
        <v>215</v>
      </c>
      <c r="C265" s="322" t="s">
        <v>755</v>
      </c>
      <c r="D265" s="275">
        <v>1193.3691588000002</v>
      </c>
      <c r="E265" s="275">
        <v>1193.3691588000002</v>
      </c>
      <c r="F265" s="323">
        <f t="shared" si="10"/>
        <v>0</v>
      </c>
      <c r="G265" s="275">
        <v>638.07009111579998</v>
      </c>
      <c r="H265" s="275">
        <f t="shared" si="11"/>
        <v>472.28193802837939</v>
      </c>
      <c r="I265" s="275">
        <f t="shared" si="9"/>
        <v>39.575510607571381</v>
      </c>
      <c r="J265" s="327"/>
      <c r="K265" s="275">
        <v>2.0318200000000001E-5</v>
      </c>
      <c r="L265" s="275">
        <v>472.28191771017941</v>
      </c>
      <c r="N265" s="40"/>
    </row>
    <row r="266" spans="1:14" s="35" customFormat="1" ht="18" customHeight="1" x14ac:dyDescent="0.25">
      <c r="A266" s="324">
        <v>322</v>
      </c>
      <c r="B266" s="325" t="s">
        <v>215</v>
      </c>
      <c r="C266" s="322" t="s">
        <v>381</v>
      </c>
      <c r="D266" s="275">
        <v>8994.2250848800013</v>
      </c>
      <c r="E266" s="275">
        <v>8994.2250848800013</v>
      </c>
      <c r="F266" s="323">
        <f t="shared" si="10"/>
        <v>0</v>
      </c>
      <c r="G266" s="275">
        <v>8994.2250848800013</v>
      </c>
      <c r="H266" s="275">
        <f t="shared" si="11"/>
        <v>5684.3752791258703</v>
      </c>
      <c r="I266" s="275">
        <f t="shared" si="9"/>
        <v>63.200278239442234</v>
      </c>
      <c r="J266" s="327"/>
      <c r="K266" s="275">
        <v>0</v>
      </c>
      <c r="L266" s="275">
        <v>5684.3752791258703</v>
      </c>
      <c r="N266" s="40"/>
    </row>
    <row r="267" spans="1:14" s="35" customFormat="1" ht="18" customHeight="1" x14ac:dyDescent="0.25">
      <c r="A267" s="324">
        <v>327</v>
      </c>
      <c r="B267" s="325" t="s">
        <v>111</v>
      </c>
      <c r="C267" s="322" t="s">
        <v>382</v>
      </c>
      <c r="D267" s="275">
        <v>1066.3711432255186</v>
      </c>
      <c r="E267" s="275">
        <v>1066.3711437008001</v>
      </c>
      <c r="F267" s="323">
        <f t="shared" si="10"/>
        <v>4.4569986812348361E-8</v>
      </c>
      <c r="G267" s="275">
        <v>1066.3711437008001</v>
      </c>
      <c r="H267" s="275">
        <f t="shared" si="11"/>
        <v>965.43490419762395</v>
      </c>
      <c r="I267" s="275">
        <f t="shared" si="9"/>
        <v>90.534605132610707</v>
      </c>
      <c r="J267" s="327"/>
      <c r="K267" s="275">
        <v>0</v>
      </c>
      <c r="L267" s="275">
        <v>965.43490419762395</v>
      </c>
      <c r="N267" s="40"/>
    </row>
    <row r="268" spans="1:14" s="35" customFormat="1" ht="18" customHeight="1" x14ac:dyDescent="0.25">
      <c r="A268" s="324">
        <v>328</v>
      </c>
      <c r="B268" s="325" t="s">
        <v>123</v>
      </c>
      <c r="C268" s="322" t="s">
        <v>383</v>
      </c>
      <c r="D268" s="275">
        <v>92.090616044000001</v>
      </c>
      <c r="E268" s="275">
        <v>92.090616044000001</v>
      </c>
      <c r="F268" s="323">
        <f t="shared" si="10"/>
        <v>0</v>
      </c>
      <c r="G268" s="275">
        <v>92.090616044000001</v>
      </c>
      <c r="H268" s="275">
        <f t="shared" si="11"/>
        <v>70.228246123197664</v>
      </c>
      <c r="I268" s="275">
        <f t="shared" si="9"/>
        <v>76.259937374773656</v>
      </c>
      <c r="J268" s="327"/>
      <c r="K268" s="275">
        <v>0</v>
      </c>
      <c r="L268" s="275">
        <v>70.228246123197664</v>
      </c>
      <c r="N268" s="40"/>
    </row>
    <row r="269" spans="1:14" s="35" customFormat="1" ht="18" customHeight="1" x14ac:dyDescent="0.25">
      <c r="A269" s="324">
        <v>336</v>
      </c>
      <c r="B269" s="325" t="s">
        <v>215</v>
      </c>
      <c r="C269" s="322" t="s">
        <v>384</v>
      </c>
      <c r="D269" s="275">
        <v>1297.1313010538584</v>
      </c>
      <c r="E269" s="275">
        <v>1297.1313006974001</v>
      </c>
      <c r="F269" s="323">
        <f t="shared" si="10"/>
        <v>-2.7480510311761464E-8</v>
      </c>
      <c r="G269" s="275">
        <v>1297.1313006974001</v>
      </c>
      <c r="H269" s="275">
        <f t="shared" si="11"/>
        <v>805.36323268620686</v>
      </c>
      <c r="I269" s="275">
        <f t="shared" si="9"/>
        <v>62.088027037294133</v>
      </c>
      <c r="J269" s="327"/>
      <c r="K269" s="275">
        <v>0</v>
      </c>
      <c r="L269" s="275">
        <v>805.36323268620686</v>
      </c>
      <c r="N269" s="40"/>
    </row>
    <row r="270" spans="1:14" s="35" customFormat="1" ht="18" customHeight="1" x14ac:dyDescent="0.25">
      <c r="A270" s="324">
        <v>337</v>
      </c>
      <c r="B270" s="325" t="s">
        <v>237</v>
      </c>
      <c r="C270" s="322" t="s">
        <v>385</v>
      </c>
      <c r="D270" s="275">
        <v>2953.2097336000006</v>
      </c>
      <c r="E270" s="275">
        <v>2953.2097336000006</v>
      </c>
      <c r="F270" s="323">
        <f t="shared" si="10"/>
        <v>0</v>
      </c>
      <c r="G270" s="275">
        <v>1360.7206023278</v>
      </c>
      <c r="H270" s="275">
        <f t="shared" si="11"/>
        <v>925.45776246013384</v>
      </c>
      <c r="I270" s="275">
        <f t="shared" ref="I270:I310" si="12">+H270/E270*100</f>
        <v>31.3373531155198</v>
      </c>
      <c r="J270" s="327"/>
      <c r="K270" s="275">
        <v>2.0318200000000001E-5</v>
      </c>
      <c r="L270" s="275">
        <v>925.45774214193386</v>
      </c>
      <c r="N270" s="40"/>
    </row>
    <row r="271" spans="1:14" s="35" customFormat="1" ht="18" customHeight="1" x14ac:dyDescent="0.25">
      <c r="A271" s="324">
        <v>338</v>
      </c>
      <c r="B271" s="325" t="s">
        <v>215</v>
      </c>
      <c r="C271" s="322" t="s">
        <v>715</v>
      </c>
      <c r="D271" s="275">
        <v>3384.8089380000001</v>
      </c>
      <c r="E271" s="275">
        <v>3384.8089380000001</v>
      </c>
      <c r="F271" s="323">
        <f t="shared" si="10"/>
        <v>0</v>
      </c>
      <c r="G271" s="275">
        <v>940.32062722220007</v>
      </c>
      <c r="H271" s="275">
        <f t="shared" si="11"/>
        <v>717.57271323765008</v>
      </c>
      <c r="I271" s="275">
        <f t="shared" si="12"/>
        <v>21.199799645460818</v>
      </c>
      <c r="J271" s="327"/>
      <c r="K271" s="275">
        <v>2.0318200000000001E-5</v>
      </c>
      <c r="L271" s="275">
        <v>717.57269291945011</v>
      </c>
      <c r="N271" s="40"/>
    </row>
    <row r="272" spans="1:14" s="35" customFormat="1" ht="18" customHeight="1" x14ac:dyDescent="0.25">
      <c r="A272" s="324">
        <v>339</v>
      </c>
      <c r="B272" s="325" t="s">
        <v>215</v>
      </c>
      <c r="C272" s="322" t="s">
        <v>756</v>
      </c>
      <c r="D272" s="275">
        <v>11106.703259330001</v>
      </c>
      <c r="E272" s="275">
        <v>11106.703259330001</v>
      </c>
      <c r="F272" s="323">
        <f t="shared" ref="F272:F277" si="13">E272/D272*100-100</f>
        <v>0</v>
      </c>
      <c r="G272" s="275">
        <v>11106.703259330001</v>
      </c>
      <c r="H272" s="275">
        <f t="shared" ref="H272:H276" si="14">+K272+L272</f>
        <v>7210.0084414372486</v>
      </c>
      <c r="I272" s="275">
        <f t="shared" si="12"/>
        <v>64.915828514465815</v>
      </c>
      <c r="J272" s="327"/>
      <c r="K272" s="275">
        <v>0</v>
      </c>
      <c r="L272" s="275">
        <v>7210.0084414372486</v>
      </c>
      <c r="N272" s="40"/>
    </row>
    <row r="273" spans="1:17" s="35" customFormat="1" ht="18" customHeight="1" x14ac:dyDescent="0.25">
      <c r="A273" s="324">
        <v>348</v>
      </c>
      <c r="B273" s="325" t="s">
        <v>127</v>
      </c>
      <c r="C273" s="322" t="s">
        <v>757</v>
      </c>
      <c r="D273" s="275">
        <v>118.13253378152034</v>
      </c>
      <c r="E273" s="275">
        <v>118.1325342568</v>
      </c>
      <c r="F273" s="323">
        <f t="shared" si="13"/>
        <v>4.023275010922589E-7</v>
      </c>
      <c r="G273" s="275">
        <v>118.1325342568</v>
      </c>
      <c r="H273" s="275">
        <f t="shared" si="14"/>
        <v>98.473640950873985</v>
      </c>
      <c r="I273" s="275">
        <f t="shared" si="12"/>
        <v>83.358612062625411</v>
      </c>
      <c r="J273" s="327"/>
      <c r="K273" s="275">
        <v>0</v>
      </c>
      <c r="L273" s="275">
        <v>98.473640950873985</v>
      </c>
      <c r="N273" s="40"/>
    </row>
    <row r="274" spans="1:17" s="35" customFormat="1" ht="18" customHeight="1" x14ac:dyDescent="0.25">
      <c r="A274" s="324">
        <v>349</v>
      </c>
      <c r="B274" s="325" t="s">
        <v>215</v>
      </c>
      <c r="C274" s="322" t="s">
        <v>758</v>
      </c>
      <c r="D274" s="275">
        <v>1686.4512364</v>
      </c>
      <c r="E274" s="275">
        <v>1686.4512364</v>
      </c>
      <c r="F274" s="323">
        <f t="shared" si="13"/>
        <v>0</v>
      </c>
      <c r="G274" s="275">
        <v>472.30905469300006</v>
      </c>
      <c r="H274" s="275">
        <f t="shared" si="14"/>
        <v>407.95554089262725</v>
      </c>
      <c r="I274" s="275">
        <f t="shared" si="12"/>
        <v>24.19017710606763</v>
      </c>
      <c r="J274" s="327"/>
      <c r="K274" s="275">
        <v>2.0318200000000001E-5</v>
      </c>
      <c r="L274" s="275">
        <v>407.95552057442728</v>
      </c>
      <c r="N274" s="40"/>
    </row>
    <row r="275" spans="1:17" s="35" customFormat="1" ht="18" customHeight="1" x14ac:dyDescent="0.25">
      <c r="A275" s="324">
        <v>350</v>
      </c>
      <c r="B275" s="325" t="s">
        <v>215</v>
      </c>
      <c r="C275" s="322" t="s">
        <v>701</v>
      </c>
      <c r="D275" s="275">
        <v>1531.8767098407586</v>
      </c>
      <c r="E275" s="275">
        <v>1531.8767100784</v>
      </c>
      <c r="F275" s="323">
        <f t="shared" si="13"/>
        <v>1.5513080597884255E-8</v>
      </c>
      <c r="G275" s="275">
        <v>1531.8767100784</v>
      </c>
      <c r="H275" s="275">
        <f t="shared" si="14"/>
        <v>1172.1314478848794</v>
      </c>
      <c r="I275" s="275">
        <f t="shared" si="12"/>
        <v>76.516043371720883</v>
      </c>
      <c r="J275" s="327"/>
      <c r="K275" s="275">
        <v>0</v>
      </c>
      <c r="L275" s="275">
        <v>1172.1314478848794</v>
      </c>
      <c r="N275" s="40"/>
    </row>
    <row r="276" spans="1:17" s="35" customFormat="1" ht="22.5" customHeight="1" x14ac:dyDescent="0.25">
      <c r="A276" s="329">
        <v>352</v>
      </c>
      <c r="B276" s="325" t="s">
        <v>215</v>
      </c>
      <c r="C276" s="322" t="s">
        <v>907</v>
      </c>
      <c r="D276" s="275">
        <v>2602.9231932707585</v>
      </c>
      <c r="E276" s="275">
        <v>2602.9231935083999</v>
      </c>
      <c r="F276" s="323">
        <f t="shared" si="13"/>
        <v>9.1297920334909577E-9</v>
      </c>
      <c r="G276" s="275">
        <v>428.42784343573203</v>
      </c>
      <c r="H276" s="275">
        <f t="shared" si="14"/>
        <v>428.42784343573203</v>
      </c>
      <c r="I276" s="275">
        <f t="shared" si="12"/>
        <v>16.459488489872317</v>
      </c>
      <c r="J276" s="275"/>
      <c r="K276" s="275">
        <v>147.41110109319999</v>
      </c>
      <c r="L276" s="275">
        <v>281.01674234253204</v>
      </c>
      <c r="N276" s="40"/>
      <c r="O276" s="60"/>
      <c r="P276" s="60"/>
      <c r="Q276" s="60"/>
    </row>
    <row r="277" spans="1:17" s="35" customFormat="1" ht="18" customHeight="1" x14ac:dyDescent="0.25">
      <c r="A277" s="330" t="s">
        <v>759</v>
      </c>
      <c r="B277" s="330"/>
      <c r="C277" s="330"/>
      <c r="D277" s="274">
        <f>SUM(D278:D310)</f>
        <v>267659.65368919628</v>
      </c>
      <c r="E277" s="274">
        <f>SUM(E278:E310)</f>
        <v>267659.65368634521</v>
      </c>
      <c r="F277" s="319">
        <f t="shared" si="13"/>
        <v>-1.0651746151779662E-9</v>
      </c>
      <c r="G277" s="274">
        <f>SUM(G278:G310)</f>
        <v>259404.4178944673</v>
      </c>
      <c r="H277" s="319">
        <f>+K277+L277</f>
        <v>259404.41789161621</v>
      </c>
      <c r="I277" s="274">
        <f>+H277/E277*100</f>
        <v>96.915771323382629</v>
      </c>
      <c r="J277" s="319"/>
      <c r="K277" s="274">
        <f>SUM(K278:K310)</f>
        <v>0</v>
      </c>
      <c r="L277" s="274">
        <f>SUM(L278:L310)</f>
        <v>259404.41789161621</v>
      </c>
    </row>
    <row r="278" spans="1:17" s="35" customFormat="1" ht="18" customHeight="1" x14ac:dyDescent="0.25">
      <c r="A278" s="321">
        <v>1</v>
      </c>
      <c r="B278" s="280" t="s">
        <v>760</v>
      </c>
      <c r="C278" s="331" t="s">
        <v>761</v>
      </c>
      <c r="D278" s="275">
        <v>7325.1174639999999</v>
      </c>
      <c r="E278" s="275">
        <v>7325.1174639999999</v>
      </c>
      <c r="F278" s="275">
        <f>E278/D278*100-100</f>
        <v>0</v>
      </c>
      <c r="G278" s="275">
        <v>7325.1174639999999</v>
      </c>
      <c r="H278" s="275">
        <f t="shared" ref="H278:H310" si="15">+K278+L278</f>
        <v>7325.1174639999999</v>
      </c>
      <c r="I278" s="275">
        <f t="shared" si="12"/>
        <v>100</v>
      </c>
      <c r="J278" s="323"/>
      <c r="K278" s="275">
        <v>0</v>
      </c>
      <c r="L278" s="326">
        <v>7325.1174639999999</v>
      </c>
    </row>
    <row r="279" spans="1:17" s="35" customFormat="1" ht="18" customHeight="1" x14ac:dyDescent="0.25">
      <c r="A279" s="321">
        <v>2</v>
      </c>
      <c r="B279" s="280" t="s">
        <v>113</v>
      </c>
      <c r="C279" s="331" t="s">
        <v>762</v>
      </c>
      <c r="D279" s="275">
        <v>5238.8446880000001</v>
      </c>
      <c r="E279" s="275">
        <v>5238.8446880000001</v>
      </c>
      <c r="F279" s="275">
        <f t="shared" ref="F279:F310" si="16">E279/D279*100-100</f>
        <v>0</v>
      </c>
      <c r="G279" s="275">
        <v>5238.8446880000001</v>
      </c>
      <c r="H279" s="275">
        <f t="shared" si="15"/>
        <v>5238.8446880000001</v>
      </c>
      <c r="I279" s="275">
        <f t="shared" si="12"/>
        <v>100</v>
      </c>
      <c r="J279" s="323"/>
      <c r="K279" s="275">
        <v>0</v>
      </c>
      <c r="L279" s="326">
        <v>5238.8446880000001</v>
      </c>
    </row>
    <row r="280" spans="1:17" s="35" customFormat="1" ht="18" customHeight="1" x14ac:dyDescent="0.25">
      <c r="A280" s="321">
        <v>3</v>
      </c>
      <c r="B280" s="280" t="s">
        <v>113</v>
      </c>
      <c r="C280" s="332" t="s">
        <v>763</v>
      </c>
      <c r="D280" s="275">
        <v>7460.6398580000005</v>
      </c>
      <c r="E280" s="275">
        <v>7460.6398580000005</v>
      </c>
      <c r="F280" s="275">
        <f t="shared" si="16"/>
        <v>0</v>
      </c>
      <c r="G280" s="275">
        <v>7460.6398580000005</v>
      </c>
      <c r="H280" s="275">
        <f t="shared" si="15"/>
        <v>7460.6398580000005</v>
      </c>
      <c r="I280" s="275">
        <f t="shared" si="12"/>
        <v>100</v>
      </c>
      <c r="J280" s="323"/>
      <c r="K280" s="275">
        <v>0</v>
      </c>
      <c r="L280" s="326">
        <v>7460.6398580000005</v>
      </c>
    </row>
    <row r="281" spans="1:17" s="35" customFormat="1" ht="18" customHeight="1" x14ac:dyDescent="0.25">
      <c r="A281" s="321">
        <v>4</v>
      </c>
      <c r="B281" s="280" t="s">
        <v>113</v>
      </c>
      <c r="C281" s="331" t="s">
        <v>764</v>
      </c>
      <c r="D281" s="275">
        <v>3042.0431188026009</v>
      </c>
      <c r="E281" s="275">
        <v>3042.0431186838005</v>
      </c>
      <c r="F281" s="275">
        <f t="shared" si="16"/>
        <v>-3.9052849842846626E-9</v>
      </c>
      <c r="G281" s="275">
        <v>3042.0431188026009</v>
      </c>
      <c r="H281" s="275">
        <f t="shared" si="15"/>
        <v>3042.0431186838005</v>
      </c>
      <c r="I281" s="275">
        <f t="shared" si="12"/>
        <v>100</v>
      </c>
      <c r="J281" s="323"/>
      <c r="K281" s="275">
        <v>0</v>
      </c>
      <c r="L281" s="326">
        <v>3042.0431186838005</v>
      </c>
    </row>
    <row r="282" spans="1:17" s="35" customFormat="1" ht="18" customHeight="1" x14ac:dyDescent="0.25">
      <c r="A282" s="321">
        <v>5</v>
      </c>
      <c r="B282" s="280" t="s">
        <v>113</v>
      </c>
      <c r="C282" s="331" t="s">
        <v>765</v>
      </c>
      <c r="D282" s="275">
        <v>3559.585728434758</v>
      </c>
      <c r="E282" s="275">
        <v>3559.5857286723999</v>
      </c>
      <c r="F282" s="275">
        <f t="shared" si="16"/>
        <v>6.6761032258000341E-9</v>
      </c>
      <c r="G282" s="275">
        <v>3559.585728434758</v>
      </c>
      <c r="H282" s="275">
        <f t="shared" si="15"/>
        <v>3559.5857286723999</v>
      </c>
      <c r="I282" s="275">
        <f t="shared" si="12"/>
        <v>100</v>
      </c>
      <c r="J282" s="323"/>
      <c r="K282" s="275">
        <v>0</v>
      </c>
      <c r="L282" s="326">
        <v>3559.5857286723999</v>
      </c>
    </row>
    <row r="283" spans="1:17" s="35" customFormat="1" ht="18" customHeight="1" x14ac:dyDescent="0.25">
      <c r="A283" s="321">
        <v>6</v>
      </c>
      <c r="B283" s="280" t="s">
        <v>121</v>
      </c>
      <c r="C283" s="331" t="s">
        <v>766</v>
      </c>
      <c r="D283" s="275">
        <v>4149.4843950000004</v>
      </c>
      <c r="E283" s="275">
        <v>4149.4843950000004</v>
      </c>
      <c r="F283" s="275">
        <f t="shared" si="16"/>
        <v>0</v>
      </c>
      <c r="G283" s="275">
        <v>4149.4843950000004</v>
      </c>
      <c r="H283" s="275">
        <f t="shared" si="15"/>
        <v>4149.4843950000004</v>
      </c>
      <c r="I283" s="275">
        <f t="shared" si="12"/>
        <v>100</v>
      </c>
      <c r="J283" s="323"/>
      <c r="K283" s="275">
        <v>0</v>
      </c>
      <c r="L283" s="326">
        <v>4149.4843950000004</v>
      </c>
    </row>
    <row r="284" spans="1:17" s="35" customFormat="1" ht="18" customHeight="1" x14ac:dyDescent="0.25">
      <c r="A284" s="321">
        <v>7</v>
      </c>
      <c r="B284" s="280" t="s">
        <v>113</v>
      </c>
      <c r="C284" s="331" t="s">
        <v>767</v>
      </c>
      <c r="D284" s="275">
        <v>5257.5374320000001</v>
      </c>
      <c r="E284" s="275">
        <v>5257.5374320000001</v>
      </c>
      <c r="F284" s="275">
        <f t="shared" si="16"/>
        <v>0</v>
      </c>
      <c r="G284" s="275">
        <v>5257.5374320000001</v>
      </c>
      <c r="H284" s="275">
        <f t="shared" si="15"/>
        <v>5257.5374320000001</v>
      </c>
      <c r="I284" s="275">
        <f t="shared" si="12"/>
        <v>100</v>
      </c>
      <c r="J284" s="323"/>
      <c r="K284" s="275">
        <v>0</v>
      </c>
      <c r="L284" s="326">
        <v>5257.5374320000001</v>
      </c>
    </row>
    <row r="285" spans="1:17" s="35" customFormat="1" ht="18" customHeight="1" x14ac:dyDescent="0.25">
      <c r="A285" s="321">
        <v>8</v>
      </c>
      <c r="B285" s="280" t="s">
        <v>113</v>
      </c>
      <c r="C285" s="331" t="s">
        <v>768</v>
      </c>
      <c r="D285" s="275">
        <v>3281.7956640000002</v>
      </c>
      <c r="E285" s="275">
        <v>3281.7956640000002</v>
      </c>
      <c r="F285" s="275">
        <f t="shared" si="16"/>
        <v>0</v>
      </c>
      <c r="G285" s="275">
        <v>3281.7956640000002</v>
      </c>
      <c r="H285" s="275">
        <f t="shared" si="15"/>
        <v>3281.7956640000002</v>
      </c>
      <c r="I285" s="275">
        <f t="shared" si="12"/>
        <v>100</v>
      </c>
      <c r="J285" s="323"/>
      <c r="K285" s="275">
        <v>0</v>
      </c>
      <c r="L285" s="326">
        <v>3281.7956640000002</v>
      </c>
    </row>
    <row r="286" spans="1:17" s="35" customFormat="1" ht="18" customHeight="1" x14ac:dyDescent="0.25">
      <c r="A286" s="321">
        <v>9</v>
      </c>
      <c r="B286" s="280" t="s">
        <v>113</v>
      </c>
      <c r="C286" s="331" t="s">
        <v>769</v>
      </c>
      <c r="D286" s="275">
        <v>4834.71569</v>
      </c>
      <c r="E286" s="275">
        <v>4834.71569</v>
      </c>
      <c r="F286" s="275">
        <f t="shared" si="16"/>
        <v>0</v>
      </c>
      <c r="G286" s="275">
        <v>4834.71569</v>
      </c>
      <c r="H286" s="275">
        <f t="shared" si="15"/>
        <v>4834.71569</v>
      </c>
      <c r="I286" s="275">
        <f t="shared" si="12"/>
        <v>100</v>
      </c>
      <c r="J286" s="323"/>
      <c r="K286" s="275">
        <v>0</v>
      </c>
      <c r="L286" s="326">
        <v>4834.71569</v>
      </c>
    </row>
    <row r="287" spans="1:17" s="35" customFormat="1" ht="18" customHeight="1" x14ac:dyDescent="0.25">
      <c r="A287" s="321">
        <v>10</v>
      </c>
      <c r="B287" s="280" t="s">
        <v>113</v>
      </c>
      <c r="C287" s="331" t="s">
        <v>770</v>
      </c>
      <c r="D287" s="275">
        <v>7216.0087299999996</v>
      </c>
      <c r="E287" s="275">
        <v>7216.0087299999996</v>
      </c>
      <c r="F287" s="275">
        <f t="shared" si="16"/>
        <v>0</v>
      </c>
      <c r="G287" s="275">
        <v>7216.0087299999996</v>
      </c>
      <c r="H287" s="275">
        <f t="shared" si="15"/>
        <v>7216.0087299999996</v>
      </c>
      <c r="I287" s="275">
        <f t="shared" si="12"/>
        <v>100</v>
      </c>
      <c r="J287" s="323"/>
      <c r="K287" s="275">
        <v>0</v>
      </c>
      <c r="L287" s="326">
        <v>7216.0087299999996</v>
      </c>
    </row>
    <row r="288" spans="1:17" s="35" customFormat="1" ht="18" customHeight="1" x14ac:dyDescent="0.25">
      <c r="A288" s="321">
        <v>11</v>
      </c>
      <c r="B288" s="280" t="s">
        <v>113</v>
      </c>
      <c r="C288" s="331" t="s">
        <v>771</v>
      </c>
      <c r="D288" s="275">
        <v>3475.631292</v>
      </c>
      <c r="E288" s="275">
        <v>3475.631292</v>
      </c>
      <c r="F288" s="275">
        <f t="shared" si="16"/>
        <v>0</v>
      </c>
      <c r="G288" s="275">
        <v>3475.631292</v>
      </c>
      <c r="H288" s="275">
        <f t="shared" si="15"/>
        <v>3475.631292</v>
      </c>
      <c r="I288" s="275">
        <f t="shared" si="12"/>
        <v>100</v>
      </c>
      <c r="J288" s="323"/>
      <c r="K288" s="275">
        <v>0</v>
      </c>
      <c r="L288" s="326">
        <v>3475.631292</v>
      </c>
    </row>
    <row r="289" spans="1:12" s="35" customFormat="1" ht="18" customHeight="1" x14ac:dyDescent="0.25">
      <c r="A289" s="321">
        <v>12</v>
      </c>
      <c r="B289" s="280" t="s">
        <v>113</v>
      </c>
      <c r="C289" s="331" t="s">
        <v>772</v>
      </c>
      <c r="D289" s="275">
        <v>6171.6532500000003</v>
      </c>
      <c r="E289" s="275">
        <v>6171.6532500000003</v>
      </c>
      <c r="F289" s="275">
        <f t="shared" si="16"/>
        <v>0</v>
      </c>
      <c r="G289" s="275">
        <v>6171.6532500000003</v>
      </c>
      <c r="H289" s="275">
        <f t="shared" si="15"/>
        <v>6171.6532500000003</v>
      </c>
      <c r="I289" s="275">
        <f t="shared" si="12"/>
        <v>100</v>
      </c>
      <c r="J289" s="323"/>
      <c r="K289" s="275">
        <v>0</v>
      </c>
      <c r="L289" s="326">
        <v>6171.6532500000003</v>
      </c>
    </row>
    <row r="290" spans="1:12" s="35" customFormat="1" ht="18" customHeight="1" x14ac:dyDescent="0.25">
      <c r="A290" s="321">
        <v>15</v>
      </c>
      <c r="B290" s="280" t="s">
        <v>113</v>
      </c>
      <c r="C290" s="331" t="s">
        <v>773</v>
      </c>
      <c r="D290" s="275">
        <v>10960.508243618464</v>
      </c>
      <c r="E290" s="275">
        <v>10960.5082431432</v>
      </c>
      <c r="F290" s="275">
        <f t="shared" si="16"/>
        <v>-4.3361438883948722E-9</v>
      </c>
      <c r="G290" s="275">
        <v>10960.508243618464</v>
      </c>
      <c r="H290" s="275">
        <f t="shared" si="15"/>
        <v>10960.5082431432</v>
      </c>
      <c r="I290" s="275">
        <f t="shared" si="12"/>
        <v>100</v>
      </c>
      <c r="J290" s="323"/>
      <c r="K290" s="275">
        <v>0</v>
      </c>
      <c r="L290" s="326">
        <v>10960.5082431432</v>
      </c>
    </row>
    <row r="291" spans="1:12" s="35" customFormat="1" ht="18" customHeight="1" x14ac:dyDescent="0.25">
      <c r="A291" s="321">
        <v>16</v>
      </c>
      <c r="B291" s="280" t="s">
        <v>113</v>
      </c>
      <c r="C291" s="331" t="s">
        <v>774</v>
      </c>
      <c r="D291" s="275">
        <v>3452.7161004735167</v>
      </c>
      <c r="E291" s="275">
        <v>3452.7161009488004</v>
      </c>
      <c r="F291" s="275">
        <f t="shared" si="16"/>
        <v>1.3765500739282288E-8</v>
      </c>
      <c r="G291" s="275">
        <v>3452.7161004735167</v>
      </c>
      <c r="H291" s="275">
        <f t="shared" si="15"/>
        <v>3452.7161009488004</v>
      </c>
      <c r="I291" s="275">
        <f t="shared" si="12"/>
        <v>100</v>
      </c>
      <c r="J291" s="323"/>
      <c r="K291" s="275">
        <v>0</v>
      </c>
      <c r="L291" s="326">
        <v>3452.7161009488004</v>
      </c>
    </row>
    <row r="292" spans="1:12" s="35" customFormat="1" ht="18" customHeight="1" x14ac:dyDescent="0.25">
      <c r="A292" s="321">
        <v>17</v>
      </c>
      <c r="B292" s="280" t="s">
        <v>113</v>
      </c>
      <c r="C292" s="331" t="s">
        <v>775</v>
      </c>
      <c r="D292" s="275">
        <v>6895.0779654295156</v>
      </c>
      <c r="E292" s="275">
        <v>6895.0779659048003</v>
      </c>
      <c r="F292" s="275">
        <f t="shared" si="16"/>
        <v>6.8931029773011687E-9</v>
      </c>
      <c r="G292" s="275">
        <v>6895.0779654295156</v>
      </c>
      <c r="H292" s="275">
        <f t="shared" si="15"/>
        <v>6895.0779659048003</v>
      </c>
      <c r="I292" s="275">
        <f t="shared" si="12"/>
        <v>100</v>
      </c>
      <c r="J292" s="327"/>
      <c r="K292" s="275">
        <v>0</v>
      </c>
      <c r="L292" s="326">
        <v>6895.0779659048003</v>
      </c>
    </row>
    <row r="293" spans="1:12" s="35" customFormat="1" ht="18" customHeight="1" x14ac:dyDescent="0.25">
      <c r="A293" s="321">
        <v>18</v>
      </c>
      <c r="B293" s="280" t="s">
        <v>113</v>
      </c>
      <c r="C293" s="331" t="s">
        <v>776</v>
      </c>
      <c r="D293" s="275">
        <v>5423.0430479741372</v>
      </c>
      <c r="E293" s="275">
        <v>5423.0430483306009</v>
      </c>
      <c r="F293" s="275">
        <f t="shared" si="16"/>
        <v>6.5731171616789652E-9</v>
      </c>
      <c r="G293" s="275">
        <v>5423.0430479741372</v>
      </c>
      <c r="H293" s="275">
        <f t="shared" si="15"/>
        <v>5423.0430483306009</v>
      </c>
      <c r="I293" s="275">
        <f t="shared" si="12"/>
        <v>100</v>
      </c>
      <c r="J293" s="327"/>
      <c r="K293" s="275">
        <v>0</v>
      </c>
      <c r="L293" s="326">
        <v>5423.0430483306009</v>
      </c>
    </row>
    <row r="294" spans="1:12" s="35" customFormat="1" ht="18" customHeight="1" x14ac:dyDescent="0.25">
      <c r="A294" s="321">
        <v>19</v>
      </c>
      <c r="B294" s="280" t="s">
        <v>113</v>
      </c>
      <c r="C294" s="331" t="s">
        <v>777</v>
      </c>
      <c r="D294" s="275">
        <v>11792.841864145086</v>
      </c>
      <c r="E294" s="275">
        <v>11792.841863551002</v>
      </c>
      <c r="F294" s="275">
        <f t="shared" si="16"/>
        <v>-5.0376627314108191E-9</v>
      </c>
      <c r="G294" s="275">
        <v>11792.841864145086</v>
      </c>
      <c r="H294" s="275">
        <f t="shared" si="15"/>
        <v>11792.841863551002</v>
      </c>
      <c r="I294" s="275">
        <f t="shared" si="12"/>
        <v>100</v>
      </c>
      <c r="J294" s="323"/>
      <c r="K294" s="275">
        <v>0</v>
      </c>
      <c r="L294" s="326">
        <v>11792.841863551002</v>
      </c>
    </row>
    <row r="295" spans="1:12" s="35" customFormat="1" ht="18" customHeight="1" x14ac:dyDescent="0.25">
      <c r="A295" s="321">
        <v>20</v>
      </c>
      <c r="B295" s="280" t="s">
        <v>113</v>
      </c>
      <c r="C295" s="331" t="s">
        <v>778</v>
      </c>
      <c r="D295" s="275">
        <v>11612.733008883086</v>
      </c>
      <c r="E295" s="275">
        <v>11612.733008289</v>
      </c>
      <c r="F295" s="275">
        <f t="shared" si="16"/>
        <v>-5.1158082214897149E-9</v>
      </c>
      <c r="G295" s="275">
        <v>11612.733008883086</v>
      </c>
      <c r="H295" s="275">
        <f t="shared" si="15"/>
        <v>11612.733008289</v>
      </c>
      <c r="I295" s="275">
        <f t="shared" si="12"/>
        <v>100</v>
      </c>
      <c r="J295" s="323"/>
      <c r="K295" s="275">
        <v>0</v>
      </c>
      <c r="L295" s="326">
        <v>11612.733008289</v>
      </c>
    </row>
    <row r="296" spans="1:12" s="35" customFormat="1" ht="18" customHeight="1" x14ac:dyDescent="0.25">
      <c r="A296" s="321">
        <v>21</v>
      </c>
      <c r="B296" s="280" t="s">
        <v>113</v>
      </c>
      <c r="C296" s="331" t="s">
        <v>779</v>
      </c>
      <c r="D296" s="275">
        <v>9814.4708188800014</v>
      </c>
      <c r="E296" s="275">
        <v>9814.4708188800014</v>
      </c>
      <c r="F296" s="275">
        <f t="shared" si="16"/>
        <v>0</v>
      </c>
      <c r="G296" s="275">
        <v>9814.4708188800014</v>
      </c>
      <c r="H296" s="275">
        <f t="shared" si="15"/>
        <v>9814.4708188800014</v>
      </c>
      <c r="I296" s="275">
        <f t="shared" si="12"/>
        <v>100</v>
      </c>
      <c r="J296" s="323"/>
      <c r="K296" s="275">
        <v>0</v>
      </c>
      <c r="L296" s="326">
        <v>9814.4708188800014</v>
      </c>
    </row>
    <row r="297" spans="1:12" s="35" customFormat="1" ht="18" customHeight="1" x14ac:dyDescent="0.25">
      <c r="A297" s="321">
        <v>24</v>
      </c>
      <c r="B297" s="280" t="s">
        <v>113</v>
      </c>
      <c r="C297" s="331" t="s">
        <v>780</v>
      </c>
      <c r="D297" s="275">
        <v>5432.2330114210836</v>
      </c>
      <c r="E297" s="275">
        <v>5432.2330108269998</v>
      </c>
      <c r="F297" s="275">
        <f t="shared" si="16"/>
        <v>-1.0936275884887436E-8</v>
      </c>
      <c r="G297" s="275">
        <v>5432.2330114210836</v>
      </c>
      <c r="H297" s="275">
        <f t="shared" si="15"/>
        <v>5432.2330108269998</v>
      </c>
      <c r="I297" s="275">
        <f t="shared" si="12"/>
        <v>100</v>
      </c>
      <c r="J297" s="323"/>
      <c r="K297" s="275">
        <v>0</v>
      </c>
      <c r="L297" s="326">
        <v>5432.2330108269998</v>
      </c>
    </row>
    <row r="298" spans="1:12" s="35" customFormat="1" ht="18" customHeight="1" x14ac:dyDescent="0.25">
      <c r="A298" s="321">
        <v>25</v>
      </c>
      <c r="B298" s="280" t="s">
        <v>113</v>
      </c>
      <c r="C298" s="331" t="s">
        <v>781</v>
      </c>
      <c r="D298" s="275">
        <v>5992.9637635918425</v>
      </c>
      <c r="E298" s="275">
        <v>5992.9637632353997</v>
      </c>
      <c r="F298" s="275">
        <f t="shared" si="16"/>
        <v>-5.9476832348082098E-9</v>
      </c>
      <c r="G298" s="275">
        <v>5992.9637635918425</v>
      </c>
      <c r="H298" s="275">
        <f t="shared" si="15"/>
        <v>5992.9637632353997</v>
      </c>
      <c r="I298" s="275">
        <f t="shared" si="12"/>
        <v>100</v>
      </c>
      <c r="J298" s="323"/>
      <c r="K298" s="275">
        <v>0</v>
      </c>
      <c r="L298" s="326">
        <v>5992.9637632353997</v>
      </c>
    </row>
    <row r="299" spans="1:12" s="35" customFormat="1" ht="18" customHeight="1" x14ac:dyDescent="0.25">
      <c r="A299" s="321">
        <v>26</v>
      </c>
      <c r="B299" s="280" t="s">
        <v>113</v>
      </c>
      <c r="C299" s="331" t="s">
        <v>782</v>
      </c>
      <c r="D299" s="275">
        <v>5399.3504833038423</v>
      </c>
      <c r="E299" s="275">
        <v>5399.3504829473995</v>
      </c>
      <c r="F299" s="275">
        <f t="shared" si="16"/>
        <v>-6.6015815036735148E-9</v>
      </c>
      <c r="G299" s="275">
        <v>5399.3504833038423</v>
      </c>
      <c r="H299" s="275">
        <f t="shared" si="15"/>
        <v>5399.3504829473995</v>
      </c>
      <c r="I299" s="275">
        <f t="shared" si="12"/>
        <v>100</v>
      </c>
      <c r="J299" s="323"/>
      <c r="K299" s="275">
        <v>0</v>
      </c>
      <c r="L299" s="326">
        <v>5399.3504829473995</v>
      </c>
    </row>
    <row r="300" spans="1:12" s="35" customFormat="1" ht="18" customHeight="1" x14ac:dyDescent="0.25">
      <c r="A300" s="321">
        <v>28</v>
      </c>
      <c r="B300" s="280" t="s">
        <v>179</v>
      </c>
      <c r="C300" s="331" t="s">
        <v>783</v>
      </c>
      <c r="D300" s="275">
        <v>9558.3802058805995</v>
      </c>
      <c r="E300" s="275">
        <v>9558.3802057617995</v>
      </c>
      <c r="F300" s="275">
        <f t="shared" si="16"/>
        <v>-1.2428813533915672E-9</v>
      </c>
      <c r="G300" s="275">
        <v>9558.3802058805995</v>
      </c>
      <c r="H300" s="275">
        <f t="shared" si="15"/>
        <v>9558.3802057617995</v>
      </c>
      <c r="I300" s="275">
        <f t="shared" si="12"/>
        <v>100</v>
      </c>
      <c r="J300" s="323"/>
      <c r="K300" s="275">
        <v>0</v>
      </c>
      <c r="L300" s="326">
        <v>9558.3802057617995</v>
      </c>
    </row>
    <row r="301" spans="1:12" s="35" customFormat="1" ht="18" customHeight="1" x14ac:dyDescent="0.25">
      <c r="A301" s="321">
        <v>29</v>
      </c>
      <c r="B301" s="280" t="s">
        <v>179</v>
      </c>
      <c r="C301" s="331" t="s">
        <v>212</v>
      </c>
      <c r="D301" s="275">
        <v>9784.9606652000002</v>
      </c>
      <c r="E301" s="275">
        <v>9784.9606652000002</v>
      </c>
      <c r="F301" s="275">
        <f t="shared" si="16"/>
        <v>0</v>
      </c>
      <c r="G301" s="275">
        <v>9784.9606652000002</v>
      </c>
      <c r="H301" s="275">
        <f t="shared" si="15"/>
        <v>9784.9606652000002</v>
      </c>
      <c r="I301" s="275">
        <f t="shared" si="12"/>
        <v>100</v>
      </c>
      <c r="J301" s="323"/>
      <c r="K301" s="275">
        <v>0</v>
      </c>
      <c r="L301" s="326">
        <v>9784.9606652000002</v>
      </c>
    </row>
    <row r="302" spans="1:12" s="35" customFormat="1" ht="18" customHeight="1" x14ac:dyDescent="0.25">
      <c r="A302" s="321">
        <v>31</v>
      </c>
      <c r="B302" s="280" t="s">
        <v>784</v>
      </c>
      <c r="C302" s="331" t="s">
        <v>785</v>
      </c>
      <c r="D302" s="275">
        <v>3253.214154245084</v>
      </c>
      <c r="E302" s="275">
        <v>3253.2141536510003</v>
      </c>
      <c r="F302" s="275">
        <f t="shared" si="16"/>
        <v>-1.8261431478094892E-8</v>
      </c>
      <c r="G302" s="275">
        <v>3253.214154245084</v>
      </c>
      <c r="H302" s="275">
        <f t="shared" si="15"/>
        <v>3253.2141536510003</v>
      </c>
      <c r="I302" s="275">
        <f t="shared" si="12"/>
        <v>100</v>
      </c>
      <c r="J302" s="323"/>
      <c r="K302" s="275">
        <v>0</v>
      </c>
      <c r="L302" s="326">
        <v>3253.2141536510003</v>
      </c>
    </row>
    <row r="303" spans="1:12" s="35" customFormat="1" ht="18" customHeight="1" x14ac:dyDescent="0.25">
      <c r="A303" s="321">
        <v>33</v>
      </c>
      <c r="B303" s="280" t="s">
        <v>784</v>
      </c>
      <c r="C303" s="331" t="s">
        <v>786</v>
      </c>
      <c r="D303" s="275">
        <v>3284.6118687050839</v>
      </c>
      <c r="E303" s="275">
        <v>3284.6118681110001</v>
      </c>
      <c r="F303" s="275">
        <f t="shared" si="16"/>
        <v>-1.8086879549628065E-8</v>
      </c>
      <c r="G303" s="275">
        <v>3284.6118687050839</v>
      </c>
      <c r="H303" s="275">
        <f t="shared" si="15"/>
        <v>3284.6118681110001</v>
      </c>
      <c r="I303" s="275">
        <f t="shared" si="12"/>
        <v>100</v>
      </c>
      <c r="J303" s="323"/>
      <c r="K303" s="275">
        <v>0</v>
      </c>
      <c r="L303" s="326">
        <v>3284.6118681110001</v>
      </c>
    </row>
    <row r="304" spans="1:12" s="35" customFormat="1" ht="18" customHeight="1" x14ac:dyDescent="0.25">
      <c r="A304" s="321">
        <v>34</v>
      </c>
      <c r="B304" s="280" t="s">
        <v>784</v>
      </c>
      <c r="C304" s="331" t="s">
        <v>787</v>
      </c>
      <c r="D304" s="275">
        <v>10226.169911237843</v>
      </c>
      <c r="E304" s="275">
        <v>10226.169910881401</v>
      </c>
      <c r="F304" s="275">
        <f t="shared" si="16"/>
        <v>-3.4855958119806019E-9</v>
      </c>
      <c r="G304" s="275">
        <v>10226.169911237843</v>
      </c>
      <c r="H304" s="275">
        <f t="shared" si="15"/>
        <v>10226.169910881401</v>
      </c>
      <c r="I304" s="275">
        <f t="shared" si="12"/>
        <v>100</v>
      </c>
      <c r="J304" s="323"/>
      <c r="K304" s="275">
        <v>0</v>
      </c>
      <c r="L304" s="326">
        <v>10226.169910881401</v>
      </c>
    </row>
    <row r="305" spans="1:12" s="35" customFormat="1" ht="18" customHeight="1" x14ac:dyDescent="0.25">
      <c r="A305" s="321">
        <v>36</v>
      </c>
      <c r="B305" s="280" t="s">
        <v>113</v>
      </c>
      <c r="C305" s="331" t="s">
        <v>788</v>
      </c>
      <c r="D305" s="275">
        <v>5356.4375501901386</v>
      </c>
      <c r="E305" s="275">
        <v>5356.4375505466005</v>
      </c>
      <c r="F305" s="275">
        <f t="shared" si="16"/>
        <v>6.6548295762913767E-9</v>
      </c>
      <c r="G305" s="275">
        <v>5356.4375501901386</v>
      </c>
      <c r="H305" s="275">
        <f t="shared" si="15"/>
        <v>5356.4375505466005</v>
      </c>
      <c r="I305" s="275">
        <f t="shared" si="12"/>
        <v>100</v>
      </c>
      <c r="J305" s="323"/>
      <c r="K305" s="275">
        <v>0</v>
      </c>
      <c r="L305" s="326">
        <v>5356.4375505466005</v>
      </c>
    </row>
    <row r="306" spans="1:12" s="35" customFormat="1" ht="18" customHeight="1" x14ac:dyDescent="0.25">
      <c r="A306" s="321">
        <v>38</v>
      </c>
      <c r="B306" s="280" t="s">
        <v>113</v>
      </c>
      <c r="C306" s="331" t="s">
        <v>789</v>
      </c>
      <c r="D306" s="275">
        <v>20903.943594665121</v>
      </c>
      <c r="E306" s="275">
        <v>20903.943594427601</v>
      </c>
      <c r="F306" s="275">
        <f t="shared" si="16"/>
        <v>-1.1362430996086914E-9</v>
      </c>
      <c r="G306" s="275">
        <v>20903.943594665121</v>
      </c>
      <c r="H306" s="275">
        <f t="shared" si="15"/>
        <v>20903.943594427601</v>
      </c>
      <c r="I306" s="275">
        <f t="shared" si="12"/>
        <v>100</v>
      </c>
      <c r="J306" s="323"/>
      <c r="K306" s="275">
        <v>0</v>
      </c>
      <c r="L306" s="326">
        <v>20903.943594427601</v>
      </c>
    </row>
    <row r="307" spans="1:12" s="35" customFormat="1" ht="18" customHeight="1" x14ac:dyDescent="0.25">
      <c r="A307" s="321">
        <v>40</v>
      </c>
      <c r="B307" s="280" t="s">
        <v>784</v>
      </c>
      <c r="C307" s="331" t="s">
        <v>790</v>
      </c>
      <c r="D307" s="275">
        <v>11436.197006906001</v>
      </c>
      <c r="E307" s="275">
        <v>11436.197006906001</v>
      </c>
      <c r="F307" s="275">
        <f t="shared" si="16"/>
        <v>0</v>
      </c>
      <c r="G307" s="275">
        <v>3180.9612121770001</v>
      </c>
      <c r="H307" s="275">
        <f t="shared" si="15"/>
        <v>3180.9612121770001</v>
      </c>
      <c r="I307" s="275">
        <f t="shared" si="12"/>
        <v>27.814851477778024</v>
      </c>
      <c r="J307" s="323"/>
      <c r="K307" s="275">
        <v>0</v>
      </c>
      <c r="L307" s="326">
        <v>3180.9612121770001</v>
      </c>
    </row>
    <row r="308" spans="1:12" s="35" customFormat="1" ht="18" customHeight="1" x14ac:dyDescent="0.25">
      <c r="A308" s="321">
        <v>42</v>
      </c>
      <c r="B308" s="280" t="s">
        <v>113</v>
      </c>
      <c r="C308" s="331" t="s">
        <v>791</v>
      </c>
      <c r="D308" s="275">
        <v>13320.944995896138</v>
      </c>
      <c r="E308" s="275">
        <v>13320.944996252601</v>
      </c>
      <c r="F308" s="275">
        <f t="shared" si="16"/>
        <v>2.6759749971461133E-9</v>
      </c>
      <c r="G308" s="275">
        <v>13320.944995896138</v>
      </c>
      <c r="H308" s="275">
        <f t="shared" si="15"/>
        <v>13320.944996252601</v>
      </c>
      <c r="I308" s="275">
        <f t="shared" si="12"/>
        <v>100</v>
      </c>
      <c r="J308" s="323"/>
      <c r="K308" s="275">
        <v>0</v>
      </c>
      <c r="L308" s="326">
        <v>13320.944996252601</v>
      </c>
    </row>
    <row r="309" spans="1:12" s="35" customFormat="1" ht="18" customHeight="1" x14ac:dyDescent="0.25">
      <c r="A309" s="321">
        <v>43</v>
      </c>
      <c r="B309" s="280" t="s">
        <v>113</v>
      </c>
      <c r="C309" s="331" t="s">
        <v>792</v>
      </c>
      <c r="D309" s="275">
        <v>29927.584089814904</v>
      </c>
      <c r="E309" s="275">
        <v>29927.584089221</v>
      </c>
      <c r="F309" s="275">
        <f t="shared" si="16"/>
        <v>-1.9844748067043838E-9</v>
      </c>
      <c r="G309" s="275">
        <v>29927.584089814904</v>
      </c>
      <c r="H309" s="275">
        <f t="shared" si="15"/>
        <v>29927.584089221</v>
      </c>
      <c r="I309" s="275">
        <f t="shared" si="12"/>
        <v>100</v>
      </c>
      <c r="J309" s="323"/>
      <c r="K309" s="275">
        <v>0</v>
      </c>
      <c r="L309" s="326">
        <v>29927.584089221</v>
      </c>
    </row>
    <row r="310" spans="1:12" s="35" customFormat="1" ht="18" customHeight="1" thickBot="1" x14ac:dyDescent="0.3">
      <c r="A310" s="333">
        <v>45</v>
      </c>
      <c r="B310" s="334" t="s">
        <v>113</v>
      </c>
      <c r="C310" s="335" t="s">
        <v>908</v>
      </c>
      <c r="D310" s="300">
        <v>12818.214028497518</v>
      </c>
      <c r="E310" s="300">
        <v>12818.214028972801</v>
      </c>
      <c r="F310" s="300">
        <f t="shared" si="16"/>
        <v>3.7078820014357916E-9</v>
      </c>
      <c r="G310" s="300">
        <v>12818.214028497518</v>
      </c>
      <c r="H310" s="300">
        <f t="shared" si="15"/>
        <v>12818.214028972801</v>
      </c>
      <c r="I310" s="300">
        <f t="shared" si="12"/>
        <v>100</v>
      </c>
      <c r="J310" s="336"/>
      <c r="K310" s="300">
        <v>0</v>
      </c>
      <c r="L310" s="337">
        <v>12818.214028972801</v>
      </c>
    </row>
    <row r="311" spans="1:12" ht="15" customHeight="1" x14ac:dyDescent="0.25">
      <c r="A311" s="222" t="s">
        <v>873</v>
      </c>
      <c r="B311" s="222"/>
      <c r="C311" s="222"/>
      <c r="D311" s="227"/>
      <c r="E311" s="227"/>
      <c r="F311" s="227"/>
      <c r="G311" s="227"/>
      <c r="H311" s="227"/>
      <c r="I311" s="227"/>
      <c r="J311" s="227"/>
      <c r="K311" s="227"/>
      <c r="L311" s="227"/>
    </row>
    <row r="312" spans="1:12" ht="15" customHeight="1" x14ac:dyDescent="0.25">
      <c r="A312" s="309" t="s">
        <v>793</v>
      </c>
      <c r="B312" s="309"/>
      <c r="C312" s="309"/>
      <c r="D312" s="309"/>
      <c r="E312" s="309"/>
      <c r="F312" s="309"/>
      <c r="G312" s="309"/>
      <c r="H312" s="309"/>
      <c r="I312" s="309"/>
      <c r="J312" s="309"/>
      <c r="K312" s="309"/>
      <c r="L312" s="309"/>
    </row>
    <row r="313" spans="1:12" ht="15" customHeight="1" x14ac:dyDescent="0.25">
      <c r="A313" s="222" t="s">
        <v>876</v>
      </c>
      <c r="B313" s="222"/>
      <c r="C313" s="222"/>
      <c r="D313" s="222"/>
      <c r="E313" s="222"/>
      <c r="F313" s="222"/>
      <c r="G313" s="222"/>
      <c r="H313" s="222"/>
      <c r="I313" s="222"/>
      <c r="J313" s="222"/>
      <c r="K313" s="222"/>
      <c r="L313" s="222"/>
    </row>
    <row r="314" spans="1:12" ht="15" customHeight="1" x14ac:dyDescent="0.25">
      <c r="A314" s="261" t="s">
        <v>0</v>
      </c>
      <c r="B314" s="261"/>
      <c r="C314" s="261"/>
      <c r="D314" s="261"/>
      <c r="E314" s="261"/>
      <c r="F314" s="261"/>
      <c r="G314" s="261"/>
      <c r="H314" s="261"/>
      <c r="I314" s="261"/>
      <c r="J314" s="261"/>
      <c r="K314" s="261"/>
      <c r="L314" s="261"/>
    </row>
    <row r="315" spans="1:12" s="61" customFormat="1" ht="15" x14ac:dyDescent="0.25">
      <c r="B315" s="62"/>
      <c r="C315" s="63"/>
    </row>
    <row r="316" spans="1:12" s="61" customFormat="1" ht="15" x14ac:dyDescent="0.25">
      <c r="B316" s="62"/>
      <c r="C316" s="63"/>
      <c r="D316" s="64"/>
      <c r="E316" s="64"/>
      <c r="F316" s="64"/>
      <c r="G316" s="64"/>
      <c r="H316" s="64"/>
      <c r="I316" s="64"/>
      <c r="J316" s="64"/>
      <c r="K316" s="64"/>
      <c r="L316" s="64"/>
    </row>
    <row r="317" spans="1:12" s="61" customFormat="1" ht="15" x14ac:dyDescent="0.25">
      <c r="B317" s="62"/>
      <c r="C317" s="63"/>
      <c r="D317" s="64"/>
      <c r="E317" s="64"/>
      <c r="F317" s="64"/>
      <c r="G317" s="64"/>
      <c r="H317" s="64"/>
      <c r="I317" s="64"/>
      <c r="J317" s="64"/>
      <c r="K317" s="64"/>
      <c r="L317" s="64"/>
    </row>
    <row r="318" spans="1:12" s="61" customFormat="1" ht="15" x14ac:dyDescent="0.25">
      <c r="B318" s="62"/>
      <c r="C318" s="63"/>
      <c r="D318" s="64"/>
      <c r="E318" s="64"/>
      <c r="F318" s="64"/>
      <c r="G318" s="64"/>
      <c r="H318" s="64"/>
      <c r="I318" s="64"/>
      <c r="J318" s="64"/>
      <c r="K318" s="64"/>
      <c r="L318" s="64"/>
    </row>
    <row r="319" spans="1:12" s="61" customFormat="1" ht="15" x14ac:dyDescent="0.25">
      <c r="B319" s="62"/>
      <c r="C319" s="63"/>
      <c r="D319" s="65"/>
      <c r="E319" s="65"/>
      <c r="G319" s="65"/>
      <c r="H319" s="65"/>
      <c r="K319" s="65"/>
      <c r="L319" s="65"/>
    </row>
    <row r="320" spans="1:12" x14ac:dyDescent="0.25">
      <c r="C320" s="66"/>
      <c r="D320" s="67"/>
      <c r="E320" s="67"/>
      <c r="F320" s="67"/>
      <c r="G320" s="67"/>
      <c r="H320" s="67"/>
      <c r="I320" s="67"/>
      <c r="J320" s="67"/>
      <c r="K320" s="67"/>
      <c r="L320" s="67"/>
    </row>
    <row r="321" spans="3:12" x14ac:dyDescent="0.25">
      <c r="C321" s="66"/>
      <c r="D321" s="68"/>
      <c r="E321" s="68"/>
      <c r="F321" s="68"/>
      <c r="G321" s="68"/>
      <c r="H321" s="68"/>
      <c r="I321" s="68"/>
      <c r="J321" s="68"/>
      <c r="K321" s="68"/>
      <c r="L321" s="68"/>
    </row>
    <row r="322" spans="3:12" x14ac:dyDescent="0.25">
      <c r="C322" s="66"/>
    </row>
    <row r="323" spans="3:12" x14ac:dyDescent="0.25">
      <c r="C323" s="66"/>
    </row>
    <row r="324" spans="3:12" x14ac:dyDescent="0.25">
      <c r="C324" s="66"/>
    </row>
    <row r="325" spans="3:12" x14ac:dyDescent="0.25">
      <c r="C325" s="66"/>
    </row>
    <row r="326" spans="3:12" x14ac:dyDescent="0.25">
      <c r="C326" s="66"/>
    </row>
    <row r="327" spans="3:12" x14ac:dyDescent="0.25">
      <c r="C327" s="66"/>
    </row>
    <row r="328" spans="3:12" x14ac:dyDescent="0.25">
      <c r="C328" s="66"/>
    </row>
    <row r="329" spans="3:12" x14ac:dyDescent="0.25">
      <c r="C329" s="66"/>
    </row>
    <row r="330" spans="3:12" x14ac:dyDescent="0.25">
      <c r="C330" s="66"/>
    </row>
    <row r="331" spans="3:12" x14ac:dyDescent="0.25">
      <c r="C331" s="66"/>
    </row>
    <row r="332" spans="3:12" x14ac:dyDescent="0.25">
      <c r="C332" s="66"/>
    </row>
    <row r="333" spans="3:12" x14ac:dyDescent="0.25">
      <c r="C333" s="66"/>
    </row>
    <row r="334" spans="3:12" x14ac:dyDescent="0.25">
      <c r="C334" s="66"/>
    </row>
    <row r="335" spans="3:12" x14ac:dyDescent="0.25">
      <c r="C335" s="66"/>
    </row>
    <row r="336" spans="3:12" x14ac:dyDescent="0.25">
      <c r="C336" s="66"/>
    </row>
    <row r="337" spans="3:3" x14ac:dyDescent="0.25">
      <c r="C337" s="66"/>
    </row>
    <row r="338" spans="3:3" x14ac:dyDescent="0.25">
      <c r="C338" s="66"/>
    </row>
    <row r="339" spans="3:3" x14ac:dyDescent="0.25">
      <c r="C339" s="66"/>
    </row>
    <row r="340" spans="3:3" x14ac:dyDescent="0.25">
      <c r="C340" s="66"/>
    </row>
    <row r="341" spans="3:3" x14ac:dyDescent="0.25">
      <c r="C341" s="66"/>
    </row>
    <row r="342" spans="3:3" x14ac:dyDescent="0.25">
      <c r="C342" s="66"/>
    </row>
    <row r="343" spans="3:3" x14ac:dyDescent="0.25">
      <c r="C343" s="66"/>
    </row>
    <row r="344" spans="3:3" x14ac:dyDescent="0.25">
      <c r="C344" s="66"/>
    </row>
    <row r="345" spans="3:3" x14ac:dyDescent="0.25">
      <c r="C345" s="66"/>
    </row>
    <row r="346" spans="3:3" x14ac:dyDescent="0.25">
      <c r="C346" s="66"/>
    </row>
  </sheetData>
  <mergeCells count="15">
    <mergeCell ref="A1:C1"/>
    <mergeCell ref="A2:L2"/>
    <mergeCell ref="A3:F3"/>
    <mergeCell ref="G3:L3"/>
    <mergeCell ref="A13:C13"/>
    <mergeCell ref="A14:C14"/>
    <mergeCell ref="A277:C277"/>
    <mergeCell ref="A312:L312"/>
    <mergeCell ref="A4:L4"/>
    <mergeCell ref="A9:A11"/>
    <mergeCell ref="B9:C11"/>
    <mergeCell ref="D9:F9"/>
    <mergeCell ref="G9:G10"/>
    <mergeCell ref="H9:I9"/>
    <mergeCell ref="K9:L9"/>
  </mergeCells>
  <printOptions horizontalCentered="1"/>
  <pageMargins left="0.23622047244094491" right="0.23622047244094491" top="0.74803149606299213" bottom="0.74803149606299213" header="0.31496062992125984" footer="0.31496062992125984"/>
  <pageSetup scale="60" fitToHeight="8" orientation="landscape" r:id="rId1"/>
  <ignoredErrors>
    <ignoredError sqref="D11:L11 D16:L17 D13:E15 G13:L15" numberStoredAsText="1"/>
    <ignoredError sqref="F13:F15" numberStoredAsText="1" formula="1"/>
    <ignoredError sqref="F277"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6"/>
  <sheetViews>
    <sheetView showGridLines="0" zoomScale="90" zoomScaleNormal="90" zoomScaleSheetLayoutView="80" workbookViewId="0">
      <selection activeCell="R11" sqref="R11"/>
    </sheetView>
  </sheetViews>
  <sheetFormatPr baseColWidth="10" defaultColWidth="11.42578125" defaultRowHeight="12.75" x14ac:dyDescent="0.25"/>
  <cols>
    <col min="1" max="2" width="5" style="45" customWidth="1"/>
    <col min="3" max="3" width="70.140625" style="53" customWidth="1"/>
    <col min="4" max="4" width="14.5703125" style="45" customWidth="1"/>
    <col min="5" max="5" width="14.7109375" style="45" customWidth="1"/>
    <col min="6" max="6" width="2.85546875" style="45" customWidth="1"/>
    <col min="7" max="7" width="15.85546875" style="45" customWidth="1"/>
    <col min="8" max="10" width="13.7109375" style="45" customWidth="1"/>
    <col min="11" max="11" width="7" style="45" customWidth="1"/>
    <col min="12" max="12" width="6.85546875" style="45" customWidth="1"/>
    <col min="13" max="13" width="12.42578125" style="45" customWidth="1"/>
    <col min="14" max="16384" width="11.42578125" style="45"/>
  </cols>
  <sheetData>
    <row r="1" spans="1:20" s="218" customFormat="1" ht="49.5" customHeight="1" x14ac:dyDescent="0.2">
      <c r="A1" s="128" t="s">
        <v>883</v>
      </c>
      <c r="B1" s="128"/>
      <c r="C1" s="128"/>
      <c r="D1" s="251" t="s">
        <v>885</v>
      </c>
      <c r="E1" s="251"/>
      <c r="F1" s="251"/>
      <c r="G1" s="251"/>
      <c r="H1" s="253"/>
      <c r="I1" s="253"/>
      <c r="J1" s="253"/>
      <c r="K1" s="253"/>
      <c r="L1" s="253"/>
    </row>
    <row r="2" spans="1:20" s="6" customFormat="1" ht="36" customHeight="1" thickBot="1" x14ac:dyDescent="0.45">
      <c r="A2" s="173" t="s">
        <v>884</v>
      </c>
      <c r="B2" s="173"/>
      <c r="C2" s="173"/>
      <c r="D2" s="173"/>
      <c r="E2" s="173"/>
      <c r="F2" s="173"/>
      <c r="G2" s="173"/>
      <c r="H2" s="173"/>
      <c r="I2" s="173"/>
      <c r="J2" s="173"/>
      <c r="K2" s="173"/>
      <c r="L2" s="173"/>
    </row>
    <row r="3" spans="1:20" customFormat="1" ht="5.25" customHeight="1" x14ac:dyDescent="0.4">
      <c r="A3" s="219"/>
      <c r="B3" s="219"/>
      <c r="C3" s="219"/>
      <c r="D3" s="219"/>
      <c r="E3" s="219"/>
      <c r="F3" s="219"/>
      <c r="G3" s="219"/>
      <c r="H3" s="219"/>
      <c r="I3" s="219"/>
      <c r="J3" s="219"/>
      <c r="K3" s="219"/>
      <c r="L3" s="219"/>
    </row>
    <row r="4" spans="1:20" s="70" customFormat="1" ht="18.95" customHeight="1" x14ac:dyDescent="0.25">
      <c r="A4" s="220" t="s">
        <v>909</v>
      </c>
      <c r="B4" s="220"/>
      <c r="C4" s="307"/>
      <c r="D4" s="220"/>
      <c r="E4" s="220"/>
      <c r="F4" s="220"/>
      <c r="G4" s="220"/>
      <c r="H4" s="220"/>
      <c r="I4" s="220"/>
      <c r="J4" s="220"/>
      <c r="K4" s="220"/>
      <c r="L4" s="220"/>
    </row>
    <row r="5" spans="1:20" s="70" customFormat="1" ht="18.95" customHeight="1" x14ac:dyDescent="0.25">
      <c r="A5" s="220" t="s">
        <v>921</v>
      </c>
      <c r="B5" s="220"/>
      <c r="C5" s="307"/>
      <c r="D5" s="220"/>
      <c r="E5" s="220"/>
      <c r="F5" s="220"/>
      <c r="G5" s="220"/>
      <c r="H5" s="220"/>
      <c r="I5" s="220"/>
      <c r="J5" s="220"/>
      <c r="K5" s="220"/>
      <c r="L5" s="220"/>
      <c r="M5" s="71">
        <v>20.318200000000001</v>
      </c>
    </row>
    <row r="6" spans="1:20" s="70" customFormat="1" ht="18.95" customHeight="1" x14ac:dyDescent="0.25">
      <c r="A6" s="220" t="s">
        <v>72</v>
      </c>
      <c r="B6" s="220"/>
      <c r="C6" s="307"/>
      <c r="D6" s="220"/>
      <c r="E6" s="220"/>
      <c r="F6" s="220"/>
      <c r="G6" s="220"/>
      <c r="H6" s="220"/>
      <c r="I6" s="220"/>
      <c r="J6" s="220"/>
      <c r="K6" s="220"/>
      <c r="L6" s="220"/>
      <c r="M6" s="150"/>
      <c r="N6" s="150"/>
      <c r="O6" s="150"/>
      <c r="P6" s="150"/>
    </row>
    <row r="7" spans="1:20" s="70" customFormat="1" ht="18.95" customHeight="1" x14ac:dyDescent="0.25">
      <c r="A7" s="220" t="s">
        <v>874</v>
      </c>
      <c r="B7" s="220"/>
      <c r="C7" s="307"/>
      <c r="D7" s="220"/>
      <c r="E7" s="220"/>
      <c r="F7" s="220"/>
      <c r="G7" s="220"/>
      <c r="H7" s="220"/>
      <c r="I7" s="220"/>
      <c r="J7" s="220"/>
      <c r="K7" s="220"/>
      <c r="L7" s="220"/>
      <c r="M7" s="150"/>
      <c r="N7" s="150"/>
      <c r="O7" s="150"/>
      <c r="P7" s="150"/>
    </row>
    <row r="8" spans="1:20" s="70" customFormat="1" ht="18.95" customHeight="1" x14ac:dyDescent="0.25">
      <c r="A8" s="220" t="s">
        <v>910</v>
      </c>
      <c r="B8" s="220"/>
      <c r="C8" s="307"/>
      <c r="D8" s="220"/>
      <c r="E8" s="220"/>
      <c r="F8" s="220"/>
      <c r="G8" s="220"/>
      <c r="H8" s="220"/>
      <c r="I8" s="220"/>
      <c r="J8" s="220"/>
      <c r="K8" s="220"/>
      <c r="L8" s="220"/>
    </row>
    <row r="9" spans="1:20" ht="26.25" customHeight="1" x14ac:dyDescent="0.25">
      <c r="A9" s="224" t="s">
        <v>795</v>
      </c>
      <c r="B9" s="140" t="s">
        <v>911</v>
      </c>
      <c r="C9" s="140"/>
      <c r="D9" s="347" t="s">
        <v>796</v>
      </c>
      <c r="E9" s="347"/>
      <c r="F9" s="348"/>
      <c r="G9" s="349" t="s">
        <v>797</v>
      </c>
      <c r="H9" s="224" t="s">
        <v>912</v>
      </c>
      <c r="I9" s="224" t="s">
        <v>798</v>
      </c>
      <c r="J9" s="224" t="s">
        <v>913</v>
      </c>
      <c r="K9" s="224" t="s">
        <v>799</v>
      </c>
      <c r="L9" s="224"/>
      <c r="M9" s="222"/>
    </row>
    <row r="10" spans="1:20" ht="18" customHeight="1" x14ac:dyDescent="0.25">
      <c r="A10" s="224"/>
      <c r="B10" s="140"/>
      <c r="C10" s="140"/>
      <c r="D10" s="224" t="s">
        <v>800</v>
      </c>
      <c r="E10" s="224" t="s">
        <v>801</v>
      </c>
      <c r="F10" s="225"/>
      <c r="G10" s="224" t="s">
        <v>801</v>
      </c>
      <c r="H10" s="224"/>
      <c r="I10" s="224"/>
      <c r="J10" s="224"/>
      <c r="K10" s="347"/>
      <c r="L10" s="347"/>
      <c r="M10" s="222"/>
    </row>
    <row r="11" spans="1:20" ht="46.5" customHeight="1" thickBot="1" x14ac:dyDescent="0.3">
      <c r="A11" s="347"/>
      <c r="B11" s="223"/>
      <c r="C11" s="223"/>
      <c r="D11" s="347"/>
      <c r="E11" s="347"/>
      <c r="F11" s="349"/>
      <c r="G11" s="347"/>
      <c r="H11" s="347"/>
      <c r="I11" s="347"/>
      <c r="J11" s="347"/>
      <c r="K11" s="350" t="s">
        <v>802</v>
      </c>
      <c r="L11" s="350" t="s">
        <v>803</v>
      </c>
      <c r="M11" s="222"/>
    </row>
    <row r="12" spans="1:20" ht="4.5" customHeight="1" thickBot="1" x14ac:dyDescent="0.3">
      <c r="A12" s="340"/>
      <c r="B12" s="341"/>
      <c r="C12" s="341"/>
      <c r="D12" s="340"/>
      <c r="E12" s="340"/>
      <c r="F12" s="340"/>
      <c r="G12" s="340"/>
      <c r="H12" s="340"/>
      <c r="I12" s="340"/>
      <c r="J12" s="340"/>
      <c r="K12" s="341"/>
      <c r="L12" s="341"/>
      <c r="M12" s="222"/>
      <c r="N12" s="222"/>
      <c r="O12" s="222"/>
      <c r="P12" s="222"/>
      <c r="Q12" s="222"/>
      <c r="R12" s="222"/>
      <c r="S12" s="222"/>
      <c r="T12" s="222"/>
    </row>
    <row r="13" spans="1:20" ht="17.100000000000001" customHeight="1" x14ac:dyDescent="0.25">
      <c r="A13" s="355">
        <v>262</v>
      </c>
      <c r="B13" s="356"/>
      <c r="C13" s="282" t="s">
        <v>804</v>
      </c>
      <c r="D13" s="357">
        <f>D14+D30+D39+D53+D64+D77+D116+D134+D144+D166+D191+D213+D224+D232+D236+D246+D261+D275+D285+D292+D296+D301+D306</f>
        <v>2409983.9087124057</v>
      </c>
      <c r="E13" s="357">
        <f>E14+E30+E39+E53+E64+E77+E116+E134+E144+E166+E191+E213+E224+E232+E236+E246+E261+E275+E285+E292+E296+E301+E306</f>
        <v>2409983.9087124057</v>
      </c>
      <c r="F13" s="357"/>
      <c r="G13" s="357">
        <f>G14+G30+G39+G53+G64+G77+G116+G134+G144+G166+G191+G213+G224+G232+G236+G246+G261+G275+G285+G292+G296+G301+G306</f>
        <v>2409983.9087124057</v>
      </c>
      <c r="H13" s="358"/>
      <c r="I13" s="359"/>
      <c r="J13" s="360"/>
      <c r="K13" s="360"/>
      <c r="L13" s="361"/>
      <c r="M13" s="222"/>
    </row>
    <row r="14" spans="1:20" ht="15.95" customHeight="1" x14ac:dyDescent="0.25">
      <c r="A14" s="362" t="s">
        <v>805</v>
      </c>
      <c r="B14" s="362"/>
      <c r="C14" s="362"/>
      <c r="D14" s="363">
        <f>SUM(D15:D29)</f>
        <v>75410.485066676192</v>
      </c>
      <c r="E14" s="363">
        <f>SUM(E15:E29)</f>
        <v>75410.485066676192</v>
      </c>
      <c r="F14" s="363"/>
      <c r="G14" s="363">
        <f>SUM(G15:G29)</f>
        <v>75410.485066676192</v>
      </c>
      <c r="H14" s="352"/>
      <c r="I14" s="364"/>
      <c r="J14" s="364"/>
      <c r="K14" s="364"/>
      <c r="L14" s="293"/>
      <c r="M14" s="222"/>
    </row>
    <row r="15" spans="1:20" ht="17.100000000000001" customHeight="1" x14ac:dyDescent="0.25">
      <c r="A15" s="293">
        <v>1</v>
      </c>
      <c r="B15" s="293" t="s">
        <v>111</v>
      </c>
      <c r="C15" s="290" t="s">
        <v>112</v>
      </c>
      <c r="D15" s="365">
        <v>3381.6509614468</v>
      </c>
      <c r="E15" s="365">
        <v>3381.6509614468</v>
      </c>
      <c r="F15" s="365"/>
      <c r="G15" s="365">
        <v>3381.6509614468</v>
      </c>
      <c r="H15" s="366">
        <v>36732</v>
      </c>
      <c r="I15" s="366">
        <v>36732</v>
      </c>
      <c r="J15" s="366">
        <v>42128</v>
      </c>
      <c r="K15" s="293">
        <v>14</v>
      </c>
      <c r="L15" s="293">
        <v>9</v>
      </c>
      <c r="M15" s="232"/>
    </row>
    <row r="16" spans="1:20" ht="17.100000000000001" customHeight="1" x14ac:dyDescent="0.25">
      <c r="A16" s="293">
        <v>2</v>
      </c>
      <c r="B16" s="293" t="s">
        <v>113</v>
      </c>
      <c r="C16" s="290" t="s">
        <v>114</v>
      </c>
      <c r="D16" s="365">
        <v>14785.1840643052</v>
      </c>
      <c r="E16" s="365">
        <v>14785.1840643052</v>
      </c>
      <c r="F16" s="365"/>
      <c r="G16" s="365">
        <v>14785.1840643052</v>
      </c>
      <c r="H16" s="366">
        <v>37019</v>
      </c>
      <c r="I16" s="366">
        <v>37019</v>
      </c>
      <c r="J16" s="366">
        <v>42460</v>
      </c>
      <c r="K16" s="293">
        <v>14</v>
      </c>
      <c r="L16" s="293">
        <v>3</v>
      </c>
      <c r="M16" s="222"/>
    </row>
    <row r="17" spans="1:13" ht="17.100000000000001" customHeight="1" x14ac:dyDescent="0.25">
      <c r="A17" s="293">
        <v>3</v>
      </c>
      <c r="B17" s="293" t="s">
        <v>115</v>
      </c>
      <c r="C17" s="290" t="s">
        <v>116</v>
      </c>
      <c r="D17" s="365">
        <v>740.13877199780006</v>
      </c>
      <c r="E17" s="365">
        <v>740.13877199780006</v>
      </c>
      <c r="F17" s="365"/>
      <c r="G17" s="365">
        <v>740.13877199780006</v>
      </c>
      <c r="H17" s="366">
        <v>38080</v>
      </c>
      <c r="I17" s="366">
        <v>38080</v>
      </c>
      <c r="J17" s="366">
        <v>41780</v>
      </c>
      <c r="K17" s="293">
        <v>9</v>
      </c>
      <c r="L17" s="293">
        <v>6</v>
      </c>
      <c r="M17" s="222"/>
    </row>
    <row r="18" spans="1:13" ht="17.100000000000001" customHeight="1" x14ac:dyDescent="0.25">
      <c r="A18" s="293">
        <v>4</v>
      </c>
      <c r="B18" s="293" t="s">
        <v>113</v>
      </c>
      <c r="C18" s="290" t="s">
        <v>117</v>
      </c>
      <c r="D18" s="365">
        <v>8963.8836526834002</v>
      </c>
      <c r="E18" s="365">
        <v>8963.8836526834002</v>
      </c>
      <c r="F18" s="365"/>
      <c r="G18" s="365">
        <v>8963.8836526834002</v>
      </c>
      <c r="H18" s="366">
        <v>36786</v>
      </c>
      <c r="I18" s="366">
        <v>36786</v>
      </c>
      <c r="J18" s="366">
        <v>41960</v>
      </c>
      <c r="K18" s="293">
        <v>5</v>
      </c>
      <c r="L18" s="293">
        <v>0</v>
      </c>
      <c r="M18" s="222"/>
    </row>
    <row r="19" spans="1:13" ht="17.100000000000001" customHeight="1" x14ac:dyDescent="0.25">
      <c r="A19" s="293">
        <v>5</v>
      </c>
      <c r="B19" s="293" t="s">
        <v>118</v>
      </c>
      <c r="C19" s="290" t="s">
        <v>119</v>
      </c>
      <c r="D19" s="365">
        <v>1224.6933416941999</v>
      </c>
      <c r="E19" s="365">
        <v>1224.6933416941999</v>
      </c>
      <c r="F19" s="365"/>
      <c r="G19" s="365">
        <v>1224.6933416941999</v>
      </c>
      <c r="H19" s="366">
        <v>37248</v>
      </c>
      <c r="I19" s="366">
        <v>37248</v>
      </c>
      <c r="J19" s="366">
        <v>40878</v>
      </c>
      <c r="K19" s="293">
        <v>9</v>
      </c>
      <c r="L19" s="293">
        <v>5</v>
      </c>
      <c r="M19" s="222"/>
    </row>
    <row r="20" spans="1:13" ht="17.100000000000001" customHeight="1" x14ac:dyDescent="0.25">
      <c r="A20" s="293">
        <v>6</v>
      </c>
      <c r="B20" s="293" t="s">
        <v>113</v>
      </c>
      <c r="C20" s="290" t="s">
        <v>120</v>
      </c>
      <c r="D20" s="365">
        <v>9037.5443000079995</v>
      </c>
      <c r="E20" s="365">
        <v>9037.5443000079995</v>
      </c>
      <c r="F20" s="365"/>
      <c r="G20" s="365">
        <v>9037.5443000079995</v>
      </c>
      <c r="H20" s="366">
        <v>37076</v>
      </c>
      <c r="I20" s="366">
        <v>37076</v>
      </c>
      <c r="J20" s="366">
        <v>42521</v>
      </c>
      <c r="K20" s="293">
        <v>14</v>
      </c>
      <c r="L20" s="293">
        <v>6</v>
      </c>
      <c r="M20" s="222"/>
    </row>
    <row r="21" spans="1:13" ht="17.100000000000001" customHeight="1" x14ac:dyDescent="0.25">
      <c r="A21" s="293">
        <v>7</v>
      </c>
      <c r="B21" s="293" t="s">
        <v>121</v>
      </c>
      <c r="C21" s="290" t="s">
        <v>122</v>
      </c>
      <c r="D21" s="365">
        <v>7781.3795497424007</v>
      </c>
      <c r="E21" s="365">
        <v>7781.3795497424007</v>
      </c>
      <c r="F21" s="365"/>
      <c r="G21" s="365">
        <v>7781.3795497424007</v>
      </c>
      <c r="H21" s="366">
        <v>36168</v>
      </c>
      <c r="I21" s="366">
        <v>36168</v>
      </c>
      <c r="J21" s="366">
        <v>43511</v>
      </c>
      <c r="K21" s="293">
        <v>19</v>
      </c>
      <c r="L21" s="293">
        <v>9</v>
      </c>
      <c r="M21" s="222"/>
    </row>
    <row r="22" spans="1:13" ht="17.100000000000001" customHeight="1" x14ac:dyDescent="0.25">
      <c r="A22" s="293">
        <v>9</v>
      </c>
      <c r="B22" s="293" t="s">
        <v>123</v>
      </c>
      <c r="C22" s="290" t="s">
        <v>124</v>
      </c>
      <c r="D22" s="365">
        <v>5272.2121097226</v>
      </c>
      <c r="E22" s="365">
        <v>5272.2121097226</v>
      </c>
      <c r="F22" s="365"/>
      <c r="G22" s="365">
        <v>5272.2121097226</v>
      </c>
      <c r="H22" s="366">
        <v>36372</v>
      </c>
      <c r="I22" s="366">
        <v>36433</v>
      </c>
      <c r="J22" s="366">
        <v>40009</v>
      </c>
      <c r="K22" s="293">
        <v>9</v>
      </c>
      <c r="L22" s="293">
        <v>9</v>
      </c>
      <c r="M22" s="222"/>
    </row>
    <row r="23" spans="1:13" ht="17.100000000000001" customHeight="1" x14ac:dyDescent="0.25">
      <c r="A23" s="293">
        <v>10</v>
      </c>
      <c r="B23" s="293" t="s">
        <v>123</v>
      </c>
      <c r="C23" s="290" t="s">
        <v>125</v>
      </c>
      <c r="D23" s="365">
        <v>5496.1353143284005</v>
      </c>
      <c r="E23" s="365">
        <v>5496.1353143284005</v>
      </c>
      <c r="F23" s="365"/>
      <c r="G23" s="365">
        <v>5496.1353143284005</v>
      </c>
      <c r="H23" s="366">
        <v>36483</v>
      </c>
      <c r="I23" s="366">
        <v>36742</v>
      </c>
      <c r="J23" s="366">
        <v>42200</v>
      </c>
      <c r="K23" s="293">
        <v>15</v>
      </c>
      <c r="L23" s="293">
        <v>0</v>
      </c>
      <c r="M23" s="222"/>
    </row>
    <row r="24" spans="1:13" ht="17.100000000000001" customHeight="1" x14ac:dyDescent="0.25">
      <c r="A24" s="293">
        <v>11</v>
      </c>
      <c r="B24" s="293" t="s">
        <v>123</v>
      </c>
      <c r="C24" s="290" t="s">
        <v>126</v>
      </c>
      <c r="D24" s="365">
        <v>3591.0770084433998</v>
      </c>
      <c r="E24" s="365">
        <v>3591.0770084433998</v>
      </c>
      <c r="F24" s="365"/>
      <c r="G24" s="365">
        <v>3591.0770084433998</v>
      </c>
      <c r="H24" s="366">
        <v>36314</v>
      </c>
      <c r="I24" s="366">
        <v>36692</v>
      </c>
      <c r="J24" s="366">
        <v>40101</v>
      </c>
      <c r="K24" s="293">
        <v>10</v>
      </c>
      <c r="L24" s="293">
        <v>0</v>
      </c>
      <c r="M24" s="222"/>
    </row>
    <row r="25" spans="1:13" ht="17.100000000000001" customHeight="1" x14ac:dyDescent="0.25">
      <c r="A25" s="293">
        <v>12</v>
      </c>
      <c r="B25" s="293" t="s">
        <v>127</v>
      </c>
      <c r="C25" s="290" t="s">
        <v>128</v>
      </c>
      <c r="D25" s="365">
        <v>3790.3729495113998</v>
      </c>
      <c r="E25" s="365">
        <v>3790.3729495113998</v>
      </c>
      <c r="F25" s="365"/>
      <c r="G25" s="365">
        <v>3790.3729495113998</v>
      </c>
      <c r="H25" s="366">
        <v>36348</v>
      </c>
      <c r="I25" s="366">
        <v>36748</v>
      </c>
      <c r="J25" s="366">
        <v>41654</v>
      </c>
      <c r="K25" s="293">
        <v>14</v>
      </c>
      <c r="L25" s="293">
        <v>3</v>
      </c>
      <c r="M25" s="222"/>
    </row>
    <row r="26" spans="1:13" ht="17.100000000000001" customHeight="1" x14ac:dyDescent="0.25">
      <c r="A26" s="293">
        <v>13</v>
      </c>
      <c r="B26" s="293" t="s">
        <v>127</v>
      </c>
      <c r="C26" s="290" t="s">
        <v>129</v>
      </c>
      <c r="D26" s="365">
        <v>3954.0957860193998</v>
      </c>
      <c r="E26" s="365">
        <v>3954.0957860193998</v>
      </c>
      <c r="F26" s="365"/>
      <c r="G26" s="365">
        <v>3954.0957860193998</v>
      </c>
      <c r="H26" s="366">
        <v>36341</v>
      </c>
      <c r="I26" s="366">
        <v>36341</v>
      </c>
      <c r="J26" s="366">
        <v>42109</v>
      </c>
      <c r="K26" s="293">
        <v>15</v>
      </c>
      <c r="L26" s="293">
        <v>3</v>
      </c>
      <c r="M26" s="222"/>
    </row>
    <row r="27" spans="1:13" ht="17.100000000000001" customHeight="1" x14ac:dyDescent="0.25">
      <c r="A27" s="293">
        <v>14</v>
      </c>
      <c r="B27" s="293" t="s">
        <v>127</v>
      </c>
      <c r="C27" s="290" t="s">
        <v>130</v>
      </c>
      <c r="D27" s="365">
        <v>2528.9587687756002</v>
      </c>
      <c r="E27" s="365">
        <v>2528.9587687756002</v>
      </c>
      <c r="F27" s="365"/>
      <c r="G27" s="365">
        <v>2528.9587687756002</v>
      </c>
      <c r="H27" s="366">
        <v>36402</v>
      </c>
      <c r="I27" s="366">
        <v>36402</v>
      </c>
      <c r="J27" s="366">
        <v>40009</v>
      </c>
      <c r="K27" s="293">
        <v>9</v>
      </c>
      <c r="L27" s="293">
        <v>9</v>
      </c>
      <c r="M27" s="222"/>
    </row>
    <row r="28" spans="1:13" ht="17.100000000000001" customHeight="1" x14ac:dyDescent="0.25">
      <c r="A28" s="293">
        <v>15</v>
      </c>
      <c r="B28" s="293" t="s">
        <v>127</v>
      </c>
      <c r="C28" s="290" t="s">
        <v>131</v>
      </c>
      <c r="D28" s="365">
        <v>2079.4662196364002</v>
      </c>
      <c r="E28" s="365">
        <v>2079.4662196364002</v>
      </c>
      <c r="F28" s="365"/>
      <c r="G28" s="365">
        <v>2079.4662196364002</v>
      </c>
      <c r="H28" s="366">
        <v>36294</v>
      </c>
      <c r="I28" s="366">
        <v>36707</v>
      </c>
      <c r="J28" s="366">
        <v>40101</v>
      </c>
      <c r="K28" s="293">
        <v>10</v>
      </c>
      <c r="L28" s="293">
        <v>0</v>
      </c>
      <c r="M28" s="222"/>
    </row>
    <row r="29" spans="1:13" ht="17.100000000000001" customHeight="1" x14ac:dyDescent="0.25">
      <c r="A29" s="293">
        <v>16</v>
      </c>
      <c r="B29" s="293" t="s">
        <v>127</v>
      </c>
      <c r="C29" s="290" t="s">
        <v>132</v>
      </c>
      <c r="D29" s="365">
        <v>2783.6922683612001</v>
      </c>
      <c r="E29" s="365">
        <v>2783.6922683612001</v>
      </c>
      <c r="F29" s="365"/>
      <c r="G29" s="365">
        <v>2783.6922683612001</v>
      </c>
      <c r="H29" s="366">
        <v>36433</v>
      </c>
      <c r="I29" s="366">
        <v>36433</v>
      </c>
      <c r="J29" s="366">
        <v>41835</v>
      </c>
      <c r="K29" s="293">
        <v>14</v>
      </c>
      <c r="L29" s="293">
        <v>9</v>
      </c>
      <c r="M29" s="222"/>
    </row>
    <row r="30" spans="1:13" ht="17.100000000000001" customHeight="1" x14ac:dyDescent="0.25">
      <c r="A30" s="367" t="s">
        <v>806</v>
      </c>
      <c r="B30" s="367"/>
      <c r="C30" s="367"/>
      <c r="D30" s="363">
        <f>SUM(D31:D38)</f>
        <v>10241.719266795801</v>
      </c>
      <c r="E30" s="363">
        <f>SUM(E31:E38)</f>
        <v>10241.719266795801</v>
      </c>
      <c r="F30" s="363"/>
      <c r="G30" s="363">
        <f>SUM(G31:G38)</f>
        <v>10241.719266795801</v>
      </c>
      <c r="H30" s="293"/>
      <c r="I30" s="293"/>
      <c r="J30" s="293"/>
      <c r="K30" s="293"/>
      <c r="L30" s="293"/>
      <c r="M30" s="222"/>
    </row>
    <row r="31" spans="1:13" ht="17.100000000000001" customHeight="1" x14ac:dyDescent="0.25">
      <c r="A31" s="293">
        <v>17</v>
      </c>
      <c r="B31" s="293" t="s">
        <v>123</v>
      </c>
      <c r="C31" s="290" t="s">
        <v>133</v>
      </c>
      <c r="D31" s="365">
        <v>1421.5044684932</v>
      </c>
      <c r="E31" s="365">
        <v>1421.5044684932</v>
      </c>
      <c r="F31" s="365"/>
      <c r="G31" s="365">
        <v>1421.5044684932</v>
      </c>
      <c r="H31" s="366">
        <v>37075</v>
      </c>
      <c r="I31" s="366">
        <v>37498</v>
      </c>
      <c r="J31" s="366">
        <v>40816</v>
      </c>
      <c r="K31" s="293">
        <v>9</v>
      </c>
      <c r="L31" s="293">
        <v>11</v>
      </c>
      <c r="M31" s="222"/>
    </row>
    <row r="32" spans="1:13" ht="17.100000000000001" customHeight="1" x14ac:dyDescent="0.25">
      <c r="A32" s="293">
        <v>18</v>
      </c>
      <c r="B32" s="293" t="s">
        <v>123</v>
      </c>
      <c r="C32" s="290" t="s">
        <v>134</v>
      </c>
      <c r="D32" s="365">
        <v>1324.5482327770001</v>
      </c>
      <c r="E32" s="365">
        <v>1324.5482327770001</v>
      </c>
      <c r="F32" s="365"/>
      <c r="G32" s="365">
        <v>1324.5482327770001</v>
      </c>
      <c r="H32" s="366">
        <v>37106</v>
      </c>
      <c r="I32" s="366">
        <v>37398</v>
      </c>
      <c r="J32" s="366">
        <v>40908</v>
      </c>
      <c r="K32" s="293">
        <v>9</v>
      </c>
      <c r="L32" s="293">
        <v>11</v>
      </c>
      <c r="M32" s="222"/>
    </row>
    <row r="33" spans="1:13" ht="17.100000000000001" customHeight="1" x14ac:dyDescent="0.25">
      <c r="A33" s="293">
        <v>19</v>
      </c>
      <c r="B33" s="293" t="s">
        <v>123</v>
      </c>
      <c r="C33" s="290" t="s">
        <v>135</v>
      </c>
      <c r="D33" s="365">
        <v>1144.4081890780001</v>
      </c>
      <c r="E33" s="365">
        <v>1144.4081890780001</v>
      </c>
      <c r="F33" s="365"/>
      <c r="G33" s="365">
        <v>1144.4081890780001</v>
      </c>
      <c r="H33" s="366">
        <v>37105</v>
      </c>
      <c r="I33" s="366">
        <v>37188</v>
      </c>
      <c r="J33" s="366">
        <v>40739</v>
      </c>
      <c r="K33" s="293">
        <v>9</v>
      </c>
      <c r="L33" s="293">
        <v>9</v>
      </c>
      <c r="M33" s="222"/>
    </row>
    <row r="34" spans="1:13" ht="17.100000000000001" customHeight="1" x14ac:dyDescent="0.25">
      <c r="A34" s="293">
        <v>20</v>
      </c>
      <c r="B34" s="293" t="s">
        <v>123</v>
      </c>
      <c r="C34" s="290" t="s">
        <v>136</v>
      </c>
      <c r="D34" s="365">
        <v>1084.6962298718001</v>
      </c>
      <c r="E34" s="365">
        <v>1084.6962298718001</v>
      </c>
      <c r="F34" s="365"/>
      <c r="G34" s="365">
        <v>1084.6962298718001</v>
      </c>
      <c r="H34" s="366">
        <v>37022</v>
      </c>
      <c r="I34" s="366">
        <v>37103</v>
      </c>
      <c r="J34" s="366">
        <v>40816</v>
      </c>
      <c r="K34" s="293">
        <v>10</v>
      </c>
      <c r="L34" s="293">
        <v>4</v>
      </c>
      <c r="M34" s="222"/>
    </row>
    <row r="35" spans="1:13" ht="17.100000000000001" customHeight="1" x14ac:dyDescent="0.25">
      <c r="A35" s="293">
        <v>21</v>
      </c>
      <c r="B35" s="293" t="s">
        <v>127</v>
      </c>
      <c r="C35" s="290" t="s">
        <v>137</v>
      </c>
      <c r="D35" s="365">
        <v>1626.4375519238001</v>
      </c>
      <c r="E35" s="365">
        <v>1626.4375519238001</v>
      </c>
      <c r="F35" s="365"/>
      <c r="G35" s="365">
        <v>1626.4375519238001</v>
      </c>
      <c r="H35" s="366">
        <v>37075</v>
      </c>
      <c r="I35" s="366">
        <v>37134</v>
      </c>
      <c r="J35" s="366">
        <v>40786</v>
      </c>
      <c r="K35" s="293">
        <v>10</v>
      </c>
      <c r="L35" s="293">
        <v>1</v>
      </c>
      <c r="M35" s="222"/>
    </row>
    <row r="36" spans="1:13" ht="17.100000000000001" customHeight="1" x14ac:dyDescent="0.25">
      <c r="A36" s="293">
        <v>22</v>
      </c>
      <c r="B36" s="293" t="s">
        <v>127</v>
      </c>
      <c r="C36" s="290" t="s">
        <v>138</v>
      </c>
      <c r="D36" s="365">
        <v>1281.0079556329999</v>
      </c>
      <c r="E36" s="365">
        <v>1281.0079556329999</v>
      </c>
      <c r="F36" s="365"/>
      <c r="G36" s="365">
        <v>1281.0079556329999</v>
      </c>
      <c r="H36" s="366">
        <v>37134</v>
      </c>
      <c r="I36" s="366">
        <v>37200</v>
      </c>
      <c r="J36" s="366">
        <v>40739</v>
      </c>
      <c r="K36" s="293">
        <v>9</v>
      </c>
      <c r="L36" s="293">
        <v>11</v>
      </c>
      <c r="M36" s="222"/>
    </row>
    <row r="37" spans="1:13" ht="17.100000000000001" customHeight="1" x14ac:dyDescent="0.25">
      <c r="A37" s="293">
        <v>23</v>
      </c>
      <c r="B37" s="293" t="s">
        <v>127</v>
      </c>
      <c r="C37" s="290" t="s">
        <v>139</v>
      </c>
      <c r="D37" s="365">
        <v>860.06450931380004</v>
      </c>
      <c r="E37" s="365">
        <v>860.06450931380004</v>
      </c>
      <c r="F37" s="365"/>
      <c r="G37" s="365">
        <v>860.06450931380004</v>
      </c>
      <c r="H37" s="366">
        <v>36999</v>
      </c>
      <c r="I37" s="366">
        <v>36999</v>
      </c>
      <c r="J37" s="366">
        <v>40816</v>
      </c>
      <c r="K37" s="293">
        <v>9</v>
      </c>
      <c r="L37" s="293">
        <v>11</v>
      </c>
      <c r="M37" s="222"/>
    </row>
    <row r="38" spans="1:13" ht="17.100000000000001" customHeight="1" x14ac:dyDescent="0.25">
      <c r="A38" s="293">
        <v>24</v>
      </c>
      <c r="B38" s="293" t="s">
        <v>127</v>
      </c>
      <c r="C38" s="290" t="s">
        <v>140</v>
      </c>
      <c r="D38" s="365">
        <v>1499.0521297052001</v>
      </c>
      <c r="E38" s="365">
        <v>1499.0521297052001</v>
      </c>
      <c r="F38" s="365"/>
      <c r="G38" s="365">
        <v>1499.0521297052001</v>
      </c>
      <c r="H38" s="366">
        <v>37022</v>
      </c>
      <c r="I38" s="366">
        <v>37314</v>
      </c>
      <c r="J38" s="366">
        <v>40908</v>
      </c>
      <c r="K38" s="293">
        <v>10</v>
      </c>
      <c r="L38" s="293">
        <v>2</v>
      </c>
      <c r="M38" s="222"/>
    </row>
    <row r="39" spans="1:13" ht="17.100000000000001" customHeight="1" x14ac:dyDescent="0.25">
      <c r="A39" s="367" t="s">
        <v>807</v>
      </c>
      <c r="B39" s="367"/>
      <c r="C39" s="367"/>
      <c r="D39" s="363">
        <f>SUM(D40:D52)</f>
        <v>70636.220837089611</v>
      </c>
      <c r="E39" s="363">
        <f>SUM(E40:E52)</f>
        <v>70636.220837089611</v>
      </c>
      <c r="F39" s="363"/>
      <c r="G39" s="363">
        <f>SUM(G40:G52)</f>
        <v>70636.220837089611</v>
      </c>
      <c r="H39" s="293"/>
      <c r="I39" s="293"/>
      <c r="J39" s="293"/>
      <c r="K39" s="293"/>
      <c r="L39" s="293"/>
      <c r="M39" s="222"/>
    </row>
    <row r="40" spans="1:13" ht="17.100000000000001" customHeight="1" x14ac:dyDescent="0.25">
      <c r="A40" s="293">
        <v>25</v>
      </c>
      <c r="B40" s="293" t="s">
        <v>111</v>
      </c>
      <c r="C40" s="290" t="s">
        <v>141</v>
      </c>
      <c r="D40" s="365">
        <v>6447.7514994311996</v>
      </c>
      <c r="E40" s="365">
        <v>6447.7514994311996</v>
      </c>
      <c r="F40" s="365"/>
      <c r="G40" s="365">
        <v>6447.7514994311996</v>
      </c>
      <c r="H40" s="366">
        <v>37581</v>
      </c>
      <c r="I40" s="366">
        <v>37823</v>
      </c>
      <c r="J40" s="366">
        <v>43290</v>
      </c>
      <c r="K40" s="293">
        <v>15</v>
      </c>
      <c r="L40" s="293">
        <v>6</v>
      </c>
      <c r="M40" s="222"/>
    </row>
    <row r="41" spans="1:13" ht="17.100000000000001" customHeight="1" x14ac:dyDescent="0.25">
      <c r="A41" s="293">
        <v>26</v>
      </c>
      <c r="B41" s="293" t="s">
        <v>142</v>
      </c>
      <c r="C41" s="290" t="s">
        <v>143</v>
      </c>
      <c r="D41" s="365">
        <v>26103.534535937601</v>
      </c>
      <c r="E41" s="365">
        <v>26103.534535937601</v>
      </c>
      <c r="F41" s="365"/>
      <c r="G41" s="365">
        <v>26103.534535937601</v>
      </c>
      <c r="H41" s="366">
        <v>38380</v>
      </c>
      <c r="I41" s="366">
        <v>38380</v>
      </c>
      <c r="J41" s="366">
        <v>43341</v>
      </c>
      <c r="K41" s="293">
        <v>13</v>
      </c>
      <c r="L41" s="293">
        <v>9</v>
      </c>
      <c r="M41" s="222"/>
    </row>
    <row r="42" spans="1:13" ht="17.100000000000001" customHeight="1" x14ac:dyDescent="0.25">
      <c r="A42" s="293">
        <v>27</v>
      </c>
      <c r="B42" s="293" t="s">
        <v>123</v>
      </c>
      <c r="C42" s="290" t="s">
        <v>732</v>
      </c>
      <c r="D42" s="365">
        <v>7659.0272910732001</v>
      </c>
      <c r="E42" s="365">
        <v>7659.0272910732001</v>
      </c>
      <c r="F42" s="365"/>
      <c r="G42" s="365">
        <v>7659.0272910732001</v>
      </c>
      <c r="H42" s="366">
        <v>37105</v>
      </c>
      <c r="I42" s="366">
        <v>37863</v>
      </c>
      <c r="J42" s="366">
        <v>43279</v>
      </c>
      <c r="K42" s="293">
        <v>16</v>
      </c>
      <c r="L42" s="293">
        <v>8</v>
      </c>
      <c r="M42" s="222"/>
    </row>
    <row r="43" spans="1:13" ht="17.100000000000001" customHeight="1" x14ac:dyDescent="0.25">
      <c r="A43" s="293">
        <v>28</v>
      </c>
      <c r="B43" s="293" t="s">
        <v>123</v>
      </c>
      <c r="C43" s="290" t="s">
        <v>145</v>
      </c>
      <c r="D43" s="365">
        <v>10643.201230018001</v>
      </c>
      <c r="E43" s="365">
        <v>10643.201230018001</v>
      </c>
      <c r="F43" s="365"/>
      <c r="G43" s="365">
        <v>10643.201230018001</v>
      </c>
      <c r="H43" s="366">
        <v>37188</v>
      </c>
      <c r="I43" s="366">
        <v>38060</v>
      </c>
      <c r="J43" s="366">
        <v>43290</v>
      </c>
      <c r="K43" s="293">
        <v>16</v>
      </c>
      <c r="L43" s="293">
        <v>3</v>
      </c>
      <c r="M43" s="222"/>
    </row>
    <row r="44" spans="1:13" ht="17.100000000000001" customHeight="1" x14ac:dyDescent="0.25">
      <c r="A44" s="293">
        <v>29</v>
      </c>
      <c r="B44" s="293" t="s">
        <v>123</v>
      </c>
      <c r="C44" s="290" t="s">
        <v>146</v>
      </c>
      <c r="D44" s="365">
        <v>1661.5735510472002</v>
      </c>
      <c r="E44" s="365">
        <v>1661.5735510472002</v>
      </c>
      <c r="F44" s="365"/>
      <c r="G44" s="365">
        <v>1661.5735510472002</v>
      </c>
      <c r="H44" s="366">
        <v>37550</v>
      </c>
      <c r="I44" s="366">
        <v>37739</v>
      </c>
      <c r="J44" s="366">
        <v>41365</v>
      </c>
      <c r="K44" s="293">
        <v>10</v>
      </c>
      <c r="L44" s="293">
        <v>6</v>
      </c>
      <c r="M44" s="222"/>
    </row>
    <row r="45" spans="1:13" ht="17.100000000000001" customHeight="1" x14ac:dyDescent="0.25">
      <c r="A45" s="293">
        <v>30</v>
      </c>
      <c r="B45" s="293" t="s">
        <v>123</v>
      </c>
      <c r="C45" s="290" t="s">
        <v>147</v>
      </c>
      <c r="D45" s="365">
        <v>3695.3106138536004</v>
      </c>
      <c r="E45" s="365">
        <v>3695.3106138536004</v>
      </c>
      <c r="F45" s="365"/>
      <c r="G45" s="365">
        <v>3695.3106138536004</v>
      </c>
      <c r="H45" s="366">
        <v>37484</v>
      </c>
      <c r="I45" s="366">
        <v>37977</v>
      </c>
      <c r="J45" s="366">
        <v>43290</v>
      </c>
      <c r="K45" s="293">
        <v>15</v>
      </c>
      <c r="L45" s="293">
        <v>9</v>
      </c>
      <c r="M45" s="222"/>
    </row>
    <row r="46" spans="1:13" ht="17.100000000000001" customHeight="1" x14ac:dyDescent="0.25">
      <c r="A46" s="293">
        <v>31</v>
      </c>
      <c r="B46" s="293" t="s">
        <v>123</v>
      </c>
      <c r="C46" s="290" t="s">
        <v>148</v>
      </c>
      <c r="D46" s="365">
        <v>2902.8344749306002</v>
      </c>
      <c r="E46" s="365">
        <v>2902.8344749306002</v>
      </c>
      <c r="F46" s="365"/>
      <c r="G46" s="365">
        <v>2902.8344749306002</v>
      </c>
      <c r="H46" s="366">
        <v>37931</v>
      </c>
      <c r="I46" s="366">
        <v>37931</v>
      </c>
      <c r="J46" s="366">
        <v>43341</v>
      </c>
      <c r="K46" s="293">
        <v>14</v>
      </c>
      <c r="L46" s="293">
        <v>9</v>
      </c>
      <c r="M46" s="222"/>
    </row>
    <row r="47" spans="1:13" ht="17.100000000000001" customHeight="1" x14ac:dyDescent="0.25">
      <c r="A47" s="293">
        <v>32</v>
      </c>
      <c r="B47" s="293" t="s">
        <v>127</v>
      </c>
      <c r="C47" s="290" t="s">
        <v>149</v>
      </c>
      <c r="D47" s="365">
        <v>1513.3055705053998</v>
      </c>
      <c r="E47" s="365">
        <v>1513.3055705053998</v>
      </c>
      <c r="F47" s="365"/>
      <c r="G47" s="365">
        <v>1513.3055705053998</v>
      </c>
      <c r="H47" s="366">
        <v>37579</v>
      </c>
      <c r="I47" s="366">
        <v>37579</v>
      </c>
      <c r="J47" s="366">
        <v>41262</v>
      </c>
      <c r="K47" s="293">
        <v>10</v>
      </c>
      <c r="L47" s="293">
        <v>0</v>
      </c>
      <c r="M47" s="222"/>
    </row>
    <row r="48" spans="1:13" ht="17.100000000000001" customHeight="1" x14ac:dyDescent="0.25">
      <c r="A48" s="293">
        <v>33</v>
      </c>
      <c r="B48" s="293" t="s">
        <v>127</v>
      </c>
      <c r="C48" s="290" t="s">
        <v>150</v>
      </c>
      <c r="D48" s="365">
        <v>1896.6142041923999</v>
      </c>
      <c r="E48" s="365">
        <v>1896.6142041923999</v>
      </c>
      <c r="F48" s="365"/>
      <c r="G48" s="365">
        <v>1896.6142041923999</v>
      </c>
      <c r="H48" s="366">
        <v>37603</v>
      </c>
      <c r="I48" s="366">
        <v>38518</v>
      </c>
      <c r="J48" s="366">
        <v>42069</v>
      </c>
      <c r="K48" s="293">
        <v>11</v>
      </c>
      <c r="L48" s="293">
        <v>9</v>
      </c>
      <c r="M48" s="222"/>
    </row>
    <row r="49" spans="1:13" ht="17.100000000000001" customHeight="1" x14ac:dyDescent="0.25">
      <c r="A49" s="293">
        <v>34</v>
      </c>
      <c r="B49" s="293" t="s">
        <v>127</v>
      </c>
      <c r="C49" s="290" t="s">
        <v>151</v>
      </c>
      <c r="D49" s="365">
        <v>601.94083678540005</v>
      </c>
      <c r="E49" s="365">
        <v>601.94083678540005</v>
      </c>
      <c r="F49" s="365"/>
      <c r="G49" s="365">
        <v>601.94083678540005</v>
      </c>
      <c r="H49" s="366">
        <v>37307</v>
      </c>
      <c r="I49" s="366">
        <v>37572</v>
      </c>
      <c r="J49" s="366">
        <v>41226</v>
      </c>
      <c r="K49" s="293">
        <v>10</v>
      </c>
      <c r="L49" s="293">
        <v>9</v>
      </c>
      <c r="M49" s="222"/>
    </row>
    <row r="50" spans="1:13" ht="17.100000000000001" customHeight="1" x14ac:dyDescent="0.25">
      <c r="A50" s="293">
        <v>35</v>
      </c>
      <c r="B50" s="293" t="s">
        <v>127</v>
      </c>
      <c r="C50" s="290" t="s">
        <v>152</v>
      </c>
      <c r="D50" s="365">
        <v>1351.7988400714</v>
      </c>
      <c r="E50" s="365">
        <v>1351.7988400714</v>
      </c>
      <c r="F50" s="365"/>
      <c r="G50" s="365">
        <v>1351.7988400714</v>
      </c>
      <c r="H50" s="366">
        <v>37386</v>
      </c>
      <c r="I50" s="366">
        <v>37448</v>
      </c>
      <c r="J50" s="366">
        <v>40739</v>
      </c>
      <c r="K50" s="293">
        <v>9</v>
      </c>
      <c r="L50" s="293">
        <v>2</v>
      </c>
      <c r="M50" s="222"/>
    </row>
    <row r="51" spans="1:13" ht="17.100000000000001" customHeight="1" x14ac:dyDescent="0.25">
      <c r="A51" s="293">
        <v>36</v>
      </c>
      <c r="B51" s="293" t="s">
        <v>127</v>
      </c>
      <c r="C51" s="290" t="s">
        <v>153</v>
      </c>
      <c r="D51" s="365">
        <v>2029.1729449040001</v>
      </c>
      <c r="E51" s="365">
        <v>2029.1729449040001</v>
      </c>
      <c r="F51" s="365"/>
      <c r="G51" s="365">
        <v>2029.1729449040001</v>
      </c>
      <c r="H51" s="366">
        <v>37732</v>
      </c>
      <c r="I51" s="366">
        <v>37865</v>
      </c>
      <c r="J51" s="366">
        <v>41534</v>
      </c>
      <c r="K51" s="293">
        <v>9</v>
      </c>
      <c r="L51" s="293">
        <v>11</v>
      </c>
      <c r="M51" s="222"/>
    </row>
    <row r="52" spans="1:13" ht="17.100000000000001" customHeight="1" x14ac:dyDescent="0.25">
      <c r="A52" s="293">
        <v>37</v>
      </c>
      <c r="B52" s="293" t="s">
        <v>127</v>
      </c>
      <c r="C52" s="290" t="s">
        <v>154</v>
      </c>
      <c r="D52" s="365">
        <v>4130.1552443396004</v>
      </c>
      <c r="E52" s="365">
        <v>4130.1552443396004</v>
      </c>
      <c r="F52" s="365"/>
      <c r="G52" s="365">
        <v>4130.1552443396004</v>
      </c>
      <c r="H52" s="366">
        <v>37489</v>
      </c>
      <c r="I52" s="366">
        <v>37603</v>
      </c>
      <c r="J52" s="366">
        <v>41204</v>
      </c>
      <c r="K52" s="293">
        <v>10</v>
      </c>
      <c r="L52" s="293">
        <v>0</v>
      </c>
      <c r="M52" s="222"/>
    </row>
    <row r="53" spans="1:13" ht="17.100000000000001" customHeight="1" x14ac:dyDescent="0.25">
      <c r="A53" s="367" t="s">
        <v>808</v>
      </c>
      <c r="B53" s="367"/>
      <c r="C53" s="367"/>
      <c r="D53" s="363">
        <f>SUM(D54:D63)</f>
        <v>43156.270722370398</v>
      </c>
      <c r="E53" s="363">
        <f>SUM(E54:E63)</f>
        <v>43156.270722370398</v>
      </c>
      <c r="F53" s="363"/>
      <c r="G53" s="363">
        <f>SUM(G54:G63)</f>
        <v>43156.270722370398</v>
      </c>
      <c r="H53" s="368"/>
      <c r="I53" s="368"/>
      <c r="J53" s="368"/>
      <c r="K53" s="293"/>
      <c r="L53" s="293"/>
      <c r="M53" s="222"/>
    </row>
    <row r="54" spans="1:13" ht="17.100000000000001" customHeight="1" x14ac:dyDescent="0.25">
      <c r="A54" s="293">
        <v>38</v>
      </c>
      <c r="B54" s="293" t="s">
        <v>113</v>
      </c>
      <c r="C54" s="290" t="s">
        <v>155</v>
      </c>
      <c r="D54" s="365">
        <v>17608.833393649402</v>
      </c>
      <c r="E54" s="365">
        <v>17608.833393649402</v>
      </c>
      <c r="F54" s="365"/>
      <c r="G54" s="365">
        <v>17608.833393649402</v>
      </c>
      <c r="H54" s="366">
        <v>37955</v>
      </c>
      <c r="I54" s="366">
        <v>37955</v>
      </c>
      <c r="J54" s="366">
        <v>43341</v>
      </c>
      <c r="K54" s="293">
        <v>14</v>
      </c>
      <c r="L54" s="293">
        <v>4</v>
      </c>
      <c r="M54" s="222"/>
    </row>
    <row r="55" spans="1:13" ht="17.100000000000001" customHeight="1" x14ac:dyDescent="0.25">
      <c r="A55" s="293">
        <v>39</v>
      </c>
      <c r="B55" s="293" t="s">
        <v>123</v>
      </c>
      <c r="C55" s="290" t="s">
        <v>156</v>
      </c>
      <c r="D55" s="365">
        <v>2023.9562876904001</v>
      </c>
      <c r="E55" s="365">
        <v>2023.9562876904001</v>
      </c>
      <c r="F55" s="365"/>
      <c r="G55" s="365">
        <v>2023.9562876904001</v>
      </c>
      <c r="H55" s="366">
        <v>37795</v>
      </c>
      <c r="I55" s="366">
        <v>37851</v>
      </c>
      <c r="J55" s="366">
        <v>43279</v>
      </c>
      <c r="K55" s="293">
        <v>14</v>
      </c>
      <c r="L55" s="293">
        <v>8</v>
      </c>
      <c r="M55" s="222"/>
    </row>
    <row r="56" spans="1:13" s="76" customFormat="1" ht="17.100000000000001" customHeight="1" x14ac:dyDescent="0.25">
      <c r="A56" s="293">
        <v>40</v>
      </c>
      <c r="B56" s="293" t="s">
        <v>123</v>
      </c>
      <c r="C56" s="290" t="s">
        <v>733</v>
      </c>
      <c r="D56" s="365">
        <v>749.24323550860004</v>
      </c>
      <c r="E56" s="365">
        <v>749.24323550860004</v>
      </c>
      <c r="F56" s="365"/>
      <c r="G56" s="365">
        <v>749.24323550860004</v>
      </c>
      <c r="H56" s="366">
        <v>38200</v>
      </c>
      <c r="I56" s="366">
        <v>38366</v>
      </c>
      <c r="J56" s="366">
        <v>42184</v>
      </c>
      <c r="K56" s="293">
        <v>10</v>
      </c>
      <c r="L56" s="293">
        <v>10</v>
      </c>
      <c r="M56" s="344"/>
    </row>
    <row r="57" spans="1:13" ht="17.100000000000001" customHeight="1" x14ac:dyDescent="0.25">
      <c r="A57" s="293">
        <v>41</v>
      </c>
      <c r="B57" s="293" t="s">
        <v>123</v>
      </c>
      <c r="C57" s="290" t="s">
        <v>734</v>
      </c>
      <c r="D57" s="365">
        <v>7871.1633795858006</v>
      </c>
      <c r="E57" s="365">
        <v>7871.1633795858006</v>
      </c>
      <c r="F57" s="365"/>
      <c r="G57" s="365">
        <v>7871.1633795858006</v>
      </c>
      <c r="H57" s="366">
        <v>37966</v>
      </c>
      <c r="I57" s="366">
        <v>37966</v>
      </c>
      <c r="J57" s="366">
        <v>43290</v>
      </c>
      <c r="K57" s="293">
        <v>14</v>
      </c>
      <c r="L57" s="293">
        <v>3</v>
      </c>
      <c r="M57" s="222"/>
    </row>
    <row r="58" spans="1:13" ht="17.100000000000001" customHeight="1" x14ac:dyDescent="0.25">
      <c r="A58" s="293">
        <v>42</v>
      </c>
      <c r="B58" s="293" t="s">
        <v>123</v>
      </c>
      <c r="C58" s="290" t="s">
        <v>159</v>
      </c>
      <c r="D58" s="365">
        <v>5601.240326700201</v>
      </c>
      <c r="E58" s="365">
        <v>5601.240326700201</v>
      </c>
      <c r="F58" s="365"/>
      <c r="G58" s="365">
        <v>5601.240326700201</v>
      </c>
      <c r="H58" s="366">
        <v>38958</v>
      </c>
      <c r="I58" s="366">
        <v>39113</v>
      </c>
      <c r="J58" s="366">
        <v>43341</v>
      </c>
      <c r="K58" s="293">
        <v>11</v>
      </c>
      <c r="L58" s="293">
        <v>5</v>
      </c>
      <c r="M58" s="222"/>
    </row>
    <row r="59" spans="1:13" ht="17.100000000000001" customHeight="1" x14ac:dyDescent="0.25">
      <c r="A59" s="293">
        <v>43</v>
      </c>
      <c r="B59" s="293" t="s">
        <v>123</v>
      </c>
      <c r="C59" s="290" t="s">
        <v>160</v>
      </c>
      <c r="D59" s="365">
        <v>4022.5207989316</v>
      </c>
      <c r="E59" s="365">
        <v>4022.5207989316</v>
      </c>
      <c r="F59" s="365"/>
      <c r="G59" s="365">
        <v>4022.5207989316</v>
      </c>
      <c r="H59" s="366">
        <v>37904</v>
      </c>
      <c r="I59" s="366">
        <v>38121</v>
      </c>
      <c r="J59" s="366">
        <v>43341</v>
      </c>
      <c r="K59" s="293">
        <v>14</v>
      </c>
      <c r="L59" s="293">
        <v>8</v>
      </c>
      <c r="M59" s="222"/>
    </row>
    <row r="60" spans="1:13" ht="17.100000000000001" customHeight="1" x14ac:dyDescent="0.25">
      <c r="A60" s="293">
        <v>44</v>
      </c>
      <c r="B60" s="293" t="s">
        <v>127</v>
      </c>
      <c r="C60" s="290" t="s">
        <v>161</v>
      </c>
      <c r="D60" s="365">
        <v>689.29247649779995</v>
      </c>
      <c r="E60" s="365">
        <v>689.29247649779995</v>
      </c>
      <c r="F60" s="365"/>
      <c r="G60" s="365">
        <v>689.29247649779995</v>
      </c>
      <c r="H60" s="366">
        <v>37750</v>
      </c>
      <c r="I60" s="366">
        <v>37750</v>
      </c>
      <c r="J60" s="366">
        <v>41422</v>
      </c>
      <c r="K60" s="293">
        <v>9</v>
      </c>
      <c r="L60" s="293">
        <v>6</v>
      </c>
      <c r="M60" s="222"/>
    </row>
    <row r="61" spans="1:13" ht="17.100000000000001" customHeight="1" x14ac:dyDescent="0.25">
      <c r="A61" s="293">
        <v>45</v>
      </c>
      <c r="B61" s="293" t="s">
        <v>127</v>
      </c>
      <c r="C61" s="290" t="s">
        <v>162</v>
      </c>
      <c r="D61" s="365">
        <v>2121.3778101866001</v>
      </c>
      <c r="E61" s="365">
        <v>2121.3778101866001</v>
      </c>
      <c r="F61" s="365"/>
      <c r="G61" s="365">
        <v>2121.3778101866001</v>
      </c>
      <c r="H61" s="366">
        <v>37995</v>
      </c>
      <c r="I61" s="366">
        <v>38231</v>
      </c>
      <c r="J61" s="366">
        <v>43341</v>
      </c>
      <c r="K61" s="293">
        <v>13</v>
      </c>
      <c r="L61" s="293">
        <v>11</v>
      </c>
      <c r="M61" s="222"/>
    </row>
    <row r="62" spans="1:13" ht="17.100000000000001" customHeight="1" x14ac:dyDescent="0.25">
      <c r="A62" s="293">
        <v>46</v>
      </c>
      <c r="B62" s="293" t="s">
        <v>127</v>
      </c>
      <c r="C62" s="290" t="s">
        <v>163</v>
      </c>
      <c r="D62" s="365">
        <v>627.26192621680002</v>
      </c>
      <c r="E62" s="365">
        <v>627.26192621680002</v>
      </c>
      <c r="F62" s="365"/>
      <c r="G62" s="365">
        <v>627.26192621680002</v>
      </c>
      <c r="H62" s="366">
        <v>38079</v>
      </c>
      <c r="I62" s="366">
        <v>37742</v>
      </c>
      <c r="J62" s="366">
        <v>41422</v>
      </c>
      <c r="K62" s="293">
        <v>8</v>
      </c>
      <c r="L62" s="293">
        <v>7</v>
      </c>
      <c r="M62" s="222"/>
    </row>
    <row r="63" spans="1:13" ht="17.100000000000001" customHeight="1" x14ac:dyDescent="0.25">
      <c r="A63" s="293">
        <v>47</v>
      </c>
      <c r="B63" s="293" t="s">
        <v>127</v>
      </c>
      <c r="C63" s="290" t="s">
        <v>164</v>
      </c>
      <c r="D63" s="365">
        <v>1841.3810874032001</v>
      </c>
      <c r="E63" s="365">
        <v>1841.3810874032001</v>
      </c>
      <c r="F63" s="365"/>
      <c r="G63" s="365">
        <v>1841.3810874032001</v>
      </c>
      <c r="H63" s="366">
        <v>37685</v>
      </c>
      <c r="I63" s="366">
        <v>37895</v>
      </c>
      <c r="J63" s="366">
        <v>41670</v>
      </c>
      <c r="K63" s="293">
        <v>10</v>
      </c>
      <c r="L63" s="293">
        <v>3</v>
      </c>
      <c r="M63" s="222"/>
    </row>
    <row r="64" spans="1:13" ht="17.100000000000001" customHeight="1" x14ac:dyDescent="0.25">
      <c r="A64" s="367" t="s">
        <v>809</v>
      </c>
      <c r="B64" s="367"/>
      <c r="C64" s="367"/>
      <c r="D64" s="363">
        <f>SUM(D65:D76)</f>
        <v>21905.878106603403</v>
      </c>
      <c r="E64" s="363">
        <f>SUM(E65:E76)</f>
        <v>21905.878106603403</v>
      </c>
      <c r="F64" s="363"/>
      <c r="G64" s="363">
        <f>SUM(G65:G76)</f>
        <v>21905.878106603403</v>
      </c>
      <c r="H64" s="368"/>
      <c r="I64" s="368"/>
      <c r="J64" s="368"/>
      <c r="K64" s="293"/>
      <c r="L64" s="293"/>
      <c r="M64" s="222"/>
    </row>
    <row r="65" spans="1:13" ht="17.100000000000001" customHeight="1" x14ac:dyDescent="0.25">
      <c r="A65" s="293">
        <v>48</v>
      </c>
      <c r="B65" s="293" t="s">
        <v>115</v>
      </c>
      <c r="C65" s="290" t="s">
        <v>165</v>
      </c>
      <c r="D65" s="365">
        <v>1086.0350773426001</v>
      </c>
      <c r="E65" s="365">
        <v>1086.0350773426001</v>
      </c>
      <c r="F65" s="365"/>
      <c r="G65" s="365">
        <v>1086.0350773426001</v>
      </c>
      <c r="H65" s="366">
        <v>38562</v>
      </c>
      <c r="I65" s="366">
        <v>38562</v>
      </c>
      <c r="J65" s="366">
        <v>43341</v>
      </c>
      <c r="K65" s="293">
        <v>13</v>
      </c>
      <c r="L65" s="293">
        <v>0</v>
      </c>
      <c r="M65" s="222"/>
    </row>
    <row r="66" spans="1:13" ht="17.100000000000001" customHeight="1" x14ac:dyDescent="0.25">
      <c r="A66" s="293">
        <v>49</v>
      </c>
      <c r="B66" s="293" t="s">
        <v>123</v>
      </c>
      <c r="C66" s="290" t="s">
        <v>166</v>
      </c>
      <c r="D66" s="365">
        <v>2878.5516048827999</v>
      </c>
      <c r="E66" s="365">
        <v>2878.5516048827999</v>
      </c>
      <c r="F66" s="365"/>
      <c r="G66" s="365">
        <v>2878.5516048827999</v>
      </c>
      <c r="H66" s="366">
        <v>38546</v>
      </c>
      <c r="I66" s="366">
        <v>38546</v>
      </c>
      <c r="J66" s="366">
        <v>43279</v>
      </c>
      <c r="K66" s="293">
        <v>12</v>
      </c>
      <c r="L66" s="293">
        <v>9</v>
      </c>
      <c r="M66" s="222"/>
    </row>
    <row r="67" spans="1:13" ht="17.100000000000001" customHeight="1" x14ac:dyDescent="0.25">
      <c r="A67" s="293">
        <v>50</v>
      </c>
      <c r="B67" s="293" t="s">
        <v>123</v>
      </c>
      <c r="C67" s="290" t="s">
        <v>167</v>
      </c>
      <c r="D67" s="365">
        <v>2017.1335783578002</v>
      </c>
      <c r="E67" s="365">
        <v>2017.1335783578002</v>
      </c>
      <c r="F67" s="365"/>
      <c r="G67" s="365">
        <v>2017.1335783578002</v>
      </c>
      <c r="H67" s="366">
        <v>38275</v>
      </c>
      <c r="I67" s="366">
        <v>39538</v>
      </c>
      <c r="J67" s="366">
        <v>43341</v>
      </c>
      <c r="K67" s="293">
        <v>13</v>
      </c>
      <c r="L67" s="293">
        <v>8</v>
      </c>
      <c r="M67" s="222"/>
    </row>
    <row r="68" spans="1:13" ht="17.100000000000001" customHeight="1" x14ac:dyDescent="0.25">
      <c r="A68" s="293">
        <v>51</v>
      </c>
      <c r="B68" s="293" t="s">
        <v>123</v>
      </c>
      <c r="C68" s="290" t="s">
        <v>168</v>
      </c>
      <c r="D68" s="365">
        <v>2306.5909223797998</v>
      </c>
      <c r="E68" s="365">
        <v>2306.5909223797998</v>
      </c>
      <c r="F68" s="365"/>
      <c r="G68" s="365">
        <v>2306.5909223797998</v>
      </c>
      <c r="H68" s="366">
        <v>38187</v>
      </c>
      <c r="I68" s="366">
        <v>39798</v>
      </c>
      <c r="J68" s="366">
        <v>42643</v>
      </c>
      <c r="K68" s="293">
        <v>11</v>
      </c>
      <c r="L68" s="293">
        <v>8</v>
      </c>
      <c r="M68" s="222"/>
    </row>
    <row r="69" spans="1:13" ht="17.100000000000001" customHeight="1" x14ac:dyDescent="0.25">
      <c r="A69" s="293">
        <v>52</v>
      </c>
      <c r="B69" s="293" t="s">
        <v>123</v>
      </c>
      <c r="C69" s="290" t="s">
        <v>169</v>
      </c>
      <c r="D69" s="365">
        <v>956.76089557020009</v>
      </c>
      <c r="E69" s="365">
        <v>956.76089557020009</v>
      </c>
      <c r="F69" s="365"/>
      <c r="G69" s="365">
        <v>956.76089557020009</v>
      </c>
      <c r="H69" s="366">
        <v>38200</v>
      </c>
      <c r="I69" s="366">
        <v>38327</v>
      </c>
      <c r="J69" s="366">
        <v>43341</v>
      </c>
      <c r="K69" s="293">
        <v>13</v>
      </c>
      <c r="L69" s="293">
        <v>5</v>
      </c>
      <c r="M69" s="222"/>
    </row>
    <row r="70" spans="1:13" ht="17.100000000000001" customHeight="1" x14ac:dyDescent="0.25">
      <c r="A70" s="293">
        <v>53</v>
      </c>
      <c r="B70" s="293" t="s">
        <v>123</v>
      </c>
      <c r="C70" s="290" t="s">
        <v>170</v>
      </c>
      <c r="D70" s="365">
        <v>599.26364979879997</v>
      </c>
      <c r="E70" s="365">
        <v>599.26364979879997</v>
      </c>
      <c r="F70" s="365"/>
      <c r="G70" s="365">
        <v>599.26364979879997</v>
      </c>
      <c r="H70" s="366">
        <v>38353</v>
      </c>
      <c r="I70" s="366">
        <v>38504</v>
      </c>
      <c r="J70" s="366">
        <v>42626</v>
      </c>
      <c r="K70" s="293">
        <v>11</v>
      </c>
      <c r="L70" s="293">
        <v>6</v>
      </c>
      <c r="M70" s="222"/>
    </row>
    <row r="71" spans="1:13" ht="17.100000000000001" customHeight="1" x14ac:dyDescent="0.25">
      <c r="A71" s="293">
        <v>54</v>
      </c>
      <c r="B71" s="293" t="s">
        <v>123</v>
      </c>
      <c r="C71" s="290" t="s">
        <v>171</v>
      </c>
      <c r="D71" s="365">
        <v>659.89606410140004</v>
      </c>
      <c r="E71" s="365">
        <v>659.89606410140004</v>
      </c>
      <c r="F71" s="365"/>
      <c r="G71" s="365">
        <v>659.89606410140004</v>
      </c>
      <c r="H71" s="366">
        <v>38279</v>
      </c>
      <c r="I71" s="366">
        <v>38777</v>
      </c>
      <c r="J71" s="366">
        <v>42479</v>
      </c>
      <c r="K71" s="293">
        <v>11</v>
      </c>
      <c r="L71" s="293">
        <v>6</v>
      </c>
      <c r="M71" s="222"/>
    </row>
    <row r="72" spans="1:13" ht="17.100000000000001" customHeight="1" x14ac:dyDescent="0.25">
      <c r="A72" s="293">
        <v>55</v>
      </c>
      <c r="B72" s="293" t="s">
        <v>123</v>
      </c>
      <c r="C72" s="290" t="s">
        <v>172</v>
      </c>
      <c r="D72" s="365">
        <v>246.35892677340001</v>
      </c>
      <c r="E72" s="365">
        <v>246.35892677340001</v>
      </c>
      <c r="F72" s="365"/>
      <c r="G72" s="365">
        <v>246.35892677340001</v>
      </c>
      <c r="H72" s="366">
        <v>38026</v>
      </c>
      <c r="I72" s="366">
        <v>38026</v>
      </c>
      <c r="J72" s="366">
        <v>41703</v>
      </c>
      <c r="K72" s="293">
        <v>10</v>
      </c>
      <c r="L72" s="293">
        <v>1</v>
      </c>
      <c r="M72" s="222"/>
    </row>
    <row r="73" spans="1:13" ht="17.100000000000001" customHeight="1" x14ac:dyDescent="0.25">
      <c r="A73" s="293">
        <v>57</v>
      </c>
      <c r="B73" s="293" t="s">
        <v>123</v>
      </c>
      <c r="C73" s="290" t="s">
        <v>173</v>
      </c>
      <c r="D73" s="365">
        <v>429.58237923160004</v>
      </c>
      <c r="E73" s="365">
        <v>429.58237923160004</v>
      </c>
      <c r="F73" s="365"/>
      <c r="G73" s="365">
        <v>429.58237923160004</v>
      </c>
      <c r="H73" s="366">
        <v>39692</v>
      </c>
      <c r="I73" s="366">
        <v>39677</v>
      </c>
      <c r="J73" s="366">
        <v>43111</v>
      </c>
      <c r="K73" s="293">
        <v>9</v>
      </c>
      <c r="L73" s="293">
        <v>0</v>
      </c>
      <c r="M73" s="222"/>
    </row>
    <row r="74" spans="1:13" ht="17.100000000000001" customHeight="1" x14ac:dyDescent="0.25">
      <c r="A74" s="293">
        <v>58</v>
      </c>
      <c r="B74" s="293" t="s">
        <v>127</v>
      </c>
      <c r="C74" s="290" t="s">
        <v>174</v>
      </c>
      <c r="D74" s="365">
        <v>3307.8309991159999</v>
      </c>
      <c r="E74" s="365">
        <v>3307.8309991159999</v>
      </c>
      <c r="F74" s="365"/>
      <c r="G74" s="365">
        <v>3307.8309991159999</v>
      </c>
      <c r="H74" s="366">
        <v>38037</v>
      </c>
      <c r="I74" s="366">
        <v>38037</v>
      </c>
      <c r="J74" s="366">
        <v>43341</v>
      </c>
      <c r="K74" s="293">
        <v>14</v>
      </c>
      <c r="L74" s="293">
        <v>4</v>
      </c>
      <c r="M74" s="222"/>
    </row>
    <row r="75" spans="1:13" ht="17.100000000000001" customHeight="1" x14ac:dyDescent="0.25">
      <c r="A75" s="293">
        <v>59</v>
      </c>
      <c r="B75" s="293" t="s">
        <v>127</v>
      </c>
      <c r="C75" s="290" t="s">
        <v>175</v>
      </c>
      <c r="D75" s="365">
        <v>997.84468201600009</v>
      </c>
      <c r="E75" s="365">
        <v>997.84468201600009</v>
      </c>
      <c r="F75" s="365"/>
      <c r="G75" s="365">
        <v>997.84468201600009</v>
      </c>
      <c r="H75" s="366">
        <v>38650</v>
      </c>
      <c r="I75" s="366">
        <v>39188</v>
      </c>
      <c r="J75" s="366">
        <v>42626</v>
      </c>
      <c r="K75" s="293">
        <v>10</v>
      </c>
      <c r="L75" s="293">
        <v>6</v>
      </c>
      <c r="M75" s="222"/>
    </row>
    <row r="76" spans="1:13" ht="17.100000000000001" customHeight="1" x14ac:dyDescent="0.25">
      <c r="A76" s="293">
        <v>60</v>
      </c>
      <c r="B76" s="293" t="s">
        <v>176</v>
      </c>
      <c r="C76" s="290" t="s">
        <v>177</v>
      </c>
      <c r="D76" s="365">
        <v>6420.0293270330003</v>
      </c>
      <c r="E76" s="365">
        <v>6420.0293270330003</v>
      </c>
      <c r="F76" s="365"/>
      <c r="G76" s="365">
        <v>6420.0293270330003</v>
      </c>
      <c r="H76" s="366">
        <v>38163</v>
      </c>
      <c r="I76" s="366">
        <v>39783</v>
      </c>
      <c r="J76" s="366">
        <v>42643</v>
      </c>
      <c r="K76" s="293">
        <v>10</v>
      </c>
      <c r="L76" s="293">
        <v>9</v>
      </c>
      <c r="M76" s="222"/>
    </row>
    <row r="77" spans="1:13" ht="17.100000000000001" customHeight="1" x14ac:dyDescent="0.25">
      <c r="A77" s="367" t="s">
        <v>810</v>
      </c>
      <c r="B77" s="367"/>
      <c r="C77" s="367"/>
      <c r="D77" s="363">
        <f>SUM(D78:D115)</f>
        <v>98451.380452863188</v>
      </c>
      <c r="E77" s="363">
        <f>SUM(E78:E115)</f>
        <v>98451.380452863188</v>
      </c>
      <c r="F77" s="363"/>
      <c r="G77" s="363">
        <f>SUM(G78:G115)</f>
        <v>98451.380452863188</v>
      </c>
      <c r="H77" s="368"/>
      <c r="I77" s="368"/>
      <c r="J77" s="368"/>
      <c r="K77" s="293"/>
      <c r="L77" s="293"/>
      <c r="M77" s="222"/>
    </row>
    <row r="78" spans="1:13" ht="17.100000000000001" customHeight="1" x14ac:dyDescent="0.25">
      <c r="A78" s="293">
        <v>61</v>
      </c>
      <c r="B78" s="293" t="s">
        <v>113</v>
      </c>
      <c r="C78" s="290" t="s">
        <v>178</v>
      </c>
      <c r="D78" s="365">
        <v>8290.1606267997995</v>
      </c>
      <c r="E78" s="365">
        <v>8290.1606267997995</v>
      </c>
      <c r="F78" s="365"/>
      <c r="G78" s="365">
        <v>8290.1606267997995</v>
      </c>
      <c r="H78" s="366">
        <v>38598</v>
      </c>
      <c r="I78" s="366">
        <v>38598</v>
      </c>
      <c r="J78" s="366">
        <v>43279</v>
      </c>
      <c r="K78" s="293">
        <v>12</v>
      </c>
      <c r="L78" s="293">
        <v>3</v>
      </c>
      <c r="M78" s="222"/>
    </row>
    <row r="79" spans="1:13" ht="17.100000000000001" customHeight="1" x14ac:dyDescent="0.25">
      <c r="A79" s="293">
        <v>62</v>
      </c>
      <c r="B79" s="293" t="s">
        <v>179</v>
      </c>
      <c r="C79" s="290" t="s">
        <v>735</v>
      </c>
      <c r="D79" s="365">
        <v>24101.550817045802</v>
      </c>
      <c r="E79" s="365">
        <v>24101.550817045802</v>
      </c>
      <c r="F79" s="365"/>
      <c r="G79" s="365">
        <v>24101.550817045802</v>
      </c>
      <c r="H79" s="366">
        <v>40258</v>
      </c>
      <c r="I79" s="366">
        <v>40258</v>
      </c>
      <c r="J79" s="366">
        <v>46311</v>
      </c>
      <c r="K79" s="293">
        <v>16</v>
      </c>
      <c r="L79" s="293">
        <v>2</v>
      </c>
      <c r="M79" s="222"/>
    </row>
    <row r="80" spans="1:13" ht="17.100000000000001" customHeight="1" x14ac:dyDescent="0.25">
      <c r="A80" s="293">
        <v>63</v>
      </c>
      <c r="B80" s="293" t="s">
        <v>142</v>
      </c>
      <c r="C80" s="290" t="s">
        <v>736</v>
      </c>
      <c r="D80" s="365">
        <v>5020.0596514012004</v>
      </c>
      <c r="E80" s="365">
        <v>5020.0596514012004</v>
      </c>
      <c r="F80" s="365"/>
      <c r="G80" s="365">
        <v>5020.0596514012004</v>
      </c>
      <c r="H80" s="366">
        <v>39141</v>
      </c>
      <c r="I80" s="366">
        <v>39325</v>
      </c>
      <c r="J80" s="366">
        <v>50024</v>
      </c>
      <c r="K80" s="293">
        <v>29</v>
      </c>
      <c r="L80" s="293">
        <v>7</v>
      </c>
      <c r="M80" s="222"/>
    </row>
    <row r="81" spans="1:13" ht="17.100000000000001" customHeight="1" x14ac:dyDescent="0.25">
      <c r="A81" s="293">
        <v>64</v>
      </c>
      <c r="B81" s="293" t="s">
        <v>123</v>
      </c>
      <c r="C81" s="290" t="s">
        <v>183</v>
      </c>
      <c r="D81" s="365">
        <v>200.50385805800002</v>
      </c>
      <c r="E81" s="365">
        <v>200.50385805800002</v>
      </c>
      <c r="F81" s="365"/>
      <c r="G81" s="365">
        <v>200.50385805800002</v>
      </c>
      <c r="H81" s="366">
        <v>38922</v>
      </c>
      <c r="I81" s="366">
        <v>38901</v>
      </c>
      <c r="J81" s="366">
        <v>42384</v>
      </c>
      <c r="K81" s="293">
        <v>9</v>
      </c>
      <c r="L81" s="293">
        <v>10</v>
      </c>
      <c r="M81" s="222"/>
    </row>
    <row r="82" spans="1:13" ht="17.100000000000001" customHeight="1" x14ac:dyDescent="0.25">
      <c r="A82" s="293">
        <v>65</v>
      </c>
      <c r="B82" s="293" t="s">
        <v>123</v>
      </c>
      <c r="C82" s="290" t="s">
        <v>184</v>
      </c>
      <c r="D82" s="365">
        <v>923.61786804840006</v>
      </c>
      <c r="E82" s="365">
        <v>923.61786804840006</v>
      </c>
      <c r="F82" s="365"/>
      <c r="G82" s="365">
        <v>923.61786804840006</v>
      </c>
      <c r="H82" s="366">
        <v>38905</v>
      </c>
      <c r="I82" s="366">
        <v>38946</v>
      </c>
      <c r="J82" s="366">
        <v>43341</v>
      </c>
      <c r="K82" s="293">
        <v>12</v>
      </c>
      <c r="L82" s="293">
        <v>1</v>
      </c>
      <c r="M82" s="222"/>
    </row>
    <row r="83" spans="1:13" ht="17.100000000000001" customHeight="1" x14ac:dyDescent="0.25">
      <c r="A83" s="293">
        <v>66</v>
      </c>
      <c r="B83" s="293" t="s">
        <v>123</v>
      </c>
      <c r="C83" s="290" t="s">
        <v>185</v>
      </c>
      <c r="D83" s="365">
        <v>5836.0971407717998</v>
      </c>
      <c r="E83" s="365">
        <v>5836.0971407717998</v>
      </c>
      <c r="F83" s="365"/>
      <c r="G83" s="365">
        <v>5836.0971407717998</v>
      </c>
      <c r="H83" s="366">
        <v>38544</v>
      </c>
      <c r="I83" s="366">
        <v>39141</v>
      </c>
      <c r="J83" s="366">
        <v>43341</v>
      </c>
      <c r="K83" s="293">
        <v>12</v>
      </c>
      <c r="L83" s="293">
        <v>11</v>
      </c>
      <c r="M83" s="222"/>
    </row>
    <row r="84" spans="1:13" ht="17.100000000000001" customHeight="1" x14ac:dyDescent="0.25">
      <c r="A84" s="293">
        <v>67</v>
      </c>
      <c r="B84" s="293" t="s">
        <v>123</v>
      </c>
      <c r="C84" s="290" t="s">
        <v>186</v>
      </c>
      <c r="D84" s="365">
        <v>2206.744971305</v>
      </c>
      <c r="E84" s="365">
        <v>2206.744971305</v>
      </c>
      <c r="F84" s="365"/>
      <c r="G84" s="365">
        <v>2206.744971305</v>
      </c>
      <c r="H84" s="366">
        <v>38288</v>
      </c>
      <c r="I84" s="366">
        <v>38288</v>
      </c>
      <c r="J84" s="366">
        <v>41899</v>
      </c>
      <c r="K84" s="293">
        <v>9</v>
      </c>
      <c r="L84" s="293">
        <v>5</v>
      </c>
      <c r="M84" s="222"/>
    </row>
    <row r="85" spans="1:13" ht="17.100000000000001" customHeight="1" x14ac:dyDescent="0.25">
      <c r="A85" s="293">
        <v>68</v>
      </c>
      <c r="B85" s="293" t="s">
        <v>123</v>
      </c>
      <c r="C85" s="290" t="s">
        <v>187</v>
      </c>
      <c r="D85" s="365">
        <v>2683.0492139822004</v>
      </c>
      <c r="E85" s="365">
        <v>2683.0492139822004</v>
      </c>
      <c r="F85" s="365"/>
      <c r="G85" s="365">
        <v>2683.0492139822004</v>
      </c>
      <c r="H85" s="366">
        <v>40008</v>
      </c>
      <c r="I85" s="366">
        <v>41242</v>
      </c>
      <c r="J85" s="366">
        <v>46129</v>
      </c>
      <c r="K85" s="293">
        <v>16</v>
      </c>
      <c r="L85" s="293">
        <v>6</v>
      </c>
      <c r="M85" s="222"/>
    </row>
    <row r="86" spans="1:13" ht="17.100000000000001" customHeight="1" x14ac:dyDescent="0.25">
      <c r="A86" s="293">
        <v>69</v>
      </c>
      <c r="B86" s="293" t="s">
        <v>123</v>
      </c>
      <c r="C86" s="290" t="s">
        <v>188</v>
      </c>
      <c r="D86" s="365">
        <v>1617.5454948758002</v>
      </c>
      <c r="E86" s="365">
        <v>1617.5454948758002</v>
      </c>
      <c r="F86" s="365"/>
      <c r="G86" s="365">
        <v>1617.5454948758002</v>
      </c>
      <c r="H86" s="366">
        <v>38121</v>
      </c>
      <c r="I86" s="366">
        <v>38121</v>
      </c>
      <c r="J86" s="366">
        <v>41780</v>
      </c>
      <c r="K86" s="293">
        <v>10</v>
      </c>
      <c r="L86" s="293">
        <v>0</v>
      </c>
      <c r="M86" s="222"/>
    </row>
    <row r="87" spans="1:13" ht="17.100000000000001" customHeight="1" x14ac:dyDescent="0.25">
      <c r="A87" s="293">
        <v>70</v>
      </c>
      <c r="B87" s="293" t="s">
        <v>123</v>
      </c>
      <c r="C87" s="290" t="s">
        <v>189</v>
      </c>
      <c r="D87" s="365">
        <v>1415.4049651714001</v>
      </c>
      <c r="E87" s="365">
        <v>1415.4049651714001</v>
      </c>
      <c r="F87" s="365"/>
      <c r="G87" s="365">
        <v>1415.4049651714001</v>
      </c>
      <c r="H87" s="366">
        <v>38350</v>
      </c>
      <c r="I87" s="366">
        <v>38350</v>
      </c>
      <c r="J87" s="366">
        <v>43290</v>
      </c>
      <c r="K87" s="293">
        <v>13</v>
      </c>
      <c r="L87" s="293">
        <v>4</v>
      </c>
      <c r="M87" s="222"/>
    </row>
    <row r="88" spans="1:13" ht="17.100000000000001" customHeight="1" x14ac:dyDescent="0.25">
      <c r="A88" s="293">
        <v>71</v>
      </c>
      <c r="B88" s="293" t="s">
        <v>190</v>
      </c>
      <c r="C88" s="290" t="s">
        <v>191</v>
      </c>
      <c r="D88" s="365">
        <v>1835.8697146986001</v>
      </c>
      <c r="E88" s="365">
        <v>1835.8697146986001</v>
      </c>
      <c r="F88" s="365"/>
      <c r="G88" s="365">
        <v>1835.8697146986001</v>
      </c>
      <c r="H88" s="366">
        <v>38578</v>
      </c>
      <c r="I88" s="366">
        <v>38578</v>
      </c>
      <c r="J88" s="366">
        <v>42069</v>
      </c>
      <c r="K88" s="293">
        <v>9</v>
      </c>
      <c r="L88" s="293">
        <v>2</v>
      </c>
      <c r="M88" s="222"/>
    </row>
    <row r="89" spans="1:13" ht="17.100000000000001" customHeight="1" x14ac:dyDescent="0.25">
      <c r="A89" s="293">
        <v>72</v>
      </c>
      <c r="B89" s="293" t="s">
        <v>192</v>
      </c>
      <c r="C89" s="290" t="s">
        <v>193</v>
      </c>
      <c r="D89" s="365">
        <v>1849.9929564731999</v>
      </c>
      <c r="E89" s="365">
        <v>1849.9929564731999</v>
      </c>
      <c r="F89" s="365"/>
      <c r="G89" s="365">
        <v>1849.9929564731999</v>
      </c>
      <c r="H89" s="366">
        <v>38507</v>
      </c>
      <c r="I89" s="366">
        <v>38650</v>
      </c>
      <c r="J89" s="366">
        <v>42069</v>
      </c>
      <c r="K89" s="293">
        <v>9</v>
      </c>
      <c r="L89" s="293">
        <v>9</v>
      </c>
      <c r="M89" s="222"/>
    </row>
    <row r="90" spans="1:13" ht="17.100000000000001" customHeight="1" x14ac:dyDescent="0.25">
      <c r="A90" s="293">
        <v>73</v>
      </c>
      <c r="B90" s="293" t="s">
        <v>192</v>
      </c>
      <c r="C90" s="290" t="s">
        <v>194</v>
      </c>
      <c r="D90" s="365">
        <v>3662.9346187000006</v>
      </c>
      <c r="E90" s="365">
        <v>3662.9346187000006</v>
      </c>
      <c r="F90" s="365"/>
      <c r="G90" s="365">
        <v>3662.9346187000006</v>
      </c>
      <c r="H90" s="366">
        <v>40186</v>
      </c>
      <c r="I90" s="366">
        <v>40186</v>
      </c>
      <c r="J90" s="366">
        <v>43672</v>
      </c>
      <c r="K90" s="293">
        <v>9</v>
      </c>
      <c r="L90" s="293">
        <v>5</v>
      </c>
      <c r="M90" s="222"/>
    </row>
    <row r="91" spans="1:13" ht="17.100000000000001" customHeight="1" x14ac:dyDescent="0.25">
      <c r="A91" s="293">
        <v>74</v>
      </c>
      <c r="B91" s="293" t="s">
        <v>192</v>
      </c>
      <c r="C91" s="290" t="s">
        <v>195</v>
      </c>
      <c r="D91" s="365">
        <v>305.72695980820004</v>
      </c>
      <c r="E91" s="365">
        <v>305.72695980820004</v>
      </c>
      <c r="F91" s="365"/>
      <c r="G91" s="365">
        <v>305.72695980820004</v>
      </c>
      <c r="H91" s="366">
        <v>38457</v>
      </c>
      <c r="I91" s="366">
        <v>38457</v>
      </c>
      <c r="J91" s="366">
        <v>43341</v>
      </c>
      <c r="K91" s="293">
        <v>12</v>
      </c>
      <c r="L91" s="293">
        <v>8</v>
      </c>
      <c r="M91" s="222"/>
    </row>
    <row r="92" spans="1:13" ht="17.100000000000001" customHeight="1" x14ac:dyDescent="0.25">
      <c r="A92" s="293">
        <v>75</v>
      </c>
      <c r="B92" s="293" t="s">
        <v>192</v>
      </c>
      <c r="C92" s="290" t="s">
        <v>196</v>
      </c>
      <c r="D92" s="365">
        <v>2620.2893825485999</v>
      </c>
      <c r="E92" s="365">
        <v>2620.2893825485999</v>
      </c>
      <c r="F92" s="365"/>
      <c r="G92" s="365">
        <v>2620.2893825485999</v>
      </c>
      <c r="H92" s="366">
        <v>38290</v>
      </c>
      <c r="I92" s="366">
        <v>38404</v>
      </c>
      <c r="J92" s="366">
        <v>43341</v>
      </c>
      <c r="K92" s="293">
        <v>13</v>
      </c>
      <c r="L92" s="293">
        <v>10</v>
      </c>
      <c r="M92" s="222"/>
    </row>
    <row r="93" spans="1:13" ht="17.100000000000001" customHeight="1" x14ac:dyDescent="0.25">
      <c r="A93" s="293">
        <v>76</v>
      </c>
      <c r="B93" s="293" t="s">
        <v>192</v>
      </c>
      <c r="C93" s="290" t="s">
        <v>197</v>
      </c>
      <c r="D93" s="365">
        <v>848.25099987880003</v>
      </c>
      <c r="E93" s="365">
        <v>848.25099987880003</v>
      </c>
      <c r="F93" s="365"/>
      <c r="G93" s="365">
        <v>848.25099987880003</v>
      </c>
      <c r="H93" s="366">
        <v>38596</v>
      </c>
      <c r="I93" s="366">
        <v>38714</v>
      </c>
      <c r="J93" s="366">
        <v>42384</v>
      </c>
      <c r="K93" s="293">
        <v>9</v>
      </c>
      <c r="L93" s="293">
        <v>4</v>
      </c>
      <c r="M93" s="222"/>
    </row>
    <row r="94" spans="1:13" ht="17.100000000000001" customHeight="1" x14ac:dyDescent="0.25">
      <c r="A94" s="293">
        <v>77</v>
      </c>
      <c r="B94" s="293" t="s">
        <v>192</v>
      </c>
      <c r="C94" s="290" t="s">
        <v>198</v>
      </c>
      <c r="D94" s="365">
        <v>2805.3759529921999</v>
      </c>
      <c r="E94" s="365">
        <v>2805.3759529921999</v>
      </c>
      <c r="F94" s="365"/>
      <c r="G94" s="365">
        <v>2805.3759529921999</v>
      </c>
      <c r="H94" s="366">
        <v>38449</v>
      </c>
      <c r="I94" s="366">
        <v>38449</v>
      </c>
      <c r="J94" s="366">
        <v>43341</v>
      </c>
      <c r="K94" s="293">
        <v>12</v>
      </c>
      <c r="L94" s="293">
        <v>8</v>
      </c>
      <c r="M94" s="222"/>
    </row>
    <row r="95" spans="1:13" ht="17.100000000000001" customHeight="1" x14ac:dyDescent="0.25">
      <c r="A95" s="293">
        <v>78</v>
      </c>
      <c r="B95" s="293" t="s">
        <v>192</v>
      </c>
      <c r="C95" s="290" t="s">
        <v>199</v>
      </c>
      <c r="D95" s="365">
        <v>220.84678530740001</v>
      </c>
      <c r="E95" s="365">
        <v>220.84678530740001</v>
      </c>
      <c r="F95" s="365"/>
      <c r="G95" s="365">
        <v>220.84678530740001</v>
      </c>
      <c r="H95" s="366">
        <v>38088</v>
      </c>
      <c r="I95" s="366">
        <v>38088</v>
      </c>
      <c r="J95" s="366">
        <v>41780</v>
      </c>
      <c r="K95" s="293">
        <v>10</v>
      </c>
      <c r="L95" s="293">
        <v>1</v>
      </c>
      <c r="M95" s="222"/>
    </row>
    <row r="96" spans="1:13" ht="17.100000000000001" customHeight="1" x14ac:dyDescent="0.25">
      <c r="A96" s="293">
        <v>79</v>
      </c>
      <c r="B96" s="293" t="s">
        <v>192</v>
      </c>
      <c r="C96" s="290" t="s">
        <v>201</v>
      </c>
      <c r="D96" s="365">
        <v>5687.8144092167995</v>
      </c>
      <c r="E96" s="365">
        <v>5687.8144092167995</v>
      </c>
      <c r="F96" s="365"/>
      <c r="G96" s="365">
        <v>5687.8144092167995</v>
      </c>
      <c r="H96" s="366">
        <v>39588</v>
      </c>
      <c r="I96" s="366">
        <v>39272</v>
      </c>
      <c r="J96" s="366">
        <v>43341</v>
      </c>
      <c r="K96" s="293">
        <v>10</v>
      </c>
      <c r="L96" s="293">
        <v>3</v>
      </c>
      <c r="M96" s="222"/>
    </row>
    <row r="97" spans="1:13" ht="17.100000000000001" customHeight="1" x14ac:dyDescent="0.25">
      <c r="A97" s="293">
        <v>80</v>
      </c>
      <c r="B97" s="293" t="s">
        <v>192</v>
      </c>
      <c r="C97" s="290" t="s">
        <v>202</v>
      </c>
      <c r="D97" s="365">
        <v>1966.0441959130001</v>
      </c>
      <c r="E97" s="365">
        <v>1966.0441959130001</v>
      </c>
      <c r="F97" s="365"/>
      <c r="G97" s="365">
        <v>1966.0441959130001</v>
      </c>
      <c r="H97" s="366">
        <v>38579</v>
      </c>
      <c r="I97" s="366">
        <v>39030</v>
      </c>
      <c r="J97" s="366">
        <v>42475</v>
      </c>
      <c r="K97" s="293">
        <v>10</v>
      </c>
      <c r="L97" s="293">
        <v>8</v>
      </c>
      <c r="M97" s="222"/>
    </row>
    <row r="98" spans="1:13" ht="17.100000000000001" customHeight="1" x14ac:dyDescent="0.25">
      <c r="A98" s="293">
        <v>82</v>
      </c>
      <c r="B98" s="293" t="s">
        <v>192</v>
      </c>
      <c r="C98" s="290" t="s">
        <v>203</v>
      </c>
      <c r="D98" s="365">
        <v>200.22984681280002</v>
      </c>
      <c r="E98" s="365">
        <v>200.22984681280002</v>
      </c>
      <c r="F98" s="365"/>
      <c r="G98" s="365">
        <v>200.22984681280002</v>
      </c>
      <c r="H98" s="366">
        <v>38659</v>
      </c>
      <c r="I98" s="366">
        <v>38659</v>
      </c>
      <c r="J98" s="366">
        <v>42069</v>
      </c>
      <c r="K98" s="293">
        <v>9</v>
      </c>
      <c r="L98" s="293">
        <v>0</v>
      </c>
      <c r="M98" s="222"/>
    </row>
    <row r="99" spans="1:13" ht="17.100000000000001" customHeight="1" x14ac:dyDescent="0.25">
      <c r="A99" s="293">
        <v>83</v>
      </c>
      <c r="B99" s="293" t="s">
        <v>192</v>
      </c>
      <c r="C99" s="290" t="s">
        <v>204</v>
      </c>
      <c r="D99" s="365">
        <v>60.804895502400001</v>
      </c>
      <c r="E99" s="365">
        <v>60.804895502400001</v>
      </c>
      <c r="F99" s="365"/>
      <c r="G99" s="365">
        <v>60.804895502400001</v>
      </c>
      <c r="H99" s="366">
        <v>38589</v>
      </c>
      <c r="I99" s="366">
        <v>38589</v>
      </c>
      <c r="J99" s="366">
        <v>43341</v>
      </c>
      <c r="K99" s="293">
        <v>12</v>
      </c>
      <c r="L99" s="293">
        <v>8</v>
      </c>
      <c r="M99" s="222"/>
    </row>
    <row r="100" spans="1:13" ht="17.100000000000001" customHeight="1" x14ac:dyDescent="0.25">
      <c r="A100" s="293">
        <v>84</v>
      </c>
      <c r="B100" s="293" t="s">
        <v>192</v>
      </c>
      <c r="C100" s="290" t="s">
        <v>205</v>
      </c>
      <c r="D100" s="365">
        <v>1478.2412946280001</v>
      </c>
      <c r="E100" s="365">
        <v>1478.2412946280001</v>
      </c>
      <c r="F100" s="365"/>
      <c r="G100" s="365">
        <v>1478.2412946280001</v>
      </c>
      <c r="H100" s="366">
        <v>39114</v>
      </c>
      <c r="I100" s="366">
        <v>39114</v>
      </c>
      <c r="J100" s="366">
        <v>42475</v>
      </c>
      <c r="K100" s="293">
        <v>9</v>
      </c>
      <c r="L100" s="293">
        <v>1</v>
      </c>
      <c r="M100" s="222"/>
    </row>
    <row r="101" spans="1:13" ht="17.100000000000001" customHeight="1" x14ac:dyDescent="0.25">
      <c r="A101" s="293">
        <v>87</v>
      </c>
      <c r="B101" s="293" t="s">
        <v>192</v>
      </c>
      <c r="C101" s="290" t="s">
        <v>206</v>
      </c>
      <c r="D101" s="365">
        <v>3035.6860009042002</v>
      </c>
      <c r="E101" s="365">
        <v>3035.6860009042002</v>
      </c>
      <c r="F101" s="365"/>
      <c r="G101" s="365">
        <v>3035.6860009042002</v>
      </c>
      <c r="H101" s="366">
        <v>38488</v>
      </c>
      <c r="I101" s="366">
        <v>38703</v>
      </c>
      <c r="J101" s="366">
        <v>42069</v>
      </c>
      <c r="K101" s="293">
        <v>9</v>
      </c>
      <c r="L101" s="293">
        <v>6</v>
      </c>
      <c r="M101" s="222"/>
    </row>
    <row r="102" spans="1:13" ht="17.100000000000001" customHeight="1" x14ac:dyDescent="0.25">
      <c r="A102" s="293">
        <v>90</v>
      </c>
      <c r="B102" s="293" t="s">
        <v>192</v>
      </c>
      <c r="C102" s="290" t="s">
        <v>207</v>
      </c>
      <c r="D102" s="365">
        <v>606.65677227820004</v>
      </c>
      <c r="E102" s="365">
        <v>606.65677227820004</v>
      </c>
      <c r="F102" s="365"/>
      <c r="G102" s="365">
        <v>606.65677227820004</v>
      </c>
      <c r="H102" s="366">
        <v>38548</v>
      </c>
      <c r="I102" s="366">
        <v>38548</v>
      </c>
      <c r="J102" s="366">
        <v>42069</v>
      </c>
      <c r="K102" s="293">
        <v>9</v>
      </c>
      <c r="L102" s="293">
        <v>7</v>
      </c>
      <c r="M102" s="222"/>
    </row>
    <row r="103" spans="1:13" ht="17.100000000000001" customHeight="1" x14ac:dyDescent="0.25">
      <c r="A103" s="293">
        <v>91</v>
      </c>
      <c r="B103" s="293" t="s">
        <v>192</v>
      </c>
      <c r="C103" s="290" t="s">
        <v>208</v>
      </c>
      <c r="D103" s="365">
        <v>916.4309956172001</v>
      </c>
      <c r="E103" s="365">
        <v>916.4309956172001</v>
      </c>
      <c r="F103" s="365"/>
      <c r="G103" s="365">
        <v>916.4309956172001</v>
      </c>
      <c r="H103" s="366">
        <v>38862</v>
      </c>
      <c r="I103" s="366">
        <v>38872</v>
      </c>
      <c r="J103" s="366">
        <v>43341</v>
      </c>
      <c r="K103" s="293">
        <v>12</v>
      </c>
      <c r="L103" s="293">
        <v>1</v>
      </c>
      <c r="M103" s="222"/>
    </row>
    <row r="104" spans="1:13" ht="17.100000000000001" customHeight="1" x14ac:dyDescent="0.25">
      <c r="A104" s="293">
        <v>92</v>
      </c>
      <c r="B104" s="293" t="s">
        <v>192</v>
      </c>
      <c r="C104" s="290" t="s">
        <v>209</v>
      </c>
      <c r="D104" s="365">
        <v>1517.6603296750002</v>
      </c>
      <c r="E104" s="365">
        <v>1517.6603296750002</v>
      </c>
      <c r="F104" s="365"/>
      <c r="G104" s="365">
        <v>1517.6603296750002</v>
      </c>
      <c r="H104" s="366">
        <v>38510</v>
      </c>
      <c r="I104" s="366">
        <v>38700</v>
      </c>
      <c r="J104" s="366">
        <v>42384</v>
      </c>
      <c r="K104" s="293">
        <v>10</v>
      </c>
      <c r="L104" s="293">
        <v>4</v>
      </c>
      <c r="M104" s="222"/>
    </row>
    <row r="105" spans="1:13" ht="17.100000000000001" customHeight="1" x14ac:dyDescent="0.25">
      <c r="A105" s="293">
        <v>93</v>
      </c>
      <c r="B105" s="293" t="s">
        <v>192</v>
      </c>
      <c r="C105" s="290" t="s">
        <v>210</v>
      </c>
      <c r="D105" s="365">
        <v>1514.3552696720001</v>
      </c>
      <c r="E105" s="365">
        <v>1514.3552696720001</v>
      </c>
      <c r="F105" s="365"/>
      <c r="G105" s="365">
        <v>1514.3552696720001</v>
      </c>
      <c r="H105" s="366">
        <v>38651</v>
      </c>
      <c r="I105" s="366">
        <v>38651</v>
      </c>
      <c r="J105" s="366">
        <v>43341</v>
      </c>
      <c r="K105" s="293">
        <v>12</v>
      </c>
      <c r="L105" s="293">
        <v>9</v>
      </c>
      <c r="M105" s="222"/>
    </row>
    <row r="106" spans="1:13" ht="17.100000000000001" customHeight="1" x14ac:dyDescent="0.25">
      <c r="A106" s="293">
        <v>94</v>
      </c>
      <c r="B106" s="293" t="s">
        <v>192</v>
      </c>
      <c r="C106" s="290" t="s">
        <v>211</v>
      </c>
      <c r="D106" s="365">
        <v>668.07038073440003</v>
      </c>
      <c r="E106" s="365">
        <v>668.07038073440003</v>
      </c>
      <c r="F106" s="365"/>
      <c r="G106" s="365">
        <v>668.07038073440003</v>
      </c>
      <c r="H106" s="366">
        <v>38410</v>
      </c>
      <c r="I106" s="366">
        <v>38410</v>
      </c>
      <c r="J106" s="366">
        <v>42185</v>
      </c>
      <c r="K106" s="293">
        <v>10</v>
      </c>
      <c r="L106" s="293">
        <v>3</v>
      </c>
      <c r="M106" s="222"/>
    </row>
    <row r="107" spans="1:13" ht="17.100000000000001" customHeight="1" x14ac:dyDescent="0.25">
      <c r="A107" s="293">
        <v>95</v>
      </c>
      <c r="B107" s="293" t="s">
        <v>127</v>
      </c>
      <c r="C107" s="290" t="s">
        <v>212</v>
      </c>
      <c r="D107" s="365">
        <v>272.91140071580003</v>
      </c>
      <c r="E107" s="365">
        <v>272.91140071580003</v>
      </c>
      <c r="F107" s="365"/>
      <c r="G107" s="365">
        <v>272.91140071580003</v>
      </c>
      <c r="H107" s="366">
        <v>38628</v>
      </c>
      <c r="I107" s="366">
        <v>38628</v>
      </c>
      <c r="J107" s="366">
        <v>42069</v>
      </c>
      <c r="K107" s="293">
        <v>9</v>
      </c>
      <c r="L107" s="293">
        <v>0</v>
      </c>
      <c r="M107" s="222"/>
    </row>
    <row r="108" spans="1:13" ht="17.100000000000001" customHeight="1" x14ac:dyDescent="0.25">
      <c r="A108" s="293">
        <v>98</v>
      </c>
      <c r="B108" s="293" t="s">
        <v>127</v>
      </c>
      <c r="C108" s="290" t="s">
        <v>213</v>
      </c>
      <c r="D108" s="365">
        <v>174.97684366959999</v>
      </c>
      <c r="E108" s="365">
        <v>174.97684366959999</v>
      </c>
      <c r="F108" s="365"/>
      <c r="G108" s="365">
        <v>174.97684366959999</v>
      </c>
      <c r="H108" s="366">
        <v>38554</v>
      </c>
      <c r="I108" s="366">
        <v>38564</v>
      </c>
      <c r="J108" s="366">
        <v>42069</v>
      </c>
      <c r="K108" s="293">
        <v>9</v>
      </c>
      <c r="L108" s="293">
        <v>7</v>
      </c>
      <c r="M108" s="222"/>
    </row>
    <row r="109" spans="1:13" ht="17.100000000000001" customHeight="1" x14ac:dyDescent="0.25">
      <c r="A109" s="293">
        <v>99</v>
      </c>
      <c r="B109" s="293" t="s">
        <v>127</v>
      </c>
      <c r="C109" s="290" t="s">
        <v>214</v>
      </c>
      <c r="D109" s="365">
        <v>1206.0176040276001</v>
      </c>
      <c r="E109" s="365">
        <v>1206.0176040276001</v>
      </c>
      <c r="F109" s="365"/>
      <c r="G109" s="365">
        <v>1206.0176040276001</v>
      </c>
      <c r="H109" s="366">
        <v>38512</v>
      </c>
      <c r="I109" s="366">
        <v>38562</v>
      </c>
      <c r="J109" s="366">
        <v>43279</v>
      </c>
      <c r="K109" s="293">
        <v>13</v>
      </c>
      <c r="L109" s="293">
        <v>0</v>
      </c>
      <c r="M109" s="222"/>
    </row>
    <row r="110" spans="1:13" ht="17.100000000000001" customHeight="1" x14ac:dyDescent="0.25">
      <c r="A110" s="293">
        <v>100</v>
      </c>
      <c r="B110" s="293" t="s">
        <v>215</v>
      </c>
      <c r="C110" s="290" t="s">
        <v>216</v>
      </c>
      <c r="D110" s="365">
        <v>2009.9301465936001</v>
      </c>
      <c r="E110" s="365">
        <v>2009.9301465936001</v>
      </c>
      <c r="F110" s="365"/>
      <c r="G110" s="365">
        <v>2009.9301465936001</v>
      </c>
      <c r="H110" s="366">
        <v>38981</v>
      </c>
      <c r="I110" s="366">
        <v>39559</v>
      </c>
      <c r="J110" s="366">
        <v>43341</v>
      </c>
      <c r="K110" s="293">
        <v>11</v>
      </c>
      <c r="L110" s="293">
        <v>10</v>
      </c>
      <c r="M110" s="222"/>
    </row>
    <row r="111" spans="1:13" ht="17.100000000000001" customHeight="1" x14ac:dyDescent="0.25">
      <c r="A111" s="293">
        <v>101</v>
      </c>
      <c r="B111" s="293" t="s">
        <v>215</v>
      </c>
      <c r="C111" s="290" t="s">
        <v>217</v>
      </c>
      <c r="D111" s="365">
        <v>1473.0804515098002</v>
      </c>
      <c r="E111" s="365">
        <v>1473.0804515098002</v>
      </c>
      <c r="F111" s="365"/>
      <c r="G111" s="365">
        <v>1473.0804515098002</v>
      </c>
      <c r="H111" s="366">
        <v>38837</v>
      </c>
      <c r="I111" s="366">
        <v>39958</v>
      </c>
      <c r="J111" s="366">
        <v>43572</v>
      </c>
      <c r="K111" s="293">
        <v>12</v>
      </c>
      <c r="L111" s="293">
        <v>6</v>
      </c>
      <c r="M111" s="222"/>
    </row>
    <row r="112" spans="1:13" ht="17.100000000000001" customHeight="1" x14ac:dyDescent="0.25">
      <c r="A112" s="293">
        <v>102</v>
      </c>
      <c r="B112" s="293" t="s">
        <v>215</v>
      </c>
      <c r="C112" s="290" t="s">
        <v>218</v>
      </c>
      <c r="D112" s="365">
        <v>823.26818815920012</v>
      </c>
      <c r="E112" s="365">
        <v>823.26818815920012</v>
      </c>
      <c r="F112" s="365"/>
      <c r="G112" s="365">
        <v>823.26818815920012</v>
      </c>
      <c r="H112" s="366">
        <v>38945</v>
      </c>
      <c r="I112" s="366">
        <v>39060</v>
      </c>
      <c r="J112" s="366">
        <v>42626</v>
      </c>
      <c r="K112" s="293">
        <v>9</v>
      </c>
      <c r="L112" s="293">
        <v>11</v>
      </c>
      <c r="M112" s="222"/>
    </row>
    <row r="113" spans="1:13" ht="17.100000000000001" customHeight="1" x14ac:dyDescent="0.25">
      <c r="A113" s="293">
        <v>103</v>
      </c>
      <c r="B113" s="293" t="s">
        <v>215</v>
      </c>
      <c r="C113" s="290" t="s">
        <v>219</v>
      </c>
      <c r="D113" s="365">
        <v>385.27641072060004</v>
      </c>
      <c r="E113" s="365">
        <v>385.27641072060004</v>
      </c>
      <c r="F113" s="365"/>
      <c r="G113" s="365">
        <v>385.27641072060004</v>
      </c>
      <c r="H113" s="366">
        <v>38594</v>
      </c>
      <c r="I113" s="366">
        <v>38593</v>
      </c>
      <c r="J113" s="366">
        <v>42069</v>
      </c>
      <c r="K113" s="293">
        <v>9</v>
      </c>
      <c r="L113" s="293">
        <v>5</v>
      </c>
      <c r="M113" s="222"/>
    </row>
    <row r="114" spans="1:13" ht="17.100000000000001" customHeight="1" x14ac:dyDescent="0.25">
      <c r="A114" s="293">
        <v>104</v>
      </c>
      <c r="B114" s="293" t="s">
        <v>215</v>
      </c>
      <c r="C114" s="290" t="s">
        <v>220</v>
      </c>
      <c r="D114" s="365">
        <v>5433.8734210222001</v>
      </c>
      <c r="E114" s="365">
        <v>5433.8734210222001</v>
      </c>
      <c r="F114" s="365"/>
      <c r="G114" s="365">
        <v>5433.8734210222001</v>
      </c>
      <c r="H114" s="366">
        <v>38562</v>
      </c>
      <c r="I114" s="366">
        <v>42782</v>
      </c>
      <c r="J114" s="366">
        <v>49947</v>
      </c>
      <c r="K114" s="293">
        <v>31</v>
      </c>
      <c r="L114" s="293">
        <v>0</v>
      </c>
      <c r="M114" s="222"/>
    </row>
    <row r="115" spans="1:13" ht="17.100000000000001" customHeight="1" x14ac:dyDescent="0.25">
      <c r="A115" s="293">
        <v>105</v>
      </c>
      <c r="B115" s="293" t="s">
        <v>215</v>
      </c>
      <c r="C115" s="290" t="s">
        <v>737</v>
      </c>
      <c r="D115" s="365">
        <v>2576.0296176244001</v>
      </c>
      <c r="E115" s="365">
        <v>2576.0296176244001</v>
      </c>
      <c r="F115" s="365"/>
      <c r="G115" s="365">
        <v>2576.0296176244001</v>
      </c>
      <c r="H115" s="366">
        <v>38665</v>
      </c>
      <c r="I115" s="366">
        <v>38742</v>
      </c>
      <c r="J115" s="366">
        <v>43279</v>
      </c>
      <c r="K115" s="293">
        <v>12</v>
      </c>
      <c r="L115" s="293">
        <v>3</v>
      </c>
      <c r="M115" s="222"/>
    </row>
    <row r="116" spans="1:13" ht="17.100000000000001" customHeight="1" x14ac:dyDescent="0.25">
      <c r="A116" s="367" t="s">
        <v>811</v>
      </c>
      <c r="B116" s="367"/>
      <c r="C116" s="367"/>
      <c r="D116" s="363">
        <f>SUM(D117:D133)</f>
        <v>40983.622819668191</v>
      </c>
      <c r="E116" s="363">
        <f>SUM(E117:E133)</f>
        <v>40983.622819668191</v>
      </c>
      <c r="F116" s="363"/>
      <c r="G116" s="363">
        <f>SUM(G117:G133)</f>
        <v>40983.622819668191</v>
      </c>
      <c r="H116" s="293"/>
      <c r="I116" s="293"/>
      <c r="J116" s="368"/>
      <c r="K116" s="293"/>
      <c r="L116" s="293"/>
      <c r="M116" s="222"/>
    </row>
    <row r="117" spans="1:13" ht="17.100000000000001" customHeight="1" x14ac:dyDescent="0.25">
      <c r="A117" s="293">
        <v>106</v>
      </c>
      <c r="B117" s="293" t="s">
        <v>113</v>
      </c>
      <c r="C117" s="290" t="s">
        <v>222</v>
      </c>
      <c r="D117" s="365">
        <v>10245.562840371602</v>
      </c>
      <c r="E117" s="365">
        <v>10245.562840371602</v>
      </c>
      <c r="F117" s="365"/>
      <c r="G117" s="365">
        <v>10245.562840371602</v>
      </c>
      <c r="H117" s="366">
        <v>39052</v>
      </c>
      <c r="I117" s="366">
        <v>39052</v>
      </c>
      <c r="J117" s="366">
        <v>43341</v>
      </c>
      <c r="K117" s="293">
        <v>11</v>
      </c>
      <c r="L117" s="293">
        <v>5</v>
      </c>
      <c r="M117" s="222"/>
    </row>
    <row r="118" spans="1:13" ht="17.100000000000001" customHeight="1" x14ac:dyDescent="0.25">
      <c r="A118" s="293">
        <v>107</v>
      </c>
      <c r="B118" s="293" t="s">
        <v>115</v>
      </c>
      <c r="C118" s="290" t="s">
        <v>223</v>
      </c>
      <c r="D118" s="365">
        <v>638.51633974240008</v>
      </c>
      <c r="E118" s="365">
        <v>638.51633974240008</v>
      </c>
      <c r="F118" s="365"/>
      <c r="G118" s="365">
        <v>638.51633974240008</v>
      </c>
      <c r="H118" s="366">
        <v>39243</v>
      </c>
      <c r="I118" s="366">
        <v>39243</v>
      </c>
      <c r="J118" s="366">
        <v>43341</v>
      </c>
      <c r="K118" s="293">
        <v>10</v>
      </c>
      <c r="L118" s="293">
        <v>10</v>
      </c>
      <c r="M118" s="222"/>
    </row>
    <row r="119" spans="1:13" ht="17.100000000000001" customHeight="1" x14ac:dyDescent="0.25">
      <c r="A119" s="293">
        <v>108</v>
      </c>
      <c r="B119" s="293" t="s">
        <v>123</v>
      </c>
      <c r="C119" s="290" t="s">
        <v>224</v>
      </c>
      <c r="D119" s="365">
        <v>591.72027423040004</v>
      </c>
      <c r="E119" s="365">
        <v>591.72027423040004</v>
      </c>
      <c r="F119" s="365"/>
      <c r="G119" s="365">
        <v>591.72027423040004</v>
      </c>
      <c r="H119" s="366">
        <v>38754</v>
      </c>
      <c r="I119" s="366">
        <v>38814</v>
      </c>
      <c r="J119" s="366">
        <v>42384</v>
      </c>
      <c r="K119" s="293">
        <v>9</v>
      </c>
      <c r="L119" s="293">
        <v>10</v>
      </c>
      <c r="M119" s="222"/>
    </row>
    <row r="120" spans="1:13" ht="17.100000000000001" customHeight="1" x14ac:dyDescent="0.25">
      <c r="A120" s="293">
        <v>110</v>
      </c>
      <c r="B120" s="293" t="s">
        <v>192</v>
      </c>
      <c r="C120" s="290" t="s">
        <v>225</v>
      </c>
      <c r="D120" s="365">
        <v>522.71535957200001</v>
      </c>
      <c r="E120" s="365">
        <v>522.71535957200001</v>
      </c>
      <c r="F120" s="365"/>
      <c r="G120" s="365">
        <v>522.71535957200001</v>
      </c>
      <c r="H120" s="366">
        <v>39179</v>
      </c>
      <c r="I120" s="366">
        <v>39244</v>
      </c>
      <c r="J120" s="366">
        <v>42475</v>
      </c>
      <c r="K120" s="293">
        <v>9</v>
      </c>
      <c r="L120" s="293">
        <v>0</v>
      </c>
      <c r="M120" s="222"/>
    </row>
    <row r="121" spans="1:13" ht="17.100000000000001" customHeight="1" x14ac:dyDescent="0.25">
      <c r="A121" s="293">
        <v>111</v>
      </c>
      <c r="B121" s="293" t="s">
        <v>192</v>
      </c>
      <c r="C121" s="290" t="s">
        <v>226</v>
      </c>
      <c r="D121" s="365">
        <v>1423.9278202072001</v>
      </c>
      <c r="E121" s="365">
        <v>1423.9278202072001</v>
      </c>
      <c r="F121" s="365"/>
      <c r="G121" s="365">
        <v>1423.9278202072001</v>
      </c>
      <c r="H121" s="366">
        <v>40040</v>
      </c>
      <c r="I121" s="366">
        <v>40049</v>
      </c>
      <c r="J121" s="366">
        <v>43672</v>
      </c>
      <c r="K121" s="293">
        <v>9</v>
      </c>
      <c r="L121" s="293">
        <v>5</v>
      </c>
      <c r="M121" s="222"/>
    </row>
    <row r="122" spans="1:13" ht="17.100000000000001" customHeight="1" x14ac:dyDescent="0.25">
      <c r="A122" s="293">
        <v>112</v>
      </c>
      <c r="B122" s="293" t="s">
        <v>192</v>
      </c>
      <c r="C122" s="290" t="s">
        <v>227</v>
      </c>
      <c r="D122" s="365">
        <v>2388.192389583</v>
      </c>
      <c r="E122" s="365">
        <v>2388.192389583</v>
      </c>
      <c r="F122" s="365"/>
      <c r="G122" s="365">
        <v>2388.192389583</v>
      </c>
      <c r="H122" s="366">
        <v>38621</v>
      </c>
      <c r="I122" s="366">
        <v>40543</v>
      </c>
      <c r="J122" s="366">
        <v>43341</v>
      </c>
      <c r="K122" s="293">
        <v>12</v>
      </c>
      <c r="L122" s="293">
        <v>8</v>
      </c>
      <c r="M122" s="222"/>
    </row>
    <row r="123" spans="1:13" ht="17.100000000000001" customHeight="1" x14ac:dyDescent="0.25">
      <c r="A123" s="293">
        <v>113</v>
      </c>
      <c r="B123" s="293" t="s">
        <v>192</v>
      </c>
      <c r="C123" s="290" t="s">
        <v>228</v>
      </c>
      <c r="D123" s="365">
        <v>1644.6391643934001</v>
      </c>
      <c r="E123" s="365">
        <v>1644.6391643934001</v>
      </c>
      <c r="F123" s="365"/>
      <c r="G123" s="365">
        <v>1644.6391643934001</v>
      </c>
      <c r="H123" s="366">
        <v>39357</v>
      </c>
      <c r="I123" s="366">
        <v>39357</v>
      </c>
      <c r="J123" s="366">
        <v>42881</v>
      </c>
      <c r="K123" s="293">
        <v>9</v>
      </c>
      <c r="L123" s="293">
        <v>7</v>
      </c>
      <c r="M123" s="222"/>
    </row>
    <row r="124" spans="1:13" ht="17.100000000000001" customHeight="1" x14ac:dyDescent="0.25">
      <c r="A124" s="293">
        <v>114</v>
      </c>
      <c r="B124" s="293" t="s">
        <v>192</v>
      </c>
      <c r="C124" s="290" t="s">
        <v>229</v>
      </c>
      <c r="D124" s="365">
        <v>1979.5441769026002</v>
      </c>
      <c r="E124" s="365">
        <v>1979.5441769026002</v>
      </c>
      <c r="F124" s="365"/>
      <c r="G124" s="365">
        <v>1979.5441769026002</v>
      </c>
      <c r="H124" s="366">
        <v>38847</v>
      </c>
      <c r="I124" s="366">
        <v>38847</v>
      </c>
      <c r="J124" s="366">
        <v>43279</v>
      </c>
      <c r="K124" s="293">
        <v>11</v>
      </c>
      <c r="L124" s="293">
        <v>11</v>
      </c>
      <c r="M124" s="222"/>
    </row>
    <row r="125" spans="1:13" ht="17.100000000000001" customHeight="1" x14ac:dyDescent="0.25">
      <c r="A125" s="293">
        <v>117</v>
      </c>
      <c r="B125" s="293" t="s">
        <v>192</v>
      </c>
      <c r="C125" s="290" t="s">
        <v>230</v>
      </c>
      <c r="D125" s="365">
        <v>5456.4271512954001</v>
      </c>
      <c r="E125" s="365">
        <v>5456.4271512954001</v>
      </c>
      <c r="F125" s="365"/>
      <c r="G125" s="365">
        <v>5456.4271512954001</v>
      </c>
      <c r="H125" s="366">
        <v>39091</v>
      </c>
      <c r="I125" s="366">
        <v>39419</v>
      </c>
      <c r="J125" s="366">
        <v>43049</v>
      </c>
      <c r="K125" s="293">
        <v>10</v>
      </c>
      <c r="L125" s="293">
        <v>7</v>
      </c>
      <c r="M125" s="222"/>
    </row>
    <row r="126" spans="1:13" ht="17.100000000000001" customHeight="1" x14ac:dyDescent="0.25">
      <c r="A126" s="293">
        <v>118</v>
      </c>
      <c r="B126" s="293" t="s">
        <v>192</v>
      </c>
      <c r="C126" s="290" t="s">
        <v>231</v>
      </c>
      <c r="D126" s="365">
        <v>1710.5232441682001</v>
      </c>
      <c r="E126" s="365">
        <v>1710.5232441682001</v>
      </c>
      <c r="F126" s="365"/>
      <c r="G126" s="365">
        <v>1710.5232441682001</v>
      </c>
      <c r="H126" s="366">
        <v>39205</v>
      </c>
      <c r="I126" s="366">
        <v>39287</v>
      </c>
      <c r="J126" s="366">
        <v>42881</v>
      </c>
      <c r="K126" s="293">
        <v>9</v>
      </c>
      <c r="L126" s="293">
        <v>7</v>
      </c>
      <c r="M126" s="222"/>
    </row>
    <row r="127" spans="1:13" ht="17.100000000000001" customHeight="1" x14ac:dyDescent="0.25">
      <c r="A127" s="293">
        <v>122</v>
      </c>
      <c r="B127" s="293" t="s">
        <v>127</v>
      </c>
      <c r="C127" s="290" t="s">
        <v>232</v>
      </c>
      <c r="D127" s="365">
        <v>338.34565586079998</v>
      </c>
      <c r="E127" s="365">
        <v>338.34565586079998</v>
      </c>
      <c r="F127" s="365"/>
      <c r="G127" s="365">
        <v>338.34565586079998</v>
      </c>
      <c r="H127" s="366">
        <v>38842</v>
      </c>
      <c r="I127" s="366">
        <v>38905</v>
      </c>
      <c r="J127" s="366">
        <v>42384</v>
      </c>
      <c r="K127" s="293">
        <v>9</v>
      </c>
      <c r="L127" s="293">
        <v>6</v>
      </c>
      <c r="M127" s="222"/>
    </row>
    <row r="128" spans="1:13" ht="17.100000000000001" customHeight="1" x14ac:dyDescent="0.25">
      <c r="A128" s="293">
        <v>123</v>
      </c>
      <c r="B128" s="293" t="s">
        <v>127</v>
      </c>
      <c r="C128" s="290" t="s">
        <v>234</v>
      </c>
      <c r="D128" s="365">
        <v>124.7250180652</v>
      </c>
      <c r="E128" s="365">
        <v>124.7250180652</v>
      </c>
      <c r="F128" s="365"/>
      <c r="G128" s="365">
        <v>124.7250180652</v>
      </c>
      <c r="H128" s="366">
        <v>38946</v>
      </c>
      <c r="I128" s="366">
        <v>39031</v>
      </c>
      <c r="J128" s="366">
        <v>42475</v>
      </c>
      <c r="K128" s="293">
        <v>9</v>
      </c>
      <c r="L128" s="293">
        <v>6</v>
      </c>
      <c r="M128" s="222"/>
    </row>
    <row r="129" spans="1:13" ht="17.100000000000001" customHeight="1" x14ac:dyDescent="0.25">
      <c r="A129" s="293">
        <v>124</v>
      </c>
      <c r="B129" s="293" t="s">
        <v>127</v>
      </c>
      <c r="C129" s="290" t="s">
        <v>235</v>
      </c>
      <c r="D129" s="365">
        <v>2267.1434012164</v>
      </c>
      <c r="E129" s="365">
        <v>2267.1434012164</v>
      </c>
      <c r="F129" s="365"/>
      <c r="G129" s="365">
        <v>2267.1434012164</v>
      </c>
      <c r="H129" s="366">
        <v>38922</v>
      </c>
      <c r="I129" s="366">
        <v>39077</v>
      </c>
      <c r="J129" s="366">
        <v>43111</v>
      </c>
      <c r="K129" s="293">
        <v>11</v>
      </c>
      <c r="L129" s="293">
        <v>3</v>
      </c>
      <c r="M129" s="222"/>
    </row>
    <row r="130" spans="1:13" ht="17.100000000000001" customHeight="1" x14ac:dyDescent="0.25">
      <c r="A130" s="293">
        <v>126</v>
      </c>
      <c r="B130" s="293" t="s">
        <v>215</v>
      </c>
      <c r="C130" s="290" t="s">
        <v>236</v>
      </c>
      <c r="D130" s="365">
        <v>3767.3408069010002</v>
      </c>
      <c r="E130" s="365">
        <v>3767.3408069010002</v>
      </c>
      <c r="F130" s="365"/>
      <c r="G130" s="365">
        <v>3767.3408069010002</v>
      </c>
      <c r="H130" s="366">
        <v>38968</v>
      </c>
      <c r="I130" s="366">
        <v>39423</v>
      </c>
      <c r="J130" s="366">
        <v>43341</v>
      </c>
      <c r="K130" s="293">
        <v>11</v>
      </c>
      <c r="L130" s="293">
        <v>10</v>
      </c>
      <c r="M130" s="222"/>
    </row>
    <row r="131" spans="1:13" ht="17.100000000000001" customHeight="1" x14ac:dyDescent="0.25">
      <c r="A131" s="293">
        <v>127</v>
      </c>
      <c r="B131" s="293" t="s">
        <v>215</v>
      </c>
      <c r="C131" s="290" t="s">
        <v>238</v>
      </c>
      <c r="D131" s="365">
        <v>3163.942586266</v>
      </c>
      <c r="E131" s="365">
        <v>3163.942586266</v>
      </c>
      <c r="F131" s="365"/>
      <c r="G131" s="365">
        <v>3163.942586266</v>
      </c>
      <c r="H131" s="366">
        <v>39214</v>
      </c>
      <c r="I131" s="366">
        <v>39279</v>
      </c>
      <c r="J131" s="366">
        <v>43341</v>
      </c>
      <c r="K131" s="293">
        <v>10</v>
      </c>
      <c r="L131" s="293">
        <v>11</v>
      </c>
      <c r="M131" s="222"/>
    </row>
    <row r="132" spans="1:13" ht="17.100000000000001" customHeight="1" x14ac:dyDescent="0.25">
      <c r="A132" s="293">
        <v>128</v>
      </c>
      <c r="B132" s="293" t="s">
        <v>215</v>
      </c>
      <c r="C132" s="290" t="s">
        <v>239</v>
      </c>
      <c r="D132" s="365">
        <v>2881.3983269302003</v>
      </c>
      <c r="E132" s="365">
        <v>2881.3983269302003</v>
      </c>
      <c r="F132" s="365"/>
      <c r="G132" s="365">
        <v>2881.3983269302003</v>
      </c>
      <c r="H132" s="366">
        <v>38994</v>
      </c>
      <c r="I132" s="366">
        <v>39421</v>
      </c>
      <c r="J132" s="366">
        <v>43049</v>
      </c>
      <c r="K132" s="293">
        <v>11</v>
      </c>
      <c r="L132" s="293">
        <v>1</v>
      </c>
      <c r="M132" s="222"/>
    </row>
    <row r="133" spans="1:13" ht="17.100000000000001" customHeight="1" x14ac:dyDescent="0.25">
      <c r="A133" s="293">
        <v>130</v>
      </c>
      <c r="B133" s="293" t="s">
        <v>215</v>
      </c>
      <c r="C133" s="290" t="s">
        <v>240</v>
      </c>
      <c r="D133" s="365">
        <v>1838.9582639624</v>
      </c>
      <c r="E133" s="365">
        <v>1838.9582639624</v>
      </c>
      <c r="F133" s="365"/>
      <c r="G133" s="365">
        <v>1838.9582639624</v>
      </c>
      <c r="H133" s="366">
        <v>38806</v>
      </c>
      <c r="I133" s="366">
        <v>40477</v>
      </c>
      <c r="J133" s="366">
        <v>46199</v>
      </c>
      <c r="K133" s="293">
        <v>19</v>
      </c>
      <c r="L133" s="293">
        <v>11</v>
      </c>
      <c r="M133" s="222"/>
    </row>
    <row r="134" spans="1:13" ht="17.100000000000001" customHeight="1" x14ac:dyDescent="0.25">
      <c r="A134" s="367" t="s">
        <v>812</v>
      </c>
      <c r="B134" s="367"/>
      <c r="C134" s="367"/>
      <c r="D134" s="363">
        <f>SUM(D135:D143)</f>
        <v>7353.7846765165996</v>
      </c>
      <c r="E134" s="363">
        <f>SUM(E135:E143)</f>
        <v>7353.7846765165996</v>
      </c>
      <c r="F134" s="363"/>
      <c r="G134" s="363">
        <f>SUM(G135:G143)</f>
        <v>7353.7846765165996</v>
      </c>
      <c r="H134" s="366"/>
      <c r="I134" s="366"/>
      <c r="J134" s="366"/>
      <c r="K134" s="293"/>
      <c r="L134" s="293"/>
      <c r="M134" s="222"/>
    </row>
    <row r="135" spans="1:13" ht="17.100000000000001" customHeight="1" x14ac:dyDescent="0.25">
      <c r="A135" s="293">
        <v>132</v>
      </c>
      <c r="B135" s="293" t="s">
        <v>784</v>
      </c>
      <c r="C135" s="290" t="s">
        <v>242</v>
      </c>
      <c r="D135" s="365">
        <v>321.08636087080004</v>
      </c>
      <c r="E135" s="365">
        <v>321.08636087080004</v>
      </c>
      <c r="F135" s="365"/>
      <c r="G135" s="365">
        <v>321.08636087080004</v>
      </c>
      <c r="H135" s="366">
        <v>39087</v>
      </c>
      <c r="I135" s="366">
        <v>39087</v>
      </c>
      <c r="J135" s="366">
        <v>44580</v>
      </c>
      <c r="K135" s="293">
        <v>14</v>
      </c>
      <c r="L135" s="293">
        <v>6</v>
      </c>
      <c r="M135" s="222"/>
    </row>
    <row r="136" spans="1:13" ht="17.100000000000001" customHeight="1" x14ac:dyDescent="0.25">
      <c r="A136" s="293">
        <v>136</v>
      </c>
      <c r="B136" s="293" t="s">
        <v>123</v>
      </c>
      <c r="C136" s="290" t="s">
        <v>243</v>
      </c>
      <c r="D136" s="365">
        <v>99.9755811908</v>
      </c>
      <c r="E136" s="365">
        <v>99.9755811908</v>
      </c>
      <c r="F136" s="365"/>
      <c r="G136" s="365">
        <v>99.9755811908</v>
      </c>
      <c r="H136" s="366">
        <v>39000</v>
      </c>
      <c r="I136" s="366">
        <v>39045</v>
      </c>
      <c r="J136" s="366">
        <v>42643</v>
      </c>
      <c r="K136" s="293">
        <v>9</v>
      </c>
      <c r="L136" s="293">
        <v>6</v>
      </c>
      <c r="M136" s="222"/>
    </row>
    <row r="137" spans="1:13" ht="17.100000000000001" customHeight="1" x14ac:dyDescent="0.25">
      <c r="A137" s="293">
        <v>138</v>
      </c>
      <c r="B137" s="293" t="s">
        <v>127</v>
      </c>
      <c r="C137" s="290" t="s">
        <v>244</v>
      </c>
      <c r="D137" s="365">
        <v>798.62633615380003</v>
      </c>
      <c r="E137" s="365">
        <v>798.62633615380003</v>
      </c>
      <c r="F137" s="365"/>
      <c r="G137" s="365">
        <v>798.62633615380003</v>
      </c>
      <c r="H137" s="366">
        <v>39275</v>
      </c>
      <c r="I137" s="366">
        <v>39275</v>
      </c>
      <c r="J137" s="366">
        <v>42789</v>
      </c>
      <c r="K137" s="293">
        <v>9</v>
      </c>
      <c r="L137" s="293">
        <v>5</v>
      </c>
      <c r="M137" s="222"/>
    </row>
    <row r="138" spans="1:13" ht="17.100000000000001" customHeight="1" x14ac:dyDescent="0.25">
      <c r="A138" s="293">
        <v>139</v>
      </c>
      <c r="B138" s="293" t="s">
        <v>127</v>
      </c>
      <c r="C138" s="290" t="s">
        <v>245</v>
      </c>
      <c r="D138" s="365">
        <v>224.0003934476</v>
      </c>
      <c r="E138" s="365">
        <v>224.0003934476</v>
      </c>
      <c r="F138" s="365"/>
      <c r="G138" s="365">
        <v>224.0003934476</v>
      </c>
      <c r="H138" s="366">
        <v>40015</v>
      </c>
      <c r="I138" s="366">
        <v>40527</v>
      </c>
      <c r="J138" s="366">
        <v>43572</v>
      </c>
      <c r="K138" s="293">
        <v>9</v>
      </c>
      <c r="L138" s="293">
        <v>9</v>
      </c>
      <c r="M138" s="222"/>
    </row>
    <row r="139" spans="1:13" ht="17.100000000000001" customHeight="1" x14ac:dyDescent="0.25">
      <c r="A139" s="293">
        <v>140</v>
      </c>
      <c r="B139" s="293" t="s">
        <v>127</v>
      </c>
      <c r="C139" s="290" t="s">
        <v>246</v>
      </c>
      <c r="D139" s="365">
        <v>481.21578148139997</v>
      </c>
      <c r="E139" s="365">
        <v>481.21578148139997</v>
      </c>
      <c r="F139" s="365"/>
      <c r="G139" s="365">
        <v>481.21578148139997</v>
      </c>
      <c r="H139" s="366">
        <v>40270</v>
      </c>
      <c r="I139" s="366">
        <v>40336</v>
      </c>
      <c r="J139" s="366">
        <v>46283</v>
      </c>
      <c r="K139" s="293">
        <v>16</v>
      </c>
      <c r="L139" s="293">
        <v>3</v>
      </c>
      <c r="M139" s="222"/>
    </row>
    <row r="140" spans="1:13" ht="17.100000000000001" customHeight="1" x14ac:dyDescent="0.25">
      <c r="A140" s="293">
        <v>141</v>
      </c>
      <c r="B140" s="293" t="s">
        <v>127</v>
      </c>
      <c r="C140" s="290" t="s">
        <v>247</v>
      </c>
      <c r="D140" s="365">
        <v>302.51347393259999</v>
      </c>
      <c r="E140" s="365">
        <v>302.51347393259999</v>
      </c>
      <c r="F140" s="365"/>
      <c r="G140" s="365">
        <v>302.51347393259999</v>
      </c>
      <c r="H140" s="366">
        <v>39533</v>
      </c>
      <c r="I140" s="366">
        <v>39533</v>
      </c>
      <c r="J140" s="366">
        <v>43111</v>
      </c>
      <c r="K140" s="293">
        <v>9</v>
      </c>
      <c r="L140" s="293">
        <v>8</v>
      </c>
      <c r="M140" s="222"/>
    </row>
    <row r="141" spans="1:13" ht="17.100000000000001" customHeight="1" x14ac:dyDescent="0.25">
      <c r="A141" s="293">
        <v>142</v>
      </c>
      <c r="B141" s="293" t="s">
        <v>215</v>
      </c>
      <c r="C141" s="290" t="s">
        <v>248</v>
      </c>
      <c r="D141" s="365">
        <v>1474.9431428129999</v>
      </c>
      <c r="E141" s="365">
        <v>1474.9431428129999</v>
      </c>
      <c r="F141" s="365"/>
      <c r="G141" s="365">
        <v>1474.9431428129999</v>
      </c>
      <c r="H141" s="366">
        <v>39539</v>
      </c>
      <c r="I141" s="366">
        <v>39681</v>
      </c>
      <c r="J141" s="366">
        <v>43279</v>
      </c>
      <c r="K141" s="293">
        <v>9</v>
      </c>
      <c r="L141" s="293">
        <v>11</v>
      </c>
      <c r="M141" s="222"/>
    </row>
    <row r="142" spans="1:13" ht="17.100000000000001" customHeight="1" x14ac:dyDescent="0.25">
      <c r="A142" s="293">
        <v>143</v>
      </c>
      <c r="B142" s="293" t="s">
        <v>215</v>
      </c>
      <c r="C142" s="290" t="s">
        <v>249</v>
      </c>
      <c r="D142" s="365">
        <v>1787.6558045541999</v>
      </c>
      <c r="E142" s="365">
        <v>1787.6558045541999</v>
      </c>
      <c r="F142" s="365"/>
      <c r="G142" s="365">
        <v>1787.6558045541999</v>
      </c>
      <c r="H142" s="366">
        <v>39149</v>
      </c>
      <c r="I142" s="366">
        <v>39353</v>
      </c>
      <c r="J142" s="366">
        <v>43341</v>
      </c>
      <c r="K142" s="293">
        <v>11</v>
      </c>
      <c r="L142" s="293">
        <v>4</v>
      </c>
      <c r="M142" s="222"/>
    </row>
    <row r="143" spans="1:13" ht="17.100000000000001" customHeight="1" x14ac:dyDescent="0.25">
      <c r="A143" s="293">
        <v>144</v>
      </c>
      <c r="B143" s="293" t="s">
        <v>215</v>
      </c>
      <c r="C143" s="290" t="s">
        <v>250</v>
      </c>
      <c r="D143" s="365">
        <v>1863.7678020724002</v>
      </c>
      <c r="E143" s="365">
        <v>1863.7678020724002</v>
      </c>
      <c r="F143" s="365"/>
      <c r="G143" s="365">
        <v>1863.7678020724002</v>
      </c>
      <c r="H143" s="366">
        <v>38954</v>
      </c>
      <c r="I143" s="366">
        <v>39191</v>
      </c>
      <c r="J143" s="366">
        <v>43341</v>
      </c>
      <c r="K143" s="293">
        <v>11</v>
      </c>
      <c r="L143" s="293">
        <v>10</v>
      </c>
      <c r="M143" s="222"/>
    </row>
    <row r="144" spans="1:13" ht="17.100000000000001" customHeight="1" x14ac:dyDescent="0.25">
      <c r="A144" s="367" t="s">
        <v>813</v>
      </c>
      <c r="B144" s="367"/>
      <c r="C144" s="367"/>
      <c r="D144" s="363">
        <f>SUM(D145:D165)</f>
        <v>73077.606863500405</v>
      </c>
      <c r="E144" s="363">
        <f>SUM(E145:E165)</f>
        <v>73077.606863500405</v>
      </c>
      <c r="F144" s="363"/>
      <c r="G144" s="363">
        <f>SUM(G145:G165)</f>
        <v>73077.606863500405</v>
      </c>
      <c r="H144" s="366"/>
      <c r="I144" s="366"/>
      <c r="J144" s="366"/>
      <c r="K144" s="293"/>
      <c r="L144" s="293"/>
      <c r="M144" s="222"/>
    </row>
    <row r="145" spans="1:13" ht="17.100000000000001" customHeight="1" x14ac:dyDescent="0.25">
      <c r="A145" s="293">
        <v>146</v>
      </c>
      <c r="B145" s="293" t="s">
        <v>142</v>
      </c>
      <c r="C145" s="290" t="s">
        <v>251</v>
      </c>
      <c r="D145" s="365">
        <v>4298.1296845158004</v>
      </c>
      <c r="E145" s="365">
        <v>4298.1296845158004</v>
      </c>
      <c r="F145" s="365"/>
      <c r="G145" s="365">
        <v>4298.1296845158004</v>
      </c>
      <c r="H145" s="366">
        <v>41197</v>
      </c>
      <c r="I145" s="366">
        <v>41968</v>
      </c>
      <c r="J145" s="366">
        <v>52096</v>
      </c>
      <c r="K145" s="293">
        <v>29</v>
      </c>
      <c r="L145" s="293">
        <v>5</v>
      </c>
      <c r="M145" s="222"/>
    </row>
    <row r="146" spans="1:13" ht="17.100000000000001" customHeight="1" x14ac:dyDescent="0.25">
      <c r="A146" s="293">
        <v>147</v>
      </c>
      <c r="B146" s="293" t="s">
        <v>179</v>
      </c>
      <c r="C146" s="290" t="s">
        <v>252</v>
      </c>
      <c r="D146" s="365">
        <v>2659.8653553724002</v>
      </c>
      <c r="E146" s="365">
        <v>2659.8653553724002</v>
      </c>
      <c r="F146" s="365"/>
      <c r="G146" s="365">
        <v>2659.8653553724002</v>
      </c>
      <c r="H146" s="366">
        <v>40008</v>
      </c>
      <c r="I146" s="366">
        <v>40008</v>
      </c>
      <c r="J146" s="366">
        <v>43572</v>
      </c>
      <c r="K146" s="293">
        <v>9</v>
      </c>
      <c r="L146" s="293">
        <v>6</v>
      </c>
      <c r="M146" s="222"/>
    </row>
    <row r="147" spans="1:13" ht="17.100000000000001" customHeight="1" x14ac:dyDescent="0.25">
      <c r="A147" s="293">
        <v>148</v>
      </c>
      <c r="B147" s="293" t="s">
        <v>253</v>
      </c>
      <c r="C147" s="290" t="s">
        <v>254</v>
      </c>
      <c r="D147" s="365">
        <v>1620.0638951294002</v>
      </c>
      <c r="E147" s="365">
        <v>1620.0638951294002</v>
      </c>
      <c r="F147" s="365"/>
      <c r="G147" s="365">
        <v>1620.0638951294002</v>
      </c>
      <c r="H147" s="366">
        <v>39282</v>
      </c>
      <c r="I147" s="366">
        <v>39282</v>
      </c>
      <c r="J147" s="366">
        <v>43672</v>
      </c>
      <c r="K147" s="293">
        <v>11</v>
      </c>
      <c r="L147" s="293">
        <v>10</v>
      </c>
      <c r="M147" s="222"/>
    </row>
    <row r="148" spans="1:13" ht="17.100000000000001" customHeight="1" x14ac:dyDescent="0.25">
      <c r="A148" s="293">
        <v>149</v>
      </c>
      <c r="B148" s="293" t="s">
        <v>253</v>
      </c>
      <c r="C148" s="290" t="s">
        <v>255</v>
      </c>
      <c r="D148" s="365">
        <v>2739.3093954632004</v>
      </c>
      <c r="E148" s="365">
        <v>2739.3093954632004</v>
      </c>
      <c r="F148" s="365"/>
      <c r="G148" s="365">
        <v>2739.3093954632004</v>
      </c>
      <c r="H148" s="366">
        <v>39087</v>
      </c>
      <c r="I148" s="366">
        <v>39086</v>
      </c>
      <c r="J148" s="366">
        <v>43290</v>
      </c>
      <c r="K148" s="293">
        <v>10</v>
      </c>
      <c r="L148" s="293">
        <v>10</v>
      </c>
      <c r="M148" s="222"/>
    </row>
    <row r="149" spans="1:13" ht="17.100000000000001" customHeight="1" x14ac:dyDescent="0.25">
      <c r="A149" s="293">
        <v>150</v>
      </c>
      <c r="B149" s="293" t="s">
        <v>253</v>
      </c>
      <c r="C149" s="290" t="s">
        <v>256</v>
      </c>
      <c r="D149" s="365">
        <v>2442.1649855624</v>
      </c>
      <c r="E149" s="365">
        <v>2442.1649855624</v>
      </c>
      <c r="F149" s="365"/>
      <c r="G149" s="365">
        <v>2442.1649855624</v>
      </c>
      <c r="H149" s="366">
        <v>39273</v>
      </c>
      <c r="I149" s="366">
        <v>40479</v>
      </c>
      <c r="J149" s="366">
        <v>46346</v>
      </c>
      <c r="K149" s="293">
        <v>19</v>
      </c>
      <c r="L149" s="293">
        <v>2</v>
      </c>
      <c r="M149" s="222"/>
    </row>
    <row r="150" spans="1:13" ht="17.100000000000001" customHeight="1" x14ac:dyDescent="0.25">
      <c r="A150" s="293">
        <v>151</v>
      </c>
      <c r="B150" s="293" t="s">
        <v>127</v>
      </c>
      <c r="C150" s="290" t="s">
        <v>257</v>
      </c>
      <c r="D150" s="365">
        <v>2186.9785932988002</v>
      </c>
      <c r="E150" s="365">
        <v>2186.9785932988002</v>
      </c>
      <c r="F150" s="365"/>
      <c r="G150" s="365">
        <v>2186.9785932988002</v>
      </c>
      <c r="H150" s="366">
        <v>40556</v>
      </c>
      <c r="I150" s="366">
        <v>41139</v>
      </c>
      <c r="J150" s="366">
        <v>46371</v>
      </c>
      <c r="K150" s="293">
        <v>15</v>
      </c>
      <c r="L150" s="293">
        <v>4</v>
      </c>
      <c r="M150" s="222"/>
    </row>
    <row r="151" spans="1:13" ht="17.100000000000001" customHeight="1" x14ac:dyDescent="0.25">
      <c r="A151" s="293">
        <v>152</v>
      </c>
      <c r="B151" s="293" t="s">
        <v>127</v>
      </c>
      <c r="C151" s="290" t="s">
        <v>258</v>
      </c>
      <c r="D151" s="365">
        <v>1933.1698359498</v>
      </c>
      <c r="E151" s="365">
        <v>1933.1698359498</v>
      </c>
      <c r="F151" s="365"/>
      <c r="G151" s="365">
        <v>1933.1698359498</v>
      </c>
      <c r="H151" s="366">
        <v>39784</v>
      </c>
      <c r="I151" s="366">
        <v>40553</v>
      </c>
      <c r="J151" s="366">
        <v>46283</v>
      </c>
      <c r="K151" s="293">
        <v>17</v>
      </c>
      <c r="L151" s="293">
        <v>8</v>
      </c>
      <c r="M151" s="222"/>
    </row>
    <row r="152" spans="1:13" ht="17.100000000000001" customHeight="1" x14ac:dyDescent="0.25">
      <c r="A152" s="293">
        <v>156</v>
      </c>
      <c r="B152" s="293" t="s">
        <v>192</v>
      </c>
      <c r="C152" s="290" t="s">
        <v>259</v>
      </c>
      <c r="D152" s="365">
        <v>6556.9258815354005</v>
      </c>
      <c r="E152" s="365">
        <v>6556.9258815354005</v>
      </c>
      <c r="F152" s="365"/>
      <c r="G152" s="365">
        <v>6556.9258815354005</v>
      </c>
      <c r="H152" s="366">
        <v>39871</v>
      </c>
      <c r="I152" s="366">
        <v>40462</v>
      </c>
      <c r="J152" s="366">
        <v>46213</v>
      </c>
      <c r="K152" s="293">
        <v>17</v>
      </c>
      <c r="L152" s="293">
        <v>0</v>
      </c>
      <c r="M152" s="222"/>
    </row>
    <row r="153" spans="1:13" ht="17.100000000000001" customHeight="1" x14ac:dyDescent="0.25">
      <c r="A153" s="293">
        <v>157</v>
      </c>
      <c r="B153" s="293" t="s">
        <v>192</v>
      </c>
      <c r="C153" s="290" t="s">
        <v>260</v>
      </c>
      <c r="D153" s="365">
        <v>9765.337489867401</v>
      </c>
      <c r="E153" s="365">
        <v>9765.337489867401</v>
      </c>
      <c r="F153" s="365"/>
      <c r="G153" s="365">
        <v>9765.337489867401</v>
      </c>
      <c r="H153" s="366">
        <v>40150</v>
      </c>
      <c r="I153" s="366">
        <v>40232</v>
      </c>
      <c r="J153" s="366">
        <v>46353</v>
      </c>
      <c r="K153" s="293">
        <v>16</v>
      </c>
      <c r="L153" s="293">
        <v>9</v>
      </c>
      <c r="M153" s="222"/>
    </row>
    <row r="154" spans="1:13" ht="17.100000000000001" customHeight="1" x14ac:dyDescent="0.25">
      <c r="A154" s="293">
        <v>158</v>
      </c>
      <c r="B154" s="293" t="s">
        <v>192</v>
      </c>
      <c r="C154" s="290" t="s">
        <v>261</v>
      </c>
      <c r="D154" s="365">
        <v>1001.8828226749999</v>
      </c>
      <c r="E154" s="365">
        <v>1001.8828226749999</v>
      </c>
      <c r="F154" s="365"/>
      <c r="G154" s="365">
        <v>1001.8828226749999</v>
      </c>
      <c r="H154" s="366">
        <v>39058</v>
      </c>
      <c r="I154" s="366">
        <v>39058</v>
      </c>
      <c r="J154" s="366">
        <v>42643</v>
      </c>
      <c r="K154" s="293">
        <v>8</v>
      </c>
      <c r="L154" s="293">
        <v>9</v>
      </c>
      <c r="M154" s="222"/>
    </row>
    <row r="155" spans="1:13" ht="17.100000000000001" customHeight="1" x14ac:dyDescent="0.25">
      <c r="A155" s="293">
        <v>159</v>
      </c>
      <c r="B155" s="293" t="s">
        <v>192</v>
      </c>
      <c r="C155" s="290" t="s">
        <v>262</v>
      </c>
      <c r="D155" s="365">
        <v>58.184274384599995</v>
      </c>
      <c r="E155" s="365">
        <v>58.184274384599995</v>
      </c>
      <c r="F155" s="365"/>
      <c r="G155" s="365">
        <v>58.184274384599995</v>
      </c>
      <c r="H155" s="366">
        <v>39317</v>
      </c>
      <c r="I155" s="366">
        <v>39317</v>
      </c>
      <c r="J155" s="366">
        <v>42475</v>
      </c>
      <c r="K155" s="293">
        <v>8</v>
      </c>
      <c r="L155" s="293">
        <v>6</v>
      </c>
      <c r="M155" s="222"/>
    </row>
    <row r="156" spans="1:13" s="76" customFormat="1" ht="17.100000000000001" customHeight="1" x14ac:dyDescent="0.25">
      <c r="A156" s="293">
        <v>160</v>
      </c>
      <c r="B156" s="293" t="s">
        <v>192</v>
      </c>
      <c r="C156" s="290" t="s">
        <v>263</v>
      </c>
      <c r="D156" s="365">
        <v>319.73274206860003</v>
      </c>
      <c r="E156" s="365">
        <v>319.73274206860003</v>
      </c>
      <c r="F156" s="365"/>
      <c r="G156" s="365">
        <v>319.73274206860003</v>
      </c>
      <c r="H156" s="366">
        <v>39190</v>
      </c>
      <c r="I156" s="366">
        <v>39190</v>
      </c>
      <c r="J156" s="366">
        <v>42475</v>
      </c>
      <c r="K156" s="293">
        <v>8</v>
      </c>
      <c r="L156" s="293">
        <v>6</v>
      </c>
      <c r="M156" s="344"/>
    </row>
    <row r="157" spans="1:13" ht="17.100000000000001" customHeight="1" x14ac:dyDescent="0.25">
      <c r="A157" s="293">
        <v>161</v>
      </c>
      <c r="B157" s="293" t="s">
        <v>192</v>
      </c>
      <c r="C157" s="290" t="s">
        <v>264</v>
      </c>
      <c r="D157" s="365">
        <v>561.23545649640005</v>
      </c>
      <c r="E157" s="365">
        <v>561.23545649640005</v>
      </c>
      <c r="F157" s="365"/>
      <c r="G157" s="365">
        <v>561.23545649640005</v>
      </c>
      <c r="H157" s="366">
        <v>39279</v>
      </c>
      <c r="I157" s="366">
        <v>39358</v>
      </c>
      <c r="J157" s="366">
        <v>43279</v>
      </c>
      <c r="K157" s="293">
        <v>10</v>
      </c>
      <c r="L157" s="293">
        <v>9</v>
      </c>
      <c r="M157" s="222"/>
    </row>
    <row r="158" spans="1:13" ht="17.100000000000001" customHeight="1" x14ac:dyDescent="0.25">
      <c r="A158" s="293">
        <v>162</v>
      </c>
      <c r="B158" s="293" t="s">
        <v>192</v>
      </c>
      <c r="C158" s="290" t="s">
        <v>265</v>
      </c>
      <c r="D158" s="365">
        <v>287.90464749620003</v>
      </c>
      <c r="E158" s="365">
        <v>287.90464749620003</v>
      </c>
      <c r="F158" s="365"/>
      <c r="G158" s="365">
        <v>287.90464749620003</v>
      </c>
      <c r="H158" s="366">
        <v>39583</v>
      </c>
      <c r="I158" s="366">
        <v>39619</v>
      </c>
      <c r="J158" s="366">
        <v>43279</v>
      </c>
      <c r="K158" s="293">
        <v>9</v>
      </c>
      <c r="L158" s="293">
        <v>11</v>
      </c>
      <c r="M158" s="222"/>
    </row>
    <row r="159" spans="1:13" ht="17.100000000000001" customHeight="1" x14ac:dyDescent="0.25">
      <c r="A159" s="293">
        <v>163</v>
      </c>
      <c r="B159" s="293" t="s">
        <v>127</v>
      </c>
      <c r="C159" s="290" t="s">
        <v>266</v>
      </c>
      <c r="D159" s="365">
        <v>538.99680055060003</v>
      </c>
      <c r="E159" s="365">
        <v>538.99680055060003</v>
      </c>
      <c r="F159" s="365"/>
      <c r="G159" s="365">
        <v>538.99680055060003</v>
      </c>
      <c r="H159" s="366">
        <v>39162</v>
      </c>
      <c r="I159" s="366">
        <v>39162</v>
      </c>
      <c r="J159" s="366">
        <v>42475</v>
      </c>
      <c r="K159" s="293">
        <v>9</v>
      </c>
      <c r="L159" s="293">
        <v>0</v>
      </c>
      <c r="M159" s="222"/>
    </row>
    <row r="160" spans="1:13" ht="17.100000000000001" customHeight="1" x14ac:dyDescent="0.25">
      <c r="A160" s="293">
        <v>164</v>
      </c>
      <c r="B160" s="293" t="s">
        <v>127</v>
      </c>
      <c r="C160" s="290" t="s">
        <v>267</v>
      </c>
      <c r="D160" s="365">
        <v>4996.2029149620002</v>
      </c>
      <c r="E160" s="365">
        <v>4996.2029149620002</v>
      </c>
      <c r="F160" s="365"/>
      <c r="G160" s="365">
        <v>4996.2029149620002</v>
      </c>
      <c r="H160" s="366">
        <v>40739</v>
      </c>
      <c r="I160" s="366">
        <v>41465</v>
      </c>
      <c r="J160" s="366">
        <v>46366</v>
      </c>
      <c r="K160" s="293">
        <v>15</v>
      </c>
      <c r="L160" s="293">
        <v>4</v>
      </c>
      <c r="M160" s="222"/>
    </row>
    <row r="161" spans="1:13" ht="17.100000000000001" customHeight="1" x14ac:dyDescent="0.25">
      <c r="A161" s="293">
        <v>165</v>
      </c>
      <c r="B161" s="293" t="s">
        <v>123</v>
      </c>
      <c r="C161" s="290" t="s">
        <v>268</v>
      </c>
      <c r="D161" s="365">
        <v>1138.779438132</v>
      </c>
      <c r="E161" s="365">
        <v>1138.779438132</v>
      </c>
      <c r="F161" s="365"/>
      <c r="G161" s="365">
        <v>1138.779438132</v>
      </c>
      <c r="H161" s="366">
        <v>39476</v>
      </c>
      <c r="I161" s="366">
        <v>39476</v>
      </c>
      <c r="J161" s="366">
        <v>43111</v>
      </c>
      <c r="K161" s="293">
        <v>9</v>
      </c>
      <c r="L161" s="293">
        <v>11</v>
      </c>
      <c r="M161" s="222"/>
    </row>
    <row r="162" spans="1:13" ht="17.100000000000001" customHeight="1" x14ac:dyDescent="0.25">
      <c r="A162" s="293">
        <v>166</v>
      </c>
      <c r="B162" s="293" t="s">
        <v>215</v>
      </c>
      <c r="C162" s="290" t="s">
        <v>269</v>
      </c>
      <c r="D162" s="365">
        <v>1136.0314015820002</v>
      </c>
      <c r="E162" s="365">
        <v>1136.0314015820002</v>
      </c>
      <c r="F162" s="365"/>
      <c r="G162" s="365">
        <v>1136.0314015820002</v>
      </c>
      <c r="H162" s="366">
        <v>39395</v>
      </c>
      <c r="I162" s="366">
        <v>40203</v>
      </c>
      <c r="J162" s="366">
        <v>46293</v>
      </c>
      <c r="K162" s="293">
        <v>18</v>
      </c>
      <c r="L162" s="293">
        <v>7</v>
      </c>
      <c r="M162" s="222"/>
    </row>
    <row r="163" spans="1:13" ht="17.100000000000001" customHeight="1" x14ac:dyDescent="0.25">
      <c r="A163" s="293">
        <v>167</v>
      </c>
      <c r="B163" s="293" t="s">
        <v>113</v>
      </c>
      <c r="C163" s="290" t="s">
        <v>270</v>
      </c>
      <c r="D163" s="365">
        <v>25718.900241291602</v>
      </c>
      <c r="E163" s="365">
        <v>25718.900241291602</v>
      </c>
      <c r="F163" s="365"/>
      <c r="G163" s="365">
        <v>25718.900241291602</v>
      </c>
      <c r="H163" s="366">
        <v>40184</v>
      </c>
      <c r="I163" s="366">
        <v>40184</v>
      </c>
      <c r="J163" s="366">
        <v>45548</v>
      </c>
      <c r="K163" s="293">
        <v>14</v>
      </c>
      <c r="L163" s="293">
        <v>5</v>
      </c>
      <c r="M163" s="222"/>
    </row>
    <row r="164" spans="1:13" ht="17.100000000000001" customHeight="1" x14ac:dyDescent="0.25">
      <c r="A164" s="293">
        <v>168</v>
      </c>
      <c r="B164" s="293" t="s">
        <v>215</v>
      </c>
      <c r="C164" s="290" t="s">
        <v>271</v>
      </c>
      <c r="D164" s="365">
        <v>2226.0785716512</v>
      </c>
      <c r="E164" s="365">
        <v>2226.0785716512</v>
      </c>
      <c r="F164" s="365"/>
      <c r="G164" s="365">
        <v>2226.0785716512</v>
      </c>
      <c r="H164" s="366">
        <v>39286</v>
      </c>
      <c r="I164" s="366">
        <v>39286</v>
      </c>
      <c r="J164" s="366">
        <v>42881</v>
      </c>
      <c r="K164" s="293">
        <v>9</v>
      </c>
      <c r="L164" s="293">
        <v>5</v>
      </c>
      <c r="M164" s="222"/>
    </row>
    <row r="165" spans="1:13" ht="17.100000000000001" customHeight="1" x14ac:dyDescent="0.25">
      <c r="A165" s="293">
        <v>170</v>
      </c>
      <c r="B165" s="293" t="s">
        <v>123</v>
      </c>
      <c r="C165" s="290" t="s">
        <v>272</v>
      </c>
      <c r="D165" s="365">
        <v>891.73243551559995</v>
      </c>
      <c r="E165" s="365">
        <v>891.73243551559995</v>
      </c>
      <c r="F165" s="365"/>
      <c r="G165" s="365">
        <v>891.73243551559995</v>
      </c>
      <c r="H165" s="366">
        <v>40893</v>
      </c>
      <c r="I165" s="366">
        <v>41040</v>
      </c>
      <c r="J165" s="366">
        <v>46129</v>
      </c>
      <c r="K165" s="293">
        <v>13</v>
      </c>
      <c r="L165" s="293">
        <v>11</v>
      </c>
      <c r="M165" s="222"/>
    </row>
    <row r="166" spans="1:13" ht="17.100000000000001" customHeight="1" x14ac:dyDescent="0.25">
      <c r="A166" s="367" t="s">
        <v>814</v>
      </c>
      <c r="B166" s="367"/>
      <c r="C166" s="367"/>
      <c r="D166" s="363">
        <f>SUM(D167:D190)</f>
        <v>229488.10394220761</v>
      </c>
      <c r="E166" s="363">
        <f>SUM(E167:E190)</f>
        <v>229488.10394220761</v>
      </c>
      <c r="F166" s="363"/>
      <c r="G166" s="363">
        <f>SUM(G167:G190)</f>
        <v>229488.10394220761</v>
      </c>
      <c r="H166" s="366"/>
      <c r="I166" s="366"/>
      <c r="J166" s="366"/>
      <c r="K166" s="293"/>
      <c r="L166" s="293"/>
      <c r="M166" s="222"/>
    </row>
    <row r="167" spans="1:13" ht="17.100000000000001" customHeight="1" x14ac:dyDescent="0.25">
      <c r="A167" s="293">
        <v>171</v>
      </c>
      <c r="B167" s="293" t="s">
        <v>113</v>
      </c>
      <c r="C167" s="290" t="s">
        <v>273</v>
      </c>
      <c r="D167" s="365">
        <v>107498.1566927688</v>
      </c>
      <c r="E167" s="365">
        <v>107498.1566927688</v>
      </c>
      <c r="F167" s="365"/>
      <c r="G167" s="365">
        <v>107498.1566927688</v>
      </c>
      <c r="H167" s="366">
        <v>42642</v>
      </c>
      <c r="I167" s="366">
        <v>43220</v>
      </c>
      <c r="J167" s="366">
        <v>49948</v>
      </c>
      <c r="K167" s="293">
        <v>19</v>
      </c>
      <c r="L167" s="293">
        <v>11</v>
      </c>
      <c r="M167" s="222"/>
    </row>
    <row r="168" spans="1:13" ht="17.100000000000001" customHeight="1" x14ac:dyDescent="0.25">
      <c r="A168" s="293">
        <v>176</v>
      </c>
      <c r="B168" s="293" t="s">
        <v>123</v>
      </c>
      <c r="C168" s="290" t="s">
        <v>274</v>
      </c>
      <c r="D168" s="365">
        <v>1143.7421991184001</v>
      </c>
      <c r="E168" s="365">
        <v>1143.7421991184001</v>
      </c>
      <c r="F168" s="365"/>
      <c r="G168" s="365">
        <v>1143.7421991184001</v>
      </c>
      <c r="H168" s="366">
        <v>41202</v>
      </c>
      <c r="I168" s="366">
        <v>41404</v>
      </c>
      <c r="J168" s="366">
        <v>46311</v>
      </c>
      <c r="K168" s="293">
        <v>13</v>
      </c>
      <c r="L168" s="293">
        <v>10</v>
      </c>
      <c r="M168" s="222"/>
    </row>
    <row r="169" spans="1:13" ht="17.100000000000001" customHeight="1" x14ac:dyDescent="0.25">
      <c r="A169" s="293">
        <v>177</v>
      </c>
      <c r="B169" s="293" t="s">
        <v>123</v>
      </c>
      <c r="C169" s="290" t="s">
        <v>275</v>
      </c>
      <c r="D169" s="365">
        <v>126.61491543820001</v>
      </c>
      <c r="E169" s="365">
        <v>126.61491543820001</v>
      </c>
      <c r="F169" s="365"/>
      <c r="G169" s="365">
        <v>126.61491543820001</v>
      </c>
      <c r="H169" s="366">
        <v>40297</v>
      </c>
      <c r="I169" s="366">
        <v>40296</v>
      </c>
      <c r="J169" s="366">
        <v>46283</v>
      </c>
      <c r="K169" s="293">
        <v>16</v>
      </c>
      <c r="L169" s="293">
        <v>3</v>
      </c>
      <c r="M169" s="222"/>
    </row>
    <row r="170" spans="1:13" ht="17.100000000000001" customHeight="1" x14ac:dyDescent="0.25">
      <c r="A170" s="293">
        <v>181</v>
      </c>
      <c r="B170" s="293" t="s">
        <v>192</v>
      </c>
      <c r="C170" s="290" t="s">
        <v>276</v>
      </c>
      <c r="D170" s="365">
        <v>14528.1085873966</v>
      </c>
      <c r="E170" s="365">
        <v>14528.1085873966</v>
      </c>
      <c r="F170" s="365"/>
      <c r="G170" s="365">
        <v>14528.1085873966</v>
      </c>
      <c r="H170" s="366">
        <v>40631</v>
      </c>
      <c r="I170" s="366">
        <v>40764</v>
      </c>
      <c r="J170" s="366">
        <v>47340</v>
      </c>
      <c r="K170" s="293">
        <v>17</v>
      </c>
      <c r="L170" s="293">
        <v>11</v>
      </c>
      <c r="M170" s="222"/>
    </row>
    <row r="171" spans="1:13" ht="17.100000000000001" customHeight="1" x14ac:dyDescent="0.25">
      <c r="A171" s="293">
        <v>182</v>
      </c>
      <c r="B171" s="293" t="s">
        <v>192</v>
      </c>
      <c r="C171" s="290" t="s">
        <v>277</v>
      </c>
      <c r="D171" s="365">
        <v>2627.797099676</v>
      </c>
      <c r="E171" s="365">
        <v>2627.797099676</v>
      </c>
      <c r="F171" s="365"/>
      <c r="G171" s="365">
        <v>2627.797099676</v>
      </c>
      <c r="H171" s="366">
        <v>39713</v>
      </c>
      <c r="I171" s="366">
        <v>39710</v>
      </c>
      <c r="J171" s="366">
        <v>43111</v>
      </c>
      <c r="K171" s="293">
        <v>9</v>
      </c>
      <c r="L171" s="293">
        <v>6</v>
      </c>
      <c r="M171" s="222"/>
    </row>
    <row r="172" spans="1:13" ht="17.100000000000001" customHeight="1" x14ac:dyDescent="0.25">
      <c r="A172" s="293">
        <v>183</v>
      </c>
      <c r="B172" s="293" t="s">
        <v>192</v>
      </c>
      <c r="C172" s="290" t="s">
        <v>278</v>
      </c>
      <c r="D172" s="365">
        <v>467.10690467420005</v>
      </c>
      <c r="E172" s="365">
        <v>467.10690467420005</v>
      </c>
      <c r="F172" s="365"/>
      <c r="G172" s="365">
        <v>467.10690467420005</v>
      </c>
      <c r="H172" s="366">
        <v>39517</v>
      </c>
      <c r="I172" s="366">
        <v>39513</v>
      </c>
      <c r="J172" s="366">
        <v>43279</v>
      </c>
      <c r="K172" s="293">
        <v>9</v>
      </c>
      <c r="L172" s="293">
        <v>11</v>
      </c>
      <c r="M172" s="222"/>
    </row>
    <row r="173" spans="1:13" ht="17.100000000000001" customHeight="1" x14ac:dyDescent="0.25">
      <c r="A173" s="293">
        <v>185</v>
      </c>
      <c r="B173" s="293" t="s">
        <v>127</v>
      </c>
      <c r="C173" s="290" t="s">
        <v>279</v>
      </c>
      <c r="D173" s="365">
        <v>1646.9383719054001</v>
      </c>
      <c r="E173" s="365">
        <v>1646.9383719054001</v>
      </c>
      <c r="F173" s="365"/>
      <c r="G173" s="365">
        <v>1646.9383719054001</v>
      </c>
      <c r="H173" s="366">
        <v>40595</v>
      </c>
      <c r="I173" s="366">
        <v>41718</v>
      </c>
      <c r="J173" s="366">
        <v>46367</v>
      </c>
      <c r="K173" s="293">
        <v>15</v>
      </c>
      <c r="L173" s="293">
        <v>5</v>
      </c>
      <c r="M173" s="222"/>
    </row>
    <row r="174" spans="1:13" ht="17.100000000000001" customHeight="1" x14ac:dyDescent="0.25">
      <c r="A174" s="293">
        <v>188</v>
      </c>
      <c r="B174" s="293" t="s">
        <v>127</v>
      </c>
      <c r="C174" s="290" t="s">
        <v>280</v>
      </c>
      <c r="D174" s="365">
        <v>18654.421091206601</v>
      </c>
      <c r="E174" s="365">
        <v>18654.421091206601</v>
      </c>
      <c r="F174" s="365"/>
      <c r="G174" s="365">
        <v>18654.421091206601</v>
      </c>
      <c r="H174" s="366">
        <v>39935</v>
      </c>
      <c r="I174" s="366">
        <v>45747</v>
      </c>
      <c r="J174" s="366">
        <v>57344</v>
      </c>
      <c r="K174" s="293">
        <v>47</v>
      </c>
      <c r="L174" s="293">
        <v>7</v>
      </c>
      <c r="M174" s="222"/>
    </row>
    <row r="175" spans="1:13" ht="17.100000000000001" customHeight="1" x14ac:dyDescent="0.25">
      <c r="A175" s="293">
        <v>189</v>
      </c>
      <c r="B175" s="293" t="s">
        <v>127</v>
      </c>
      <c r="C175" s="290" t="s">
        <v>281</v>
      </c>
      <c r="D175" s="365">
        <v>656.53002918020002</v>
      </c>
      <c r="E175" s="365">
        <v>656.53002918020002</v>
      </c>
      <c r="F175" s="365"/>
      <c r="G175" s="365">
        <v>656.53002918020002</v>
      </c>
      <c r="H175" s="366">
        <v>40631</v>
      </c>
      <c r="I175" s="366">
        <v>40946</v>
      </c>
      <c r="J175" s="366">
        <v>46276</v>
      </c>
      <c r="K175" s="293">
        <v>15</v>
      </c>
      <c r="L175" s="293">
        <v>2</v>
      </c>
      <c r="M175" s="222"/>
    </row>
    <row r="176" spans="1:13" ht="17.100000000000001" customHeight="1" x14ac:dyDescent="0.25">
      <c r="A176" s="293">
        <v>190</v>
      </c>
      <c r="B176" s="293" t="s">
        <v>127</v>
      </c>
      <c r="C176" s="290" t="s">
        <v>282</v>
      </c>
      <c r="D176" s="365">
        <v>4075.5850900982</v>
      </c>
      <c r="E176" s="365">
        <v>4075.5850900982</v>
      </c>
      <c r="F176" s="365"/>
      <c r="G176" s="365">
        <v>4075.5850900982</v>
      </c>
      <c r="H176" s="366">
        <v>40541</v>
      </c>
      <c r="I176" s="366">
        <v>42737</v>
      </c>
      <c r="J176" s="366">
        <v>49947</v>
      </c>
      <c r="K176" s="293">
        <v>25</v>
      </c>
      <c r="L176" s="293">
        <v>4</v>
      </c>
      <c r="M176" s="222"/>
    </row>
    <row r="177" spans="1:13" ht="17.100000000000001" customHeight="1" x14ac:dyDescent="0.25">
      <c r="A177" s="293">
        <v>191</v>
      </c>
      <c r="B177" s="293" t="s">
        <v>127</v>
      </c>
      <c r="C177" s="290" t="s">
        <v>283</v>
      </c>
      <c r="D177" s="365">
        <v>370.07742184700004</v>
      </c>
      <c r="E177" s="365">
        <v>370.07742184700004</v>
      </c>
      <c r="F177" s="365"/>
      <c r="G177" s="365">
        <v>370.07742184700004</v>
      </c>
      <c r="H177" s="366">
        <v>40246</v>
      </c>
      <c r="I177" s="366">
        <v>40756</v>
      </c>
      <c r="J177" s="366">
        <v>45548</v>
      </c>
      <c r="K177" s="293">
        <v>14</v>
      </c>
      <c r="L177" s="293">
        <v>5</v>
      </c>
      <c r="M177" s="222"/>
    </row>
    <row r="178" spans="1:13" ht="17.100000000000001" customHeight="1" x14ac:dyDescent="0.25">
      <c r="A178" s="293">
        <v>192</v>
      </c>
      <c r="B178" s="293" t="s">
        <v>127</v>
      </c>
      <c r="C178" s="290" t="s">
        <v>284</v>
      </c>
      <c r="D178" s="365">
        <v>6530.2446308414001</v>
      </c>
      <c r="E178" s="365">
        <v>6530.2446308414001</v>
      </c>
      <c r="F178" s="365"/>
      <c r="G178" s="365">
        <v>6530.2446308414001</v>
      </c>
      <c r="H178" s="366">
        <v>40323</v>
      </c>
      <c r="I178" s="366">
        <v>42171</v>
      </c>
      <c r="J178" s="366">
        <v>46276</v>
      </c>
      <c r="K178" s="293">
        <v>16</v>
      </c>
      <c r="L178" s="293">
        <v>3</v>
      </c>
      <c r="M178" s="222"/>
    </row>
    <row r="179" spans="1:13" ht="17.100000000000001" customHeight="1" x14ac:dyDescent="0.25">
      <c r="A179" s="293">
        <v>193</v>
      </c>
      <c r="B179" s="293" t="s">
        <v>127</v>
      </c>
      <c r="C179" s="290" t="s">
        <v>285</v>
      </c>
      <c r="D179" s="365">
        <v>715.34049017059999</v>
      </c>
      <c r="E179" s="365">
        <v>715.34049017059999</v>
      </c>
      <c r="F179" s="365"/>
      <c r="G179" s="365">
        <v>715.34049017059999</v>
      </c>
      <c r="H179" s="366">
        <v>40423</v>
      </c>
      <c r="I179" s="366">
        <v>40423</v>
      </c>
      <c r="J179" s="366">
        <v>44022</v>
      </c>
      <c r="K179" s="293">
        <v>9</v>
      </c>
      <c r="L179" s="293">
        <v>6</v>
      </c>
      <c r="M179" s="222"/>
    </row>
    <row r="180" spans="1:13" ht="17.100000000000001" customHeight="1" x14ac:dyDescent="0.25">
      <c r="A180" s="293">
        <v>194</v>
      </c>
      <c r="B180" s="293" t="s">
        <v>127</v>
      </c>
      <c r="C180" s="290" t="s">
        <v>286</v>
      </c>
      <c r="D180" s="365">
        <v>11173.1573662058</v>
      </c>
      <c r="E180" s="365">
        <v>11173.1573662058</v>
      </c>
      <c r="F180" s="365"/>
      <c r="G180" s="365">
        <v>11173.1573662058</v>
      </c>
      <c r="H180" s="366">
        <v>40631</v>
      </c>
      <c r="I180" s="366">
        <v>41261</v>
      </c>
      <c r="J180" s="366">
        <v>46129</v>
      </c>
      <c r="K180" s="293">
        <v>14</v>
      </c>
      <c r="L180" s="293">
        <v>9</v>
      </c>
      <c r="M180" s="222"/>
    </row>
    <row r="181" spans="1:13" ht="17.100000000000001" customHeight="1" x14ac:dyDescent="0.25">
      <c r="A181" s="293">
        <v>195</v>
      </c>
      <c r="B181" s="293" t="s">
        <v>127</v>
      </c>
      <c r="C181" s="290" t="s">
        <v>287</v>
      </c>
      <c r="D181" s="365">
        <v>5439.1466847410002</v>
      </c>
      <c r="E181" s="365">
        <v>5439.1466847410002</v>
      </c>
      <c r="F181" s="365"/>
      <c r="G181" s="365">
        <v>5439.1466847410002</v>
      </c>
      <c r="H181" s="366">
        <v>39958</v>
      </c>
      <c r="I181" s="366">
        <v>41242</v>
      </c>
      <c r="J181" s="366">
        <v>46129</v>
      </c>
      <c r="K181" s="293">
        <v>16</v>
      </c>
      <c r="L181" s="293">
        <v>9</v>
      </c>
      <c r="M181" s="222"/>
    </row>
    <row r="182" spans="1:13" ht="17.100000000000001" customHeight="1" x14ac:dyDescent="0.25">
      <c r="A182" s="293">
        <v>197</v>
      </c>
      <c r="B182" s="293" t="s">
        <v>127</v>
      </c>
      <c r="C182" s="290" t="s">
        <v>288</v>
      </c>
      <c r="D182" s="365">
        <v>262.63085883439999</v>
      </c>
      <c r="E182" s="365">
        <v>262.63085883439999</v>
      </c>
      <c r="F182" s="365"/>
      <c r="G182" s="365">
        <v>262.63085883439999</v>
      </c>
      <c r="H182" s="366">
        <v>40487</v>
      </c>
      <c r="I182" s="366">
        <v>40548</v>
      </c>
      <c r="J182" s="366">
        <v>46346</v>
      </c>
      <c r="K182" s="293">
        <v>15</v>
      </c>
      <c r="L182" s="293">
        <v>11</v>
      </c>
      <c r="M182" s="222"/>
    </row>
    <row r="183" spans="1:13" ht="17.100000000000001" customHeight="1" x14ac:dyDescent="0.25">
      <c r="A183" s="293">
        <v>198</v>
      </c>
      <c r="B183" s="293" t="s">
        <v>127</v>
      </c>
      <c r="C183" s="290" t="s">
        <v>289</v>
      </c>
      <c r="D183" s="365">
        <v>5323.4095037186007</v>
      </c>
      <c r="E183" s="365">
        <v>5323.4095037186007</v>
      </c>
      <c r="F183" s="365"/>
      <c r="G183" s="365">
        <v>5323.4095037186007</v>
      </c>
      <c r="H183" s="366">
        <v>40826</v>
      </c>
      <c r="I183" s="366">
        <v>41540</v>
      </c>
      <c r="J183" s="366">
        <v>46129</v>
      </c>
      <c r="K183" s="293">
        <v>14</v>
      </c>
      <c r="L183" s="293">
        <v>3</v>
      </c>
      <c r="M183" s="222"/>
    </row>
    <row r="184" spans="1:13" ht="17.100000000000001" customHeight="1" x14ac:dyDescent="0.25">
      <c r="A184" s="293">
        <v>199</v>
      </c>
      <c r="B184" s="293" t="s">
        <v>127</v>
      </c>
      <c r="C184" s="290" t="s">
        <v>290</v>
      </c>
      <c r="D184" s="365">
        <v>530.96970959480007</v>
      </c>
      <c r="E184" s="365">
        <v>530.96970959480007</v>
      </c>
      <c r="F184" s="365"/>
      <c r="G184" s="365">
        <v>530.96970959480007</v>
      </c>
      <c r="H184" s="366">
        <v>39757</v>
      </c>
      <c r="I184" s="366">
        <v>40364</v>
      </c>
      <c r="J184" s="366">
        <v>46276</v>
      </c>
      <c r="K184" s="293">
        <v>17</v>
      </c>
      <c r="L184" s="293">
        <v>8</v>
      </c>
      <c r="M184" s="222"/>
    </row>
    <row r="185" spans="1:13" ht="17.100000000000001" customHeight="1" x14ac:dyDescent="0.25">
      <c r="A185" s="293">
        <v>200</v>
      </c>
      <c r="B185" s="293" t="s">
        <v>215</v>
      </c>
      <c r="C185" s="290" t="s">
        <v>291</v>
      </c>
      <c r="D185" s="365">
        <v>5193.3288316336002</v>
      </c>
      <c r="E185" s="365">
        <v>5193.3288316336002</v>
      </c>
      <c r="F185" s="365"/>
      <c r="G185" s="365">
        <v>5193.3288316336002</v>
      </c>
      <c r="H185" s="366">
        <v>40984</v>
      </c>
      <c r="I185" s="366">
        <v>41687</v>
      </c>
      <c r="J185" s="366">
        <v>46367</v>
      </c>
      <c r="K185" s="293">
        <v>14</v>
      </c>
      <c r="L185" s="293">
        <v>8</v>
      </c>
      <c r="M185" s="222"/>
    </row>
    <row r="186" spans="1:13" ht="17.100000000000001" customHeight="1" x14ac:dyDescent="0.25">
      <c r="A186" s="293">
        <v>201</v>
      </c>
      <c r="B186" s="293" t="s">
        <v>215</v>
      </c>
      <c r="C186" s="290" t="s">
        <v>292</v>
      </c>
      <c r="D186" s="365">
        <v>11848.687025478801</v>
      </c>
      <c r="E186" s="365">
        <v>11848.687025478801</v>
      </c>
      <c r="F186" s="365"/>
      <c r="G186" s="365">
        <v>11848.687025478801</v>
      </c>
      <c r="H186" s="366">
        <v>40092</v>
      </c>
      <c r="I186" s="366">
        <v>41802</v>
      </c>
      <c r="J186" s="366">
        <v>46142</v>
      </c>
      <c r="K186" s="293">
        <v>16</v>
      </c>
      <c r="L186" s="293">
        <v>2</v>
      </c>
      <c r="M186" s="222"/>
    </row>
    <row r="187" spans="1:13" ht="17.100000000000001" customHeight="1" x14ac:dyDescent="0.25">
      <c r="A187" s="293">
        <v>202</v>
      </c>
      <c r="B187" s="293" t="s">
        <v>215</v>
      </c>
      <c r="C187" s="290" t="s">
        <v>293</v>
      </c>
      <c r="D187" s="365">
        <v>13780.920720681801</v>
      </c>
      <c r="E187" s="365">
        <v>13780.920720681801</v>
      </c>
      <c r="F187" s="365"/>
      <c r="G187" s="365">
        <v>13780.920720681801</v>
      </c>
      <c r="H187" s="366">
        <v>41267</v>
      </c>
      <c r="I187" s="366">
        <v>42270</v>
      </c>
      <c r="J187" s="366">
        <v>46366</v>
      </c>
      <c r="K187" s="293">
        <v>13</v>
      </c>
      <c r="L187" s="293">
        <v>8</v>
      </c>
      <c r="M187" s="222"/>
    </row>
    <row r="188" spans="1:13" ht="17.100000000000001" customHeight="1" x14ac:dyDescent="0.25">
      <c r="A188" s="293">
        <v>203</v>
      </c>
      <c r="B188" s="293" t="s">
        <v>215</v>
      </c>
      <c r="C188" s="290" t="s">
        <v>294</v>
      </c>
      <c r="D188" s="365">
        <v>881.07019592899996</v>
      </c>
      <c r="E188" s="365">
        <v>881.07019592899996</v>
      </c>
      <c r="F188" s="365"/>
      <c r="G188" s="365">
        <v>881.07019592899996</v>
      </c>
      <c r="H188" s="366">
        <v>39647</v>
      </c>
      <c r="I188" s="366">
        <v>40144</v>
      </c>
      <c r="J188" s="366">
        <v>45548</v>
      </c>
      <c r="K188" s="293">
        <v>16</v>
      </c>
      <c r="L188" s="293">
        <v>1</v>
      </c>
      <c r="M188" s="222"/>
    </row>
    <row r="189" spans="1:13" ht="17.100000000000001" customHeight="1" x14ac:dyDescent="0.25">
      <c r="A189" s="293">
        <v>204</v>
      </c>
      <c r="B189" s="293" t="s">
        <v>215</v>
      </c>
      <c r="C189" s="290" t="s">
        <v>295</v>
      </c>
      <c r="D189" s="365">
        <v>9901.1423068473996</v>
      </c>
      <c r="E189" s="365">
        <v>9901.1423068473996</v>
      </c>
      <c r="F189" s="365"/>
      <c r="G189" s="365">
        <v>9901.1423068473996</v>
      </c>
      <c r="H189" s="366">
        <v>40385</v>
      </c>
      <c r="I189" s="366">
        <v>40508</v>
      </c>
      <c r="J189" s="366">
        <v>46346</v>
      </c>
      <c r="K189" s="293">
        <v>15</v>
      </c>
      <c r="L189" s="293">
        <v>11</v>
      </c>
      <c r="M189" s="222"/>
    </row>
    <row r="190" spans="1:13" ht="17.100000000000001" customHeight="1" x14ac:dyDescent="0.25">
      <c r="A190" s="293">
        <v>205</v>
      </c>
      <c r="B190" s="293" t="s">
        <v>176</v>
      </c>
      <c r="C190" s="290" t="s">
        <v>296</v>
      </c>
      <c r="D190" s="365">
        <v>6112.9772142208003</v>
      </c>
      <c r="E190" s="365">
        <v>6112.9772142208003</v>
      </c>
      <c r="F190" s="365"/>
      <c r="G190" s="365">
        <v>6112.9772142208003</v>
      </c>
      <c r="H190" s="366">
        <v>39917</v>
      </c>
      <c r="I190" s="366">
        <v>40449</v>
      </c>
      <c r="J190" s="366">
        <v>46213</v>
      </c>
      <c r="K190" s="293">
        <v>17</v>
      </c>
      <c r="L190" s="293">
        <v>0</v>
      </c>
      <c r="M190" s="222"/>
    </row>
    <row r="191" spans="1:13" ht="17.100000000000001" customHeight="1" x14ac:dyDescent="0.25">
      <c r="A191" s="369" t="s">
        <v>815</v>
      </c>
      <c r="B191" s="293"/>
      <c r="C191" s="370"/>
      <c r="D191" s="363">
        <f>SUM(D192:D212)</f>
        <v>96373.493323094401</v>
      </c>
      <c r="E191" s="363">
        <f>SUM(E192:E212)</f>
        <v>96373.493323094401</v>
      </c>
      <c r="F191" s="363"/>
      <c r="G191" s="363">
        <f>SUM(G192:G212)</f>
        <v>96373.493323094401</v>
      </c>
      <c r="H191" s="370"/>
      <c r="I191" s="370"/>
      <c r="J191" s="370"/>
      <c r="K191" s="293"/>
      <c r="L191" s="293"/>
      <c r="M191" s="222"/>
    </row>
    <row r="192" spans="1:13" ht="17.100000000000001" customHeight="1" x14ac:dyDescent="0.25">
      <c r="A192" s="293">
        <v>206</v>
      </c>
      <c r="B192" s="293" t="s">
        <v>127</v>
      </c>
      <c r="C192" s="290" t="s">
        <v>297</v>
      </c>
      <c r="D192" s="365">
        <v>1110.0769938566</v>
      </c>
      <c r="E192" s="365">
        <v>1110.0769938566</v>
      </c>
      <c r="F192" s="365"/>
      <c r="G192" s="365">
        <v>1110.0769938566</v>
      </c>
      <c r="H192" s="366">
        <v>39936</v>
      </c>
      <c r="I192" s="366">
        <v>39936</v>
      </c>
      <c r="J192" s="366">
        <v>43572</v>
      </c>
      <c r="K192" s="293">
        <v>9</v>
      </c>
      <c r="L192" s="293">
        <v>6</v>
      </c>
      <c r="M192" s="222"/>
    </row>
    <row r="193" spans="1:16" ht="17.100000000000001" customHeight="1" x14ac:dyDescent="0.25">
      <c r="A193" s="293">
        <v>207</v>
      </c>
      <c r="B193" s="293" t="s">
        <v>127</v>
      </c>
      <c r="C193" s="290" t="s">
        <v>298</v>
      </c>
      <c r="D193" s="365">
        <v>1296.2919964918001</v>
      </c>
      <c r="E193" s="365">
        <v>1296.2919964918001</v>
      </c>
      <c r="F193" s="365"/>
      <c r="G193" s="365">
        <v>1296.2919964918001</v>
      </c>
      <c r="H193" s="366">
        <v>40022</v>
      </c>
      <c r="I193" s="366">
        <v>40693</v>
      </c>
      <c r="J193" s="366">
        <v>46283</v>
      </c>
      <c r="K193" s="293">
        <v>16</v>
      </c>
      <c r="L193" s="293">
        <v>11</v>
      </c>
      <c r="M193" s="222"/>
    </row>
    <row r="194" spans="1:16" ht="17.100000000000001" customHeight="1" x14ac:dyDescent="0.25">
      <c r="A194" s="293">
        <v>208</v>
      </c>
      <c r="B194" s="293" t="s">
        <v>127</v>
      </c>
      <c r="C194" s="290" t="s">
        <v>299</v>
      </c>
      <c r="D194" s="365">
        <v>384.62641118440001</v>
      </c>
      <c r="E194" s="365">
        <v>384.62641118440001</v>
      </c>
      <c r="F194" s="365"/>
      <c r="G194" s="365">
        <v>384.62641118440001</v>
      </c>
      <c r="H194" s="366">
        <v>40144</v>
      </c>
      <c r="I194" s="366">
        <v>40144</v>
      </c>
      <c r="J194" s="366">
        <v>45548</v>
      </c>
      <c r="K194" s="293">
        <v>14</v>
      </c>
      <c r="L194" s="293">
        <v>5</v>
      </c>
      <c r="M194" s="222"/>
    </row>
    <row r="195" spans="1:16" ht="17.100000000000001" customHeight="1" x14ac:dyDescent="0.25">
      <c r="A195" s="293">
        <v>209</v>
      </c>
      <c r="B195" s="293" t="s">
        <v>127</v>
      </c>
      <c r="C195" s="290" t="s">
        <v>300</v>
      </c>
      <c r="D195" s="365">
        <v>2292.9802884730002</v>
      </c>
      <c r="E195" s="365">
        <v>2292.9802884730002</v>
      </c>
      <c r="F195" s="365"/>
      <c r="G195" s="365">
        <v>2292.9802884730002</v>
      </c>
      <c r="H195" s="366">
        <v>40532</v>
      </c>
      <c r="I195" s="366">
        <v>46843</v>
      </c>
      <c r="J195" s="366">
        <v>54423</v>
      </c>
      <c r="K195" s="293">
        <v>37</v>
      </c>
      <c r="L195" s="293">
        <v>11</v>
      </c>
      <c r="M195" s="222"/>
    </row>
    <row r="196" spans="1:16" ht="17.100000000000001" customHeight="1" x14ac:dyDescent="0.25">
      <c r="A196" s="293">
        <v>210</v>
      </c>
      <c r="B196" s="293" t="s">
        <v>215</v>
      </c>
      <c r="C196" s="290" t="s">
        <v>301</v>
      </c>
      <c r="D196" s="365">
        <v>1772.4598227741999</v>
      </c>
      <c r="E196" s="365">
        <v>1772.4598227741999</v>
      </c>
      <c r="F196" s="365"/>
      <c r="G196" s="365">
        <v>1772.4598227741999</v>
      </c>
      <c r="H196" s="366">
        <v>40497</v>
      </c>
      <c r="I196" s="366">
        <v>40758</v>
      </c>
      <c r="J196" s="366">
        <v>46346</v>
      </c>
      <c r="K196" s="293">
        <v>15</v>
      </c>
      <c r="L196" s="293">
        <v>11</v>
      </c>
      <c r="M196" s="222"/>
    </row>
    <row r="197" spans="1:16" ht="17.100000000000001" customHeight="1" x14ac:dyDescent="0.25">
      <c r="A197" s="293">
        <v>211</v>
      </c>
      <c r="B197" s="293" t="s">
        <v>215</v>
      </c>
      <c r="C197" s="290" t="s">
        <v>302</v>
      </c>
      <c r="D197" s="365">
        <v>2776.8954240972002</v>
      </c>
      <c r="E197" s="365">
        <v>2776.8954240972002</v>
      </c>
      <c r="F197" s="365"/>
      <c r="G197" s="365">
        <v>2776.8954240972002</v>
      </c>
      <c r="H197" s="366">
        <v>40343</v>
      </c>
      <c r="I197" s="366">
        <v>41921</v>
      </c>
      <c r="J197" s="366">
        <v>46234</v>
      </c>
      <c r="K197" s="293">
        <v>15</v>
      </c>
      <c r="L197" s="293">
        <v>11</v>
      </c>
      <c r="M197" s="222"/>
    </row>
    <row r="198" spans="1:16" ht="17.100000000000001" customHeight="1" x14ac:dyDescent="0.25">
      <c r="A198" s="293">
        <v>212</v>
      </c>
      <c r="B198" s="293" t="s">
        <v>127</v>
      </c>
      <c r="C198" s="290" t="s">
        <v>303</v>
      </c>
      <c r="D198" s="365">
        <v>2229.7626270388</v>
      </c>
      <c r="E198" s="365">
        <v>2229.7626270388</v>
      </c>
      <c r="F198" s="365"/>
      <c r="G198" s="365">
        <v>2229.7626270388</v>
      </c>
      <c r="H198" s="366">
        <v>40453</v>
      </c>
      <c r="I198" s="366">
        <v>42278</v>
      </c>
      <c r="J198" s="366">
        <v>44134</v>
      </c>
      <c r="K198" s="293">
        <v>10</v>
      </c>
      <c r="L198" s="293">
        <v>0</v>
      </c>
      <c r="M198" s="222"/>
    </row>
    <row r="199" spans="1:16" ht="17.100000000000001" customHeight="1" x14ac:dyDescent="0.25">
      <c r="A199" s="293">
        <v>213</v>
      </c>
      <c r="B199" s="293" t="s">
        <v>127</v>
      </c>
      <c r="C199" s="290" t="s">
        <v>304</v>
      </c>
      <c r="D199" s="365">
        <v>10290.4543997248</v>
      </c>
      <c r="E199" s="365">
        <v>10290.4543997248</v>
      </c>
      <c r="F199" s="365"/>
      <c r="G199" s="365">
        <v>10290.4543997248</v>
      </c>
      <c r="H199" s="366">
        <v>40448</v>
      </c>
      <c r="I199" s="366">
        <v>43070</v>
      </c>
      <c r="J199" s="366">
        <v>53885</v>
      </c>
      <c r="K199" s="293">
        <v>36</v>
      </c>
      <c r="L199" s="293">
        <v>7</v>
      </c>
      <c r="M199" s="222"/>
    </row>
    <row r="200" spans="1:16" ht="17.100000000000001" customHeight="1" x14ac:dyDescent="0.25">
      <c r="A200" s="293">
        <v>214</v>
      </c>
      <c r="B200" s="293" t="s">
        <v>127</v>
      </c>
      <c r="C200" s="290" t="s">
        <v>305</v>
      </c>
      <c r="D200" s="365">
        <v>4887.3288968083998</v>
      </c>
      <c r="E200" s="365">
        <v>4887.3288968083998</v>
      </c>
      <c r="F200" s="365"/>
      <c r="G200" s="365">
        <v>4887.3288968083998</v>
      </c>
      <c r="H200" s="366">
        <v>40548</v>
      </c>
      <c r="I200" s="366">
        <v>45156</v>
      </c>
      <c r="J200" s="366">
        <v>54868</v>
      </c>
      <c r="K200" s="293">
        <v>38</v>
      </c>
      <c r="L200" s="293">
        <v>10</v>
      </c>
      <c r="M200" s="343"/>
      <c r="N200" s="74"/>
      <c r="O200" s="78"/>
      <c r="P200" s="78"/>
    </row>
    <row r="201" spans="1:16" ht="17.100000000000001" customHeight="1" x14ac:dyDescent="0.25">
      <c r="A201" s="293">
        <v>215</v>
      </c>
      <c r="B201" s="293" t="s">
        <v>215</v>
      </c>
      <c r="C201" s="290" t="s">
        <v>306</v>
      </c>
      <c r="D201" s="365">
        <v>1660.7538945410001</v>
      </c>
      <c r="E201" s="365">
        <v>1660.7538945410001</v>
      </c>
      <c r="F201" s="365"/>
      <c r="G201" s="365">
        <v>1660.7538945410001</v>
      </c>
      <c r="H201" s="366">
        <v>40357</v>
      </c>
      <c r="I201" s="366">
        <v>43069</v>
      </c>
      <c r="J201" s="366">
        <v>53885</v>
      </c>
      <c r="K201" s="293">
        <v>36</v>
      </c>
      <c r="L201" s="293">
        <v>11</v>
      </c>
      <c r="M201" s="343"/>
      <c r="N201" s="74"/>
      <c r="O201" s="78"/>
      <c r="P201" s="78"/>
    </row>
    <row r="202" spans="1:16" ht="17.100000000000001" customHeight="1" x14ac:dyDescent="0.25">
      <c r="A202" s="293">
        <v>216</v>
      </c>
      <c r="B202" s="293" t="s">
        <v>192</v>
      </c>
      <c r="C202" s="290" t="s">
        <v>307</v>
      </c>
      <c r="D202" s="365">
        <v>3818.1109497874004</v>
      </c>
      <c r="E202" s="365">
        <v>3818.1109497874004</v>
      </c>
      <c r="F202" s="365"/>
      <c r="G202" s="365">
        <v>3818.1109497874004</v>
      </c>
      <c r="H202" s="366">
        <v>41264</v>
      </c>
      <c r="I202" s="366">
        <v>42612</v>
      </c>
      <c r="J202" s="366">
        <v>46139</v>
      </c>
      <c r="K202" s="293">
        <v>13</v>
      </c>
      <c r="L202" s="293">
        <v>0</v>
      </c>
      <c r="M202" s="343"/>
      <c r="N202" s="74"/>
      <c r="O202" s="78"/>
      <c r="P202" s="78"/>
    </row>
    <row r="203" spans="1:16" ht="17.100000000000001" customHeight="1" x14ac:dyDescent="0.25">
      <c r="A203" s="293">
        <v>217</v>
      </c>
      <c r="B203" s="293" t="s">
        <v>192</v>
      </c>
      <c r="C203" s="290" t="s">
        <v>308</v>
      </c>
      <c r="D203" s="365">
        <v>14017.828352270399</v>
      </c>
      <c r="E203" s="365">
        <v>14017.828352270399</v>
      </c>
      <c r="F203" s="365"/>
      <c r="G203" s="365">
        <v>14017.828352270399</v>
      </c>
      <c r="H203" s="366">
        <v>41688</v>
      </c>
      <c r="I203" s="366">
        <v>41705</v>
      </c>
      <c r="J203" s="366">
        <v>48319</v>
      </c>
      <c r="K203" s="293">
        <v>17</v>
      </c>
      <c r="L203" s="293">
        <v>10</v>
      </c>
      <c r="M203" s="343"/>
      <c r="N203" s="74"/>
      <c r="O203" s="78"/>
      <c r="P203" s="78"/>
    </row>
    <row r="204" spans="1:16" ht="17.100000000000001" customHeight="1" x14ac:dyDescent="0.25">
      <c r="A204" s="293">
        <v>218</v>
      </c>
      <c r="B204" s="293" t="s">
        <v>123</v>
      </c>
      <c r="C204" s="290" t="s">
        <v>309</v>
      </c>
      <c r="D204" s="365">
        <v>631.74430400059998</v>
      </c>
      <c r="E204" s="365">
        <v>631.74430400059998</v>
      </c>
      <c r="F204" s="365"/>
      <c r="G204" s="365">
        <v>631.74430400059998</v>
      </c>
      <c r="H204" s="366">
        <v>40448</v>
      </c>
      <c r="I204" s="366">
        <v>40505</v>
      </c>
      <c r="J204" s="366">
        <v>46213</v>
      </c>
      <c r="K204" s="293">
        <v>15</v>
      </c>
      <c r="L204" s="293">
        <v>7</v>
      </c>
      <c r="M204" s="343"/>
      <c r="N204" s="74"/>
      <c r="O204" s="78"/>
      <c r="P204" s="78"/>
    </row>
    <row r="205" spans="1:16" ht="17.100000000000001" customHeight="1" x14ac:dyDescent="0.25">
      <c r="A205" s="293">
        <v>219</v>
      </c>
      <c r="B205" s="293" t="s">
        <v>215</v>
      </c>
      <c r="C205" s="290" t="s">
        <v>310</v>
      </c>
      <c r="D205" s="365">
        <v>4853.8477947568008</v>
      </c>
      <c r="E205" s="365">
        <v>4853.8477947568008</v>
      </c>
      <c r="F205" s="365"/>
      <c r="G205" s="365">
        <v>4853.8477947568008</v>
      </c>
      <c r="H205" s="366">
        <v>40973</v>
      </c>
      <c r="I205" s="366">
        <v>40973</v>
      </c>
      <c r="J205" s="366">
        <v>46304</v>
      </c>
      <c r="K205" s="293">
        <v>14</v>
      </c>
      <c r="L205" s="293">
        <v>6</v>
      </c>
      <c r="M205" s="343"/>
      <c r="N205" s="74"/>
      <c r="O205" s="78"/>
      <c r="P205" s="78"/>
    </row>
    <row r="206" spans="1:16" ht="17.100000000000001" customHeight="1" x14ac:dyDescent="0.25">
      <c r="A206" s="293">
        <v>222</v>
      </c>
      <c r="B206" s="293" t="s">
        <v>113</v>
      </c>
      <c r="C206" s="290" t="s">
        <v>311</v>
      </c>
      <c r="D206" s="365">
        <v>37344.978080795001</v>
      </c>
      <c r="E206" s="365">
        <v>37344.978080795001</v>
      </c>
      <c r="F206" s="365"/>
      <c r="G206" s="365">
        <v>37344.978080795001</v>
      </c>
      <c r="H206" s="366">
        <v>40826</v>
      </c>
      <c r="I206" s="366">
        <v>42705</v>
      </c>
      <c r="J206" s="366">
        <v>48319</v>
      </c>
      <c r="K206" s="293">
        <v>20</v>
      </c>
      <c r="L206" s="293">
        <v>0</v>
      </c>
      <c r="M206" s="343"/>
      <c r="N206" s="74"/>
      <c r="O206" s="78"/>
      <c r="P206" s="78"/>
    </row>
    <row r="207" spans="1:16" ht="17.100000000000001" customHeight="1" x14ac:dyDescent="0.25">
      <c r="A207" s="293">
        <v>223</v>
      </c>
      <c r="B207" s="293" t="s">
        <v>123</v>
      </c>
      <c r="C207" s="290" t="s">
        <v>312</v>
      </c>
      <c r="D207" s="365">
        <v>123.6551835624</v>
      </c>
      <c r="E207" s="365">
        <v>123.6551835624</v>
      </c>
      <c r="F207" s="365"/>
      <c r="G207" s="365">
        <v>123.6551835624</v>
      </c>
      <c r="H207" s="366">
        <v>40850</v>
      </c>
      <c r="I207" s="366">
        <v>40913</v>
      </c>
      <c r="J207" s="366">
        <v>44022</v>
      </c>
      <c r="K207" s="293">
        <v>8</v>
      </c>
      <c r="L207" s="293">
        <v>6</v>
      </c>
      <c r="M207" s="343"/>
      <c r="N207" s="74"/>
      <c r="O207" s="78"/>
      <c r="P207" s="78"/>
    </row>
    <row r="208" spans="1:16" ht="17.100000000000001" customHeight="1" x14ac:dyDescent="0.25">
      <c r="A208" s="293">
        <v>225</v>
      </c>
      <c r="B208" s="293" t="s">
        <v>123</v>
      </c>
      <c r="C208" s="290" t="s">
        <v>742</v>
      </c>
      <c r="D208" s="365">
        <v>10.859021353600001</v>
      </c>
      <c r="E208" s="365">
        <v>10.859021353600001</v>
      </c>
      <c r="F208" s="365"/>
      <c r="G208" s="365">
        <v>10.859021353600001</v>
      </c>
      <c r="H208" s="366">
        <v>40571</v>
      </c>
      <c r="I208" s="366">
        <v>40571</v>
      </c>
      <c r="J208" s="366">
        <v>44224</v>
      </c>
      <c r="K208" s="293">
        <v>9</v>
      </c>
      <c r="L208" s="293">
        <v>5</v>
      </c>
      <c r="M208" s="343"/>
      <c r="N208" s="74"/>
      <c r="O208" s="78"/>
      <c r="P208" s="78"/>
    </row>
    <row r="209" spans="1:16" ht="17.100000000000001" customHeight="1" x14ac:dyDescent="0.25">
      <c r="A209" s="293">
        <v>226</v>
      </c>
      <c r="B209" s="293" t="s">
        <v>115</v>
      </c>
      <c r="C209" s="290" t="s">
        <v>314</v>
      </c>
      <c r="D209" s="365">
        <v>375.43774905279997</v>
      </c>
      <c r="E209" s="365">
        <v>375.43774905279997</v>
      </c>
      <c r="F209" s="365"/>
      <c r="G209" s="365">
        <v>375.43774905279997</v>
      </c>
      <c r="H209" s="366">
        <v>42612</v>
      </c>
      <c r="I209" s="366">
        <v>42612</v>
      </c>
      <c r="J209" s="366">
        <v>46139</v>
      </c>
      <c r="K209" s="293">
        <v>9</v>
      </c>
      <c r="L209" s="293">
        <v>6</v>
      </c>
      <c r="M209" s="343"/>
      <c r="N209" s="74"/>
      <c r="O209" s="78"/>
      <c r="P209" s="78"/>
    </row>
    <row r="210" spans="1:16" ht="17.100000000000001" customHeight="1" x14ac:dyDescent="0.25">
      <c r="A210" s="293">
        <v>227</v>
      </c>
      <c r="B210" s="293" t="s">
        <v>111</v>
      </c>
      <c r="C210" s="290" t="s">
        <v>315</v>
      </c>
      <c r="D210" s="365">
        <v>2544.5523777296003</v>
      </c>
      <c r="E210" s="365">
        <v>2544.5523777296003</v>
      </c>
      <c r="F210" s="365"/>
      <c r="G210" s="365">
        <v>2544.5523777296003</v>
      </c>
      <c r="H210" s="366">
        <v>41254</v>
      </c>
      <c r="I210" s="366">
        <v>41360</v>
      </c>
      <c r="J210" s="366">
        <v>46366</v>
      </c>
      <c r="K210" s="293">
        <v>13</v>
      </c>
      <c r="L210" s="293">
        <v>8</v>
      </c>
      <c r="M210" s="343"/>
      <c r="N210" s="74"/>
      <c r="O210" s="78"/>
      <c r="P210" s="78"/>
    </row>
    <row r="211" spans="1:16" ht="17.100000000000001" customHeight="1" x14ac:dyDescent="0.25">
      <c r="A211" s="293">
        <v>228</v>
      </c>
      <c r="B211" s="293" t="s">
        <v>123</v>
      </c>
      <c r="C211" s="290" t="s">
        <v>316</v>
      </c>
      <c r="D211" s="365">
        <v>1078.7256455290001</v>
      </c>
      <c r="E211" s="365">
        <v>1078.7256455290001</v>
      </c>
      <c r="F211" s="365"/>
      <c r="G211" s="365">
        <v>1078.7256455290001</v>
      </c>
      <c r="H211" s="366">
        <v>41227</v>
      </c>
      <c r="I211" s="366">
        <v>41243</v>
      </c>
      <c r="J211" s="366">
        <v>46366</v>
      </c>
      <c r="K211" s="293">
        <v>13</v>
      </c>
      <c r="L211" s="293">
        <v>8</v>
      </c>
      <c r="M211" s="343"/>
      <c r="N211" s="74"/>
      <c r="O211" s="78"/>
      <c r="P211" s="78"/>
    </row>
    <row r="212" spans="1:16" ht="17.100000000000001" customHeight="1" x14ac:dyDescent="0.25">
      <c r="A212" s="293">
        <v>229</v>
      </c>
      <c r="B212" s="293" t="s">
        <v>121</v>
      </c>
      <c r="C212" s="290" t="s">
        <v>317</v>
      </c>
      <c r="D212" s="365">
        <v>2872.1231092666003</v>
      </c>
      <c r="E212" s="365">
        <v>2872.1231092666003</v>
      </c>
      <c r="F212" s="365"/>
      <c r="G212" s="365">
        <v>2872.1231092666003</v>
      </c>
      <c r="H212" s="366">
        <v>41662</v>
      </c>
      <c r="I212" s="366">
        <v>41662</v>
      </c>
      <c r="J212" s="366">
        <v>46367</v>
      </c>
      <c r="K212" s="293">
        <v>12</v>
      </c>
      <c r="L212" s="293">
        <v>8</v>
      </c>
      <c r="M212" s="343"/>
      <c r="N212" s="74"/>
      <c r="O212" s="78"/>
      <c r="P212" s="78"/>
    </row>
    <row r="213" spans="1:16" ht="17.100000000000001" customHeight="1" x14ac:dyDescent="0.25">
      <c r="A213" s="369" t="s">
        <v>816</v>
      </c>
      <c r="B213" s="371"/>
      <c r="C213" s="370"/>
      <c r="D213" s="363">
        <f>SUM(D214:D223)</f>
        <v>37910.332402159002</v>
      </c>
      <c r="E213" s="363">
        <f>SUM(E214:E223)</f>
        <v>37910.332402159002</v>
      </c>
      <c r="F213" s="363"/>
      <c r="G213" s="363">
        <f>SUM(G214:G223)</f>
        <v>37910.332402159002</v>
      </c>
      <c r="H213" s="366"/>
      <c r="I213" s="366"/>
      <c r="J213" s="366"/>
      <c r="K213" s="293"/>
      <c r="L213" s="293"/>
      <c r="M213" s="343"/>
      <c r="N213" s="74"/>
      <c r="O213" s="78"/>
      <c r="P213" s="78"/>
    </row>
    <row r="214" spans="1:16" ht="17.100000000000001" customHeight="1" x14ac:dyDescent="0.25">
      <c r="A214" s="293">
        <v>231</v>
      </c>
      <c r="B214" s="293" t="s">
        <v>215</v>
      </c>
      <c r="C214" s="290" t="s">
        <v>318</v>
      </c>
      <c r="D214" s="365">
        <v>302.71874870720001</v>
      </c>
      <c r="E214" s="365">
        <v>302.71874870720001</v>
      </c>
      <c r="F214" s="365"/>
      <c r="G214" s="365">
        <v>302.71874870720001</v>
      </c>
      <c r="H214" s="366">
        <v>40403</v>
      </c>
      <c r="I214" s="366">
        <v>40403</v>
      </c>
      <c r="J214" s="366">
        <v>46199</v>
      </c>
      <c r="K214" s="293">
        <v>15</v>
      </c>
      <c r="L214" s="293">
        <v>6</v>
      </c>
      <c r="M214" s="343"/>
      <c r="N214" s="74"/>
      <c r="O214" s="78"/>
      <c r="P214" s="78"/>
    </row>
    <row r="215" spans="1:16" ht="17.100000000000001" customHeight="1" x14ac:dyDescent="0.25">
      <c r="A215" s="293">
        <v>233</v>
      </c>
      <c r="B215" s="293" t="s">
        <v>215</v>
      </c>
      <c r="C215" s="290" t="s">
        <v>319</v>
      </c>
      <c r="D215" s="365">
        <v>129.43997828440001</v>
      </c>
      <c r="E215" s="365">
        <v>129.43997828440001</v>
      </c>
      <c r="F215" s="365"/>
      <c r="G215" s="365">
        <v>129.43997828440001</v>
      </c>
      <c r="H215" s="366">
        <v>40371</v>
      </c>
      <c r="I215" s="366">
        <v>40371</v>
      </c>
      <c r="J215" s="366">
        <v>46199</v>
      </c>
      <c r="K215" s="293">
        <v>15</v>
      </c>
      <c r="L215" s="293">
        <v>6</v>
      </c>
      <c r="M215" s="343"/>
      <c r="N215" s="74"/>
      <c r="O215" s="78"/>
      <c r="P215" s="78"/>
    </row>
    <row r="216" spans="1:16" ht="17.100000000000001" customHeight="1" x14ac:dyDescent="0.25">
      <c r="A216" s="293">
        <v>234</v>
      </c>
      <c r="B216" s="293" t="s">
        <v>215</v>
      </c>
      <c r="C216" s="290" t="s">
        <v>320</v>
      </c>
      <c r="D216" s="365">
        <v>2941.7394595176002</v>
      </c>
      <c r="E216" s="365">
        <v>2941.7394595176002</v>
      </c>
      <c r="F216" s="365"/>
      <c r="G216" s="365">
        <v>2941.7394595176002</v>
      </c>
      <c r="H216" s="366">
        <v>42936</v>
      </c>
      <c r="I216" s="366">
        <v>42977</v>
      </c>
      <c r="J216" s="366">
        <v>53885</v>
      </c>
      <c r="K216" s="293">
        <v>29</v>
      </c>
      <c r="L216" s="293">
        <v>6</v>
      </c>
      <c r="M216" s="343"/>
      <c r="N216" s="74"/>
      <c r="O216" s="78"/>
      <c r="P216" s="78"/>
    </row>
    <row r="217" spans="1:16" ht="17.100000000000001" customHeight="1" x14ac:dyDescent="0.25">
      <c r="A217" s="293">
        <v>235</v>
      </c>
      <c r="B217" s="293" t="s">
        <v>115</v>
      </c>
      <c r="C217" s="290" t="s">
        <v>321</v>
      </c>
      <c r="D217" s="365">
        <v>1807.1617032364002</v>
      </c>
      <c r="E217" s="365">
        <v>1807.1617032364002</v>
      </c>
      <c r="F217" s="365"/>
      <c r="G217" s="365">
        <v>1807.1617032364002</v>
      </c>
      <c r="H217" s="366">
        <v>41831</v>
      </c>
      <c r="I217" s="366">
        <v>41901</v>
      </c>
      <c r="J217" s="366">
        <v>46142</v>
      </c>
      <c r="K217" s="293">
        <v>11</v>
      </c>
      <c r="L217" s="293">
        <v>6</v>
      </c>
      <c r="M217" s="343"/>
      <c r="N217" s="74"/>
      <c r="O217" s="78"/>
      <c r="P217" s="78"/>
    </row>
    <row r="218" spans="1:16" ht="17.100000000000001" customHeight="1" x14ac:dyDescent="0.25">
      <c r="A218" s="293">
        <v>236</v>
      </c>
      <c r="B218" s="293" t="s">
        <v>115</v>
      </c>
      <c r="C218" s="290" t="s">
        <v>322</v>
      </c>
      <c r="D218" s="365">
        <v>1046.8944422720001</v>
      </c>
      <c r="E218" s="365">
        <v>1046.8944422720001</v>
      </c>
      <c r="F218" s="365"/>
      <c r="G218" s="365">
        <v>1046.8944422720001</v>
      </c>
      <c r="H218" s="366">
        <v>41217</v>
      </c>
      <c r="I218" s="366">
        <v>41217</v>
      </c>
      <c r="J218" s="366">
        <v>46314</v>
      </c>
      <c r="K218" s="293">
        <v>13</v>
      </c>
      <c r="L218" s="293">
        <v>10</v>
      </c>
      <c r="M218" s="343"/>
      <c r="N218" s="74"/>
      <c r="O218" s="78"/>
      <c r="P218" s="78"/>
    </row>
    <row r="219" spans="1:16" ht="17.100000000000001" customHeight="1" x14ac:dyDescent="0.25">
      <c r="A219" s="293">
        <v>237</v>
      </c>
      <c r="B219" s="293" t="s">
        <v>123</v>
      </c>
      <c r="C219" s="290" t="s">
        <v>323</v>
      </c>
      <c r="D219" s="365">
        <v>813.41252015800001</v>
      </c>
      <c r="E219" s="365">
        <v>813.41252015800001</v>
      </c>
      <c r="F219" s="365"/>
      <c r="G219" s="365">
        <v>813.41252015800001</v>
      </c>
      <c r="H219" s="366">
        <v>42429</v>
      </c>
      <c r="I219" s="366">
        <v>42755</v>
      </c>
      <c r="J219" s="366">
        <v>46365</v>
      </c>
      <c r="K219" s="293">
        <v>10</v>
      </c>
      <c r="L219" s="293">
        <v>8</v>
      </c>
      <c r="M219" s="222"/>
    </row>
    <row r="220" spans="1:16" ht="17.100000000000001" customHeight="1" x14ac:dyDescent="0.25">
      <c r="A220" s="293">
        <v>242</v>
      </c>
      <c r="B220" s="293" t="s">
        <v>127</v>
      </c>
      <c r="C220" s="290" t="s">
        <v>324</v>
      </c>
      <c r="D220" s="365">
        <v>10777.332782273401</v>
      </c>
      <c r="E220" s="365">
        <v>10777.332782273401</v>
      </c>
      <c r="F220" s="365"/>
      <c r="G220" s="365">
        <v>10777.332782273401</v>
      </c>
      <c r="H220" s="366">
        <v>40716</v>
      </c>
      <c r="I220" s="366">
        <v>43277</v>
      </c>
      <c r="J220" s="366">
        <v>54128</v>
      </c>
      <c r="K220" s="293">
        <v>36</v>
      </c>
      <c r="L220" s="293">
        <v>2</v>
      </c>
      <c r="M220" s="222"/>
    </row>
    <row r="221" spans="1:16" ht="17.100000000000001" customHeight="1" x14ac:dyDescent="0.25">
      <c r="A221" s="293">
        <v>243</v>
      </c>
      <c r="B221" s="293" t="s">
        <v>127</v>
      </c>
      <c r="C221" s="290" t="s">
        <v>325</v>
      </c>
      <c r="D221" s="365">
        <v>8254.8232539962009</v>
      </c>
      <c r="E221" s="365">
        <v>8254.8232539962009</v>
      </c>
      <c r="F221" s="365"/>
      <c r="G221" s="365">
        <v>8254.8232539962009</v>
      </c>
      <c r="H221" s="366">
        <v>40737</v>
      </c>
      <c r="I221" s="366">
        <v>42577</v>
      </c>
      <c r="J221" s="366">
        <v>46139</v>
      </c>
      <c r="K221" s="293">
        <v>14</v>
      </c>
      <c r="L221" s="293">
        <v>3</v>
      </c>
      <c r="M221" s="222"/>
    </row>
    <row r="222" spans="1:16" ht="17.100000000000001" customHeight="1" x14ac:dyDescent="0.25">
      <c r="A222" s="293">
        <v>244</v>
      </c>
      <c r="B222" s="293" t="s">
        <v>127</v>
      </c>
      <c r="C222" s="290" t="s">
        <v>326</v>
      </c>
      <c r="D222" s="365">
        <v>10222.5316120802</v>
      </c>
      <c r="E222" s="365">
        <v>10222.5316120802</v>
      </c>
      <c r="F222" s="365"/>
      <c r="G222" s="365">
        <v>10222.5316120802</v>
      </c>
      <c r="H222" s="366">
        <v>40420</v>
      </c>
      <c r="I222" s="366">
        <v>42516</v>
      </c>
      <c r="J222" s="366">
        <v>46318</v>
      </c>
      <c r="K222" s="293">
        <v>15</v>
      </c>
      <c r="L222" s="293">
        <v>9</v>
      </c>
      <c r="M222" s="222"/>
    </row>
    <row r="223" spans="1:16" ht="17.100000000000001" customHeight="1" x14ac:dyDescent="0.25">
      <c r="A223" s="293">
        <v>245</v>
      </c>
      <c r="B223" s="293" t="s">
        <v>127</v>
      </c>
      <c r="C223" s="290" t="s">
        <v>327</v>
      </c>
      <c r="D223" s="365">
        <v>1614.2779016336001</v>
      </c>
      <c r="E223" s="365">
        <v>1614.2779016336001</v>
      </c>
      <c r="F223" s="365"/>
      <c r="G223" s="365">
        <v>1614.2779016336001</v>
      </c>
      <c r="H223" s="366">
        <v>40805</v>
      </c>
      <c r="I223" s="366">
        <v>46996</v>
      </c>
      <c r="J223" s="366">
        <v>50371</v>
      </c>
      <c r="K223" s="293">
        <v>26</v>
      </c>
      <c r="L223" s="293">
        <v>1</v>
      </c>
      <c r="M223" s="222"/>
    </row>
    <row r="224" spans="1:16" ht="17.100000000000001" customHeight="1" x14ac:dyDescent="0.25">
      <c r="A224" s="369" t="s">
        <v>817</v>
      </c>
      <c r="B224" s="371"/>
      <c r="C224" s="370"/>
      <c r="D224" s="363">
        <f>SUM(D225:D231)</f>
        <v>24293.005924097401</v>
      </c>
      <c r="E224" s="363">
        <f>SUM(E225:E231)</f>
        <v>24293.005924097401</v>
      </c>
      <c r="F224" s="363"/>
      <c r="G224" s="363">
        <f>SUM(G225:G231)</f>
        <v>24293.005924097401</v>
      </c>
      <c r="H224" s="366"/>
      <c r="I224" s="366"/>
      <c r="J224" s="366"/>
      <c r="K224" s="293"/>
      <c r="L224" s="293"/>
      <c r="M224" s="222"/>
    </row>
    <row r="225" spans="1:13" ht="17.100000000000001" customHeight="1" x14ac:dyDescent="0.25">
      <c r="A225" s="293">
        <v>247</v>
      </c>
      <c r="B225" s="293" t="s">
        <v>215</v>
      </c>
      <c r="C225" s="290" t="s">
        <v>818</v>
      </c>
      <c r="D225" s="365">
        <v>2712.1390856952003</v>
      </c>
      <c r="E225" s="365">
        <v>2712.1390856952003</v>
      </c>
      <c r="F225" s="365"/>
      <c r="G225" s="365">
        <v>2712.1390856952003</v>
      </c>
      <c r="H225" s="366">
        <v>41401</v>
      </c>
      <c r="I225" s="366">
        <v>41796</v>
      </c>
      <c r="J225" s="366">
        <v>46142</v>
      </c>
      <c r="K225" s="293">
        <v>12</v>
      </c>
      <c r="L225" s="293">
        <v>9</v>
      </c>
      <c r="M225" s="222"/>
    </row>
    <row r="226" spans="1:13" ht="17.100000000000001" customHeight="1" x14ac:dyDescent="0.25">
      <c r="A226" s="293">
        <v>248</v>
      </c>
      <c r="B226" s="293" t="s">
        <v>215</v>
      </c>
      <c r="C226" s="290" t="s">
        <v>329</v>
      </c>
      <c r="D226" s="365">
        <v>3093.5527830956003</v>
      </c>
      <c r="E226" s="365">
        <v>3093.5527830956003</v>
      </c>
      <c r="F226" s="365"/>
      <c r="G226" s="365">
        <v>3093.5527830956003</v>
      </c>
      <c r="H226" s="366">
        <v>40876</v>
      </c>
      <c r="I226" s="366">
        <v>41197</v>
      </c>
      <c r="J226" s="366">
        <v>46185</v>
      </c>
      <c r="K226" s="293">
        <v>14</v>
      </c>
      <c r="L226" s="293">
        <v>1</v>
      </c>
      <c r="M226" s="222"/>
    </row>
    <row r="227" spans="1:13" ht="17.100000000000001" customHeight="1" x14ac:dyDescent="0.25">
      <c r="A227" s="293">
        <v>249</v>
      </c>
      <c r="B227" s="293" t="s">
        <v>215</v>
      </c>
      <c r="C227" s="290" t="s">
        <v>330</v>
      </c>
      <c r="D227" s="365">
        <v>4604.0828874810004</v>
      </c>
      <c r="E227" s="365">
        <v>4604.0828874810004</v>
      </c>
      <c r="F227" s="365"/>
      <c r="G227" s="365">
        <v>4604.0828874810004</v>
      </c>
      <c r="H227" s="366">
        <v>41700</v>
      </c>
      <c r="I227" s="366">
        <v>45868</v>
      </c>
      <c r="J227" s="366">
        <v>57344</v>
      </c>
      <c r="K227" s="293">
        <v>42</v>
      </c>
      <c r="L227" s="293">
        <v>9</v>
      </c>
      <c r="M227" s="222"/>
    </row>
    <row r="228" spans="1:13" ht="17.100000000000001" customHeight="1" x14ac:dyDescent="0.25">
      <c r="A228" s="293">
        <v>250</v>
      </c>
      <c r="B228" s="293" t="s">
        <v>215</v>
      </c>
      <c r="C228" s="290" t="s">
        <v>331</v>
      </c>
      <c r="D228" s="365">
        <v>1241.1997661014</v>
      </c>
      <c r="E228" s="365">
        <v>1241.1997661014</v>
      </c>
      <c r="F228" s="365"/>
      <c r="G228" s="365">
        <v>1241.1997661014</v>
      </c>
      <c r="H228" s="366">
        <v>40822</v>
      </c>
      <c r="I228" s="366">
        <v>40928</v>
      </c>
      <c r="J228" s="366">
        <v>46311</v>
      </c>
      <c r="K228" s="293">
        <v>14</v>
      </c>
      <c r="L228" s="293">
        <v>6</v>
      </c>
      <c r="M228" s="222"/>
    </row>
    <row r="229" spans="1:13" ht="17.100000000000001" customHeight="1" x14ac:dyDescent="0.25">
      <c r="A229" s="293">
        <v>251</v>
      </c>
      <c r="B229" s="293" t="s">
        <v>127</v>
      </c>
      <c r="C229" s="290" t="s">
        <v>332</v>
      </c>
      <c r="D229" s="365">
        <v>1463.7128063544001</v>
      </c>
      <c r="E229" s="365">
        <v>1463.7128063544001</v>
      </c>
      <c r="F229" s="365"/>
      <c r="G229" s="365">
        <v>1463.7128063544001</v>
      </c>
      <c r="H229" s="366">
        <v>41472</v>
      </c>
      <c r="I229" s="366">
        <v>42689</v>
      </c>
      <c r="J229" s="366">
        <v>49947</v>
      </c>
      <c r="K229" s="293">
        <v>22</v>
      </c>
      <c r="L229" s="293">
        <v>11</v>
      </c>
      <c r="M229" s="222"/>
    </row>
    <row r="230" spans="1:13" ht="17.100000000000001" customHeight="1" x14ac:dyDescent="0.25">
      <c r="A230" s="293">
        <v>252</v>
      </c>
      <c r="B230" s="293" t="s">
        <v>127</v>
      </c>
      <c r="C230" s="290" t="s">
        <v>333</v>
      </c>
      <c r="D230" s="365">
        <v>107.2692867176</v>
      </c>
      <c r="E230" s="365">
        <v>107.2692867176</v>
      </c>
      <c r="F230" s="365"/>
      <c r="G230" s="365">
        <v>107.2692867176</v>
      </c>
      <c r="H230" s="366">
        <v>40689</v>
      </c>
      <c r="I230" s="366">
        <v>40689</v>
      </c>
      <c r="J230" s="366">
        <v>44022</v>
      </c>
      <c r="K230" s="293">
        <v>9</v>
      </c>
      <c r="L230" s="293">
        <v>0</v>
      </c>
      <c r="M230" s="222"/>
    </row>
    <row r="231" spans="1:13" ht="17.100000000000001" customHeight="1" x14ac:dyDescent="0.25">
      <c r="A231" s="293">
        <v>253</v>
      </c>
      <c r="B231" s="293" t="s">
        <v>127</v>
      </c>
      <c r="C231" s="290" t="s">
        <v>334</v>
      </c>
      <c r="D231" s="365">
        <v>11071.0493086522</v>
      </c>
      <c r="E231" s="365">
        <v>11071.0493086522</v>
      </c>
      <c r="F231" s="365"/>
      <c r="G231" s="365">
        <v>11071.0493086522</v>
      </c>
      <c r="H231" s="366">
        <v>41320</v>
      </c>
      <c r="I231" s="366">
        <v>43234</v>
      </c>
      <c r="J231" s="366">
        <v>54128</v>
      </c>
      <c r="K231" s="293">
        <v>34</v>
      </c>
      <c r="L231" s="293">
        <v>8</v>
      </c>
      <c r="M231" s="222"/>
    </row>
    <row r="232" spans="1:13" ht="17.100000000000001" customHeight="1" x14ac:dyDescent="0.25">
      <c r="A232" s="369" t="s">
        <v>819</v>
      </c>
      <c r="B232" s="370"/>
      <c r="C232" s="370"/>
      <c r="D232" s="363">
        <f>SUM(D233:D235)</f>
        <v>41635.929020159601</v>
      </c>
      <c r="E232" s="363">
        <f>SUM(E233:E235)</f>
        <v>41635.929020159601</v>
      </c>
      <c r="F232" s="363"/>
      <c r="G232" s="363">
        <f>SUM(G233:G235)</f>
        <v>41635.929020159601</v>
      </c>
      <c r="H232" s="366"/>
      <c r="I232" s="366"/>
      <c r="J232" s="366"/>
      <c r="K232" s="293"/>
      <c r="L232" s="293"/>
      <c r="M232" s="222"/>
    </row>
    <row r="233" spans="1:13" ht="17.100000000000001" customHeight="1" x14ac:dyDescent="0.25">
      <c r="A233" s="293">
        <v>259</v>
      </c>
      <c r="B233" s="293" t="s">
        <v>127</v>
      </c>
      <c r="C233" s="290" t="s">
        <v>820</v>
      </c>
      <c r="D233" s="365">
        <v>22647.559355072401</v>
      </c>
      <c r="E233" s="365">
        <v>22647.559355072401</v>
      </c>
      <c r="F233" s="365"/>
      <c r="G233" s="365">
        <v>22647.559355072401</v>
      </c>
      <c r="H233" s="366">
        <v>41674</v>
      </c>
      <c r="I233" s="366">
        <v>43291</v>
      </c>
      <c r="J233" s="366">
        <v>54128</v>
      </c>
      <c r="K233" s="293">
        <v>33</v>
      </c>
      <c r="L233" s="293">
        <v>11</v>
      </c>
      <c r="M233" s="222"/>
    </row>
    <row r="234" spans="1:13" ht="17.100000000000001" customHeight="1" x14ac:dyDescent="0.25">
      <c r="A234" s="293">
        <v>260</v>
      </c>
      <c r="B234" s="293" t="s">
        <v>127</v>
      </c>
      <c r="C234" s="290" t="s">
        <v>821</v>
      </c>
      <c r="D234" s="365">
        <v>6175.1645397330003</v>
      </c>
      <c r="E234" s="365">
        <v>6175.1645397330003</v>
      </c>
      <c r="F234" s="365"/>
      <c r="G234" s="365">
        <v>6175.1645397330003</v>
      </c>
      <c r="H234" s="366">
        <v>41506</v>
      </c>
      <c r="I234" s="366">
        <v>43067</v>
      </c>
      <c r="J234" s="366">
        <v>53885</v>
      </c>
      <c r="K234" s="293">
        <v>33</v>
      </c>
      <c r="L234" s="293">
        <v>9</v>
      </c>
      <c r="M234" s="222"/>
    </row>
    <row r="235" spans="1:13" ht="17.100000000000001" customHeight="1" x14ac:dyDescent="0.25">
      <c r="A235" s="293">
        <v>261</v>
      </c>
      <c r="B235" s="293" t="s">
        <v>179</v>
      </c>
      <c r="C235" s="290" t="s">
        <v>337</v>
      </c>
      <c r="D235" s="365">
        <v>12813.205125354201</v>
      </c>
      <c r="E235" s="365">
        <v>12813.205125354201</v>
      </c>
      <c r="F235" s="365"/>
      <c r="G235" s="365">
        <v>12813.205125354201</v>
      </c>
      <c r="H235" s="366">
        <v>42031</v>
      </c>
      <c r="I235" s="366">
        <v>44560</v>
      </c>
      <c r="J235" s="366">
        <v>54868</v>
      </c>
      <c r="K235" s="293">
        <v>35</v>
      </c>
      <c r="L235" s="293">
        <v>0</v>
      </c>
      <c r="M235" s="222"/>
    </row>
    <row r="236" spans="1:13" ht="17.100000000000001" customHeight="1" x14ac:dyDescent="0.25">
      <c r="A236" s="369" t="s">
        <v>822</v>
      </c>
      <c r="B236" s="370"/>
      <c r="C236" s="370"/>
      <c r="D236" s="363">
        <f>SUM(D237:D245)</f>
        <v>38734.421912916798</v>
      </c>
      <c r="E236" s="363">
        <f>SUM(E237:E245)</f>
        <v>38734.421912916798</v>
      </c>
      <c r="F236" s="363"/>
      <c r="G236" s="363">
        <f>SUM(G237:G245)</f>
        <v>38734.421912916798</v>
      </c>
      <c r="H236" s="366"/>
      <c r="I236" s="366"/>
      <c r="J236" s="366"/>
      <c r="K236" s="293"/>
      <c r="L236" s="293"/>
      <c r="M236" s="222"/>
    </row>
    <row r="237" spans="1:13" ht="17.100000000000001" customHeight="1" x14ac:dyDescent="0.25">
      <c r="A237" s="293">
        <v>262</v>
      </c>
      <c r="B237" s="293" t="s">
        <v>215</v>
      </c>
      <c r="C237" s="290" t="s">
        <v>338</v>
      </c>
      <c r="D237" s="365">
        <v>1469.8624956302001</v>
      </c>
      <c r="E237" s="365">
        <v>1469.8624956302001</v>
      </c>
      <c r="F237" s="365"/>
      <c r="G237" s="365">
        <v>1469.8624956302001</v>
      </c>
      <c r="H237" s="366">
        <v>41290</v>
      </c>
      <c r="I237" s="366">
        <v>41761</v>
      </c>
      <c r="J237" s="366">
        <v>46374</v>
      </c>
      <c r="K237" s="293">
        <v>13</v>
      </c>
      <c r="L237" s="293">
        <v>8</v>
      </c>
      <c r="M237" s="222"/>
    </row>
    <row r="238" spans="1:13" ht="17.100000000000001" customHeight="1" x14ac:dyDescent="0.25">
      <c r="A238" s="293">
        <v>264</v>
      </c>
      <c r="B238" s="293" t="s">
        <v>113</v>
      </c>
      <c r="C238" s="290" t="s">
        <v>339</v>
      </c>
      <c r="D238" s="365">
        <v>15600.423271916001</v>
      </c>
      <c r="E238" s="365">
        <v>15600.423271916001</v>
      </c>
      <c r="F238" s="365"/>
      <c r="G238" s="365">
        <v>15600.423271916001</v>
      </c>
      <c r="H238" s="366">
        <v>43001</v>
      </c>
      <c r="I238" s="366">
        <v>46021</v>
      </c>
      <c r="J238" s="366">
        <v>57329</v>
      </c>
      <c r="K238" s="293">
        <v>39</v>
      </c>
      <c r="L238" s="293">
        <v>2</v>
      </c>
      <c r="M238" s="222"/>
    </row>
    <row r="239" spans="1:13" ht="17.100000000000001" customHeight="1" x14ac:dyDescent="0.25">
      <c r="A239" s="293">
        <v>266</v>
      </c>
      <c r="B239" s="293" t="s">
        <v>215</v>
      </c>
      <c r="C239" s="290" t="s">
        <v>340</v>
      </c>
      <c r="D239" s="365">
        <v>5790.9623725646006</v>
      </c>
      <c r="E239" s="365">
        <v>5790.9623725646006</v>
      </c>
      <c r="F239" s="365"/>
      <c r="G239" s="365">
        <v>5790.9623725646006</v>
      </c>
      <c r="H239" s="366">
        <v>43495</v>
      </c>
      <c r="I239" s="366">
        <v>46751</v>
      </c>
      <c r="J239" s="366">
        <v>57709</v>
      </c>
      <c r="K239" s="293">
        <v>38</v>
      </c>
      <c r="L239" s="293">
        <v>9</v>
      </c>
      <c r="M239" s="222"/>
    </row>
    <row r="240" spans="1:13" ht="17.100000000000001" customHeight="1" x14ac:dyDescent="0.25">
      <c r="A240" s="293">
        <v>267</v>
      </c>
      <c r="B240" s="293" t="s">
        <v>215</v>
      </c>
      <c r="C240" s="290" t="s">
        <v>341</v>
      </c>
      <c r="D240" s="365">
        <v>1859.0284600132002</v>
      </c>
      <c r="E240" s="365">
        <v>1859.0284600132002</v>
      </c>
      <c r="F240" s="365"/>
      <c r="G240" s="365">
        <v>1859.0284600132002</v>
      </c>
      <c r="H240" s="366">
        <v>41912</v>
      </c>
      <c r="I240" s="366">
        <v>42062</v>
      </c>
      <c r="J240" s="366">
        <v>46366</v>
      </c>
      <c r="K240" s="293">
        <v>11</v>
      </c>
      <c r="L240" s="293">
        <v>10</v>
      </c>
      <c r="M240" s="222"/>
    </row>
    <row r="241" spans="1:13" ht="17.100000000000001" customHeight="1" x14ac:dyDescent="0.25">
      <c r="A241" s="293">
        <v>268</v>
      </c>
      <c r="B241" s="293" t="s">
        <v>115</v>
      </c>
      <c r="C241" s="290" t="s">
        <v>342</v>
      </c>
      <c r="D241" s="365">
        <v>76.498835728000003</v>
      </c>
      <c r="E241" s="365">
        <v>76.498835728000003</v>
      </c>
      <c r="F241" s="365"/>
      <c r="G241" s="365">
        <v>76.498835728000003</v>
      </c>
      <c r="H241" s="366">
        <v>45654</v>
      </c>
      <c r="I241" s="366">
        <v>42422</v>
      </c>
      <c r="J241" s="366">
        <v>49094</v>
      </c>
      <c r="K241" s="293">
        <v>9</v>
      </c>
      <c r="L241" s="293">
        <v>2</v>
      </c>
      <c r="M241" s="222"/>
    </row>
    <row r="242" spans="1:13" ht="17.100000000000001" customHeight="1" x14ac:dyDescent="0.25">
      <c r="A242" s="293">
        <v>269</v>
      </c>
      <c r="B242" s="293" t="s">
        <v>123</v>
      </c>
      <c r="C242" s="290" t="s">
        <v>343</v>
      </c>
      <c r="D242" s="365">
        <v>125.10978381860001</v>
      </c>
      <c r="E242" s="365">
        <v>125.10978381860001</v>
      </c>
      <c r="F242" s="365"/>
      <c r="G242" s="365">
        <v>125.10978381860001</v>
      </c>
      <c r="H242" s="366">
        <v>42136</v>
      </c>
      <c r="I242" s="366">
        <v>42136</v>
      </c>
      <c r="J242" s="366">
        <v>46366</v>
      </c>
      <c r="K242" s="293">
        <v>11</v>
      </c>
      <c r="L242" s="293">
        <v>5</v>
      </c>
      <c r="M242" s="222"/>
    </row>
    <row r="243" spans="1:13" ht="17.100000000000001" customHeight="1" x14ac:dyDescent="0.25">
      <c r="A243" s="293">
        <v>273</v>
      </c>
      <c r="B243" s="293" t="s">
        <v>127</v>
      </c>
      <c r="C243" s="290" t="s">
        <v>344</v>
      </c>
      <c r="D243" s="365">
        <v>2301.0804030396002</v>
      </c>
      <c r="E243" s="365">
        <v>2301.0804030396002</v>
      </c>
      <c r="F243" s="365"/>
      <c r="G243" s="365">
        <v>2301.0804030396002</v>
      </c>
      <c r="H243" s="366">
        <v>42160</v>
      </c>
      <c r="I243" s="366">
        <v>44377</v>
      </c>
      <c r="J243" s="366">
        <v>54865</v>
      </c>
      <c r="K243" s="293">
        <v>34</v>
      </c>
      <c r="L243" s="293">
        <v>8</v>
      </c>
      <c r="M243" s="222"/>
    </row>
    <row r="244" spans="1:13" ht="17.100000000000001" customHeight="1" x14ac:dyDescent="0.25">
      <c r="A244" s="293">
        <v>274</v>
      </c>
      <c r="B244" s="293" t="s">
        <v>127</v>
      </c>
      <c r="C244" s="290" t="s">
        <v>345</v>
      </c>
      <c r="D244" s="365">
        <v>6557.3840772635995</v>
      </c>
      <c r="E244" s="365">
        <v>6557.3840772635995</v>
      </c>
      <c r="F244" s="365"/>
      <c r="G244" s="365">
        <v>6557.3840772635995</v>
      </c>
      <c r="H244" s="366">
        <v>41605</v>
      </c>
      <c r="I244" s="366">
        <v>46996</v>
      </c>
      <c r="J244" s="366">
        <v>54868</v>
      </c>
      <c r="K244" s="293">
        <v>36</v>
      </c>
      <c r="L244" s="293">
        <v>3</v>
      </c>
      <c r="M244" s="222"/>
    </row>
    <row r="245" spans="1:13" ht="17.100000000000001" customHeight="1" x14ac:dyDescent="0.25">
      <c r="A245" s="293">
        <v>275</v>
      </c>
      <c r="B245" s="293" t="s">
        <v>111</v>
      </c>
      <c r="C245" s="290" t="s">
        <v>346</v>
      </c>
      <c r="D245" s="365">
        <v>4954.0722129430005</v>
      </c>
      <c r="E245" s="365">
        <v>4954.0722129430005</v>
      </c>
      <c r="F245" s="365"/>
      <c r="G245" s="365">
        <v>4954.0722129430005</v>
      </c>
      <c r="H245" s="366">
        <v>42061</v>
      </c>
      <c r="I245" s="366">
        <v>42061</v>
      </c>
      <c r="J245" s="366">
        <v>46366</v>
      </c>
      <c r="K245" s="293">
        <v>11</v>
      </c>
      <c r="L245" s="293">
        <v>5</v>
      </c>
      <c r="M245" s="222"/>
    </row>
    <row r="246" spans="1:13" ht="17.100000000000001" customHeight="1" x14ac:dyDescent="0.25">
      <c r="A246" s="369" t="s">
        <v>823</v>
      </c>
      <c r="B246" s="293"/>
      <c r="C246" s="370"/>
      <c r="D246" s="363">
        <f>SUM(D247:D260)</f>
        <v>33552.843746525607</v>
      </c>
      <c r="E246" s="363">
        <f>SUM(E247:E260)</f>
        <v>33552.843746525607</v>
      </c>
      <c r="F246" s="363"/>
      <c r="G246" s="363">
        <f>SUM(G247:G260)</f>
        <v>33552.843746525607</v>
      </c>
      <c r="H246" s="366"/>
      <c r="I246" s="366"/>
      <c r="J246" s="366"/>
      <c r="K246" s="293"/>
      <c r="L246" s="293"/>
      <c r="M246" s="222"/>
    </row>
    <row r="247" spans="1:13" ht="17.100000000000001" customHeight="1" x14ac:dyDescent="0.25">
      <c r="A247" s="293">
        <v>278</v>
      </c>
      <c r="B247" s="293" t="s">
        <v>192</v>
      </c>
      <c r="C247" s="290" t="s">
        <v>347</v>
      </c>
      <c r="D247" s="365">
        <v>762.67112752460002</v>
      </c>
      <c r="E247" s="365">
        <v>762.67112752460002</v>
      </c>
      <c r="F247" s="365"/>
      <c r="G247" s="365">
        <v>762.67112752460002</v>
      </c>
      <c r="H247" s="366">
        <v>43063</v>
      </c>
      <c r="I247" s="366">
        <v>43665</v>
      </c>
      <c r="J247" s="366">
        <v>54128</v>
      </c>
      <c r="K247" s="293">
        <v>30</v>
      </c>
      <c r="L247" s="293">
        <v>2</v>
      </c>
      <c r="M247" s="222"/>
    </row>
    <row r="248" spans="1:13" ht="17.100000000000001" customHeight="1" x14ac:dyDescent="0.25">
      <c r="A248" s="293">
        <v>280</v>
      </c>
      <c r="B248" s="293" t="s">
        <v>215</v>
      </c>
      <c r="C248" s="290" t="s">
        <v>348</v>
      </c>
      <c r="D248" s="365">
        <v>1490.9098751918002</v>
      </c>
      <c r="E248" s="365">
        <v>1490.9098751918002</v>
      </c>
      <c r="F248" s="365"/>
      <c r="G248" s="365">
        <v>1490.9098751918002</v>
      </c>
      <c r="H248" s="366">
        <v>42129</v>
      </c>
      <c r="I248" s="366">
        <v>46904</v>
      </c>
      <c r="J248" s="366">
        <v>54583</v>
      </c>
      <c r="K248" s="293">
        <v>34</v>
      </c>
      <c r="L248" s="293">
        <v>0</v>
      </c>
      <c r="M248" s="222"/>
    </row>
    <row r="249" spans="1:13" ht="17.100000000000001" customHeight="1" x14ac:dyDescent="0.25">
      <c r="A249" s="293">
        <v>281</v>
      </c>
      <c r="B249" s="293" t="s">
        <v>123</v>
      </c>
      <c r="C249" s="290" t="s">
        <v>349</v>
      </c>
      <c r="D249" s="365">
        <v>1976.6006386321999</v>
      </c>
      <c r="E249" s="365">
        <v>1976.6006386321999</v>
      </c>
      <c r="F249" s="365"/>
      <c r="G249" s="365">
        <v>1976.6006386321999</v>
      </c>
      <c r="H249" s="366">
        <v>43063</v>
      </c>
      <c r="I249" s="366">
        <v>43473</v>
      </c>
      <c r="J249" s="366">
        <v>48820</v>
      </c>
      <c r="K249" s="293">
        <v>15</v>
      </c>
      <c r="L249" s="293">
        <v>7</v>
      </c>
      <c r="M249" s="222"/>
    </row>
    <row r="250" spans="1:13" ht="17.100000000000001" customHeight="1" x14ac:dyDescent="0.25">
      <c r="A250" s="293">
        <v>282</v>
      </c>
      <c r="B250" s="293" t="s">
        <v>215</v>
      </c>
      <c r="C250" s="290" t="s">
        <v>350</v>
      </c>
      <c r="D250" s="365">
        <v>5532.6141839262009</v>
      </c>
      <c r="E250" s="365">
        <v>5532.6141839262009</v>
      </c>
      <c r="F250" s="365"/>
      <c r="G250" s="365">
        <v>5532.6141839262009</v>
      </c>
      <c r="H250" s="366">
        <v>43329</v>
      </c>
      <c r="I250" s="366">
        <v>46630</v>
      </c>
      <c r="J250" s="366">
        <v>54322</v>
      </c>
      <c r="K250" s="293">
        <v>30</v>
      </c>
      <c r="L250" s="293">
        <v>0</v>
      </c>
      <c r="M250" s="222"/>
    </row>
    <row r="251" spans="1:13" ht="17.100000000000001" customHeight="1" x14ac:dyDescent="0.25">
      <c r="A251" s="293">
        <v>283</v>
      </c>
      <c r="B251" s="293" t="s">
        <v>123</v>
      </c>
      <c r="C251" s="290" t="s">
        <v>351</v>
      </c>
      <c r="D251" s="365">
        <v>2461.5141293316001</v>
      </c>
      <c r="E251" s="365">
        <v>2461.5141293316001</v>
      </c>
      <c r="F251" s="365"/>
      <c r="G251" s="365">
        <v>2461.5141293316001</v>
      </c>
      <c r="H251" s="366">
        <v>43535</v>
      </c>
      <c r="I251" s="366">
        <v>43535</v>
      </c>
      <c r="J251" s="366">
        <v>47087</v>
      </c>
      <c r="K251" s="293">
        <v>9</v>
      </c>
      <c r="L251" s="293">
        <v>4</v>
      </c>
      <c r="M251" s="222"/>
    </row>
    <row r="252" spans="1:13" ht="17.100000000000001" customHeight="1" x14ac:dyDescent="0.25">
      <c r="A252" s="293">
        <v>284</v>
      </c>
      <c r="B252" s="293" t="s">
        <v>111</v>
      </c>
      <c r="C252" s="290" t="s">
        <v>352</v>
      </c>
      <c r="D252" s="365">
        <v>2433.2263388818001</v>
      </c>
      <c r="E252" s="365">
        <v>2433.2263388818001</v>
      </c>
      <c r="F252" s="365"/>
      <c r="G252" s="365">
        <v>2433.2263388818001</v>
      </c>
      <c r="H252" s="366">
        <v>42916</v>
      </c>
      <c r="I252" s="366">
        <v>46751</v>
      </c>
      <c r="J252" s="366">
        <v>52071</v>
      </c>
      <c r="K252" s="293">
        <v>25</v>
      </c>
      <c r="L252" s="293">
        <v>0</v>
      </c>
      <c r="M252" s="222"/>
    </row>
    <row r="253" spans="1:13" ht="17.100000000000001" customHeight="1" x14ac:dyDescent="0.25">
      <c r="A253" s="293">
        <v>286</v>
      </c>
      <c r="B253" s="293" t="s">
        <v>115</v>
      </c>
      <c r="C253" s="290" t="s">
        <v>353</v>
      </c>
      <c r="D253" s="365">
        <v>3077.7545901858002</v>
      </c>
      <c r="E253" s="365">
        <v>3077.7545901858002</v>
      </c>
      <c r="F253" s="365"/>
      <c r="G253" s="365">
        <v>3077.7545901858002</v>
      </c>
      <c r="H253" s="366">
        <v>42625</v>
      </c>
      <c r="I253" s="366">
        <v>42625</v>
      </c>
      <c r="J253" s="366">
        <v>46139</v>
      </c>
      <c r="K253" s="293">
        <v>9</v>
      </c>
      <c r="L253" s="293">
        <v>6</v>
      </c>
      <c r="M253" s="222"/>
    </row>
    <row r="254" spans="1:13" ht="17.100000000000001" customHeight="1" x14ac:dyDescent="0.25">
      <c r="A254" s="293">
        <v>288</v>
      </c>
      <c r="B254" s="293" t="s">
        <v>215</v>
      </c>
      <c r="C254" s="290" t="s">
        <v>354</v>
      </c>
      <c r="D254" s="365">
        <v>1794.6233826528</v>
      </c>
      <c r="E254" s="365">
        <v>1794.6233826528</v>
      </c>
      <c r="F254" s="365"/>
      <c r="G254" s="365">
        <v>1794.6233826528</v>
      </c>
      <c r="H254" s="366">
        <v>42601</v>
      </c>
      <c r="I254" s="366">
        <v>43962</v>
      </c>
      <c r="J254" s="366">
        <v>54332</v>
      </c>
      <c r="K254" s="293">
        <v>32</v>
      </c>
      <c r="L254" s="293">
        <v>1</v>
      </c>
      <c r="M254" s="222"/>
    </row>
    <row r="255" spans="1:13" ht="17.100000000000001" customHeight="1" x14ac:dyDescent="0.25">
      <c r="A255" s="293">
        <v>289</v>
      </c>
      <c r="B255" s="293" t="s">
        <v>142</v>
      </c>
      <c r="C255" s="290" t="s">
        <v>751</v>
      </c>
      <c r="D255" s="365">
        <v>2793.4843403964005</v>
      </c>
      <c r="E255" s="365">
        <v>2793.4843403964005</v>
      </c>
      <c r="F255" s="365"/>
      <c r="G255" s="365">
        <v>2793.4843403964005</v>
      </c>
      <c r="H255" s="366">
        <v>45859</v>
      </c>
      <c r="I255" s="366">
        <v>46179</v>
      </c>
      <c r="J255" s="366">
        <v>56907</v>
      </c>
      <c r="K255" s="293">
        <v>30</v>
      </c>
      <c r="L255" s="293">
        <v>2</v>
      </c>
      <c r="M255" s="222"/>
    </row>
    <row r="256" spans="1:13" ht="17.100000000000001" customHeight="1" x14ac:dyDescent="0.25">
      <c r="A256" s="293">
        <v>290</v>
      </c>
      <c r="B256" s="293" t="s">
        <v>123</v>
      </c>
      <c r="C256" s="290" t="s">
        <v>355</v>
      </c>
      <c r="D256" s="365">
        <v>846.60378308660006</v>
      </c>
      <c r="E256" s="365">
        <v>846.60378308660006</v>
      </c>
      <c r="F256" s="365"/>
      <c r="G256" s="365">
        <v>846.60378308660006</v>
      </c>
      <c r="H256" s="366">
        <v>46002</v>
      </c>
      <c r="I256" s="366">
        <v>46108</v>
      </c>
      <c r="J256" s="366">
        <v>49033</v>
      </c>
      <c r="K256" s="293">
        <v>8</v>
      </c>
      <c r="L256" s="293">
        <v>0</v>
      </c>
      <c r="M256" s="222"/>
    </row>
    <row r="257" spans="1:13" ht="17.100000000000001" customHeight="1" x14ac:dyDescent="0.25">
      <c r="A257" s="293">
        <v>292</v>
      </c>
      <c r="B257" s="293" t="s">
        <v>127</v>
      </c>
      <c r="C257" s="290" t="s">
        <v>356</v>
      </c>
      <c r="D257" s="365">
        <v>3067.3263146722002</v>
      </c>
      <c r="E257" s="365">
        <v>3067.3263146722002</v>
      </c>
      <c r="F257" s="365"/>
      <c r="G257" s="365">
        <v>3067.3263146722002</v>
      </c>
      <c r="H257" s="366">
        <v>42662</v>
      </c>
      <c r="I257" s="366">
        <v>42866</v>
      </c>
      <c r="J257" s="366">
        <v>49947</v>
      </c>
      <c r="K257" s="293">
        <v>19</v>
      </c>
      <c r="L257" s="293">
        <v>4</v>
      </c>
      <c r="M257" s="222"/>
    </row>
    <row r="258" spans="1:13" ht="17.100000000000001" customHeight="1" x14ac:dyDescent="0.25">
      <c r="A258" s="293">
        <v>293</v>
      </c>
      <c r="B258" s="293" t="s">
        <v>215</v>
      </c>
      <c r="C258" s="290" t="s">
        <v>357</v>
      </c>
      <c r="D258" s="365">
        <v>3206.5641759970003</v>
      </c>
      <c r="E258" s="365">
        <v>3206.5641759970003</v>
      </c>
      <c r="F258" s="365"/>
      <c r="G258" s="365">
        <v>3206.5641759970003</v>
      </c>
      <c r="H258" s="366">
        <v>42048</v>
      </c>
      <c r="I258" s="366">
        <v>42156</v>
      </c>
      <c r="J258" s="366">
        <v>46366</v>
      </c>
      <c r="K258" s="293">
        <v>11</v>
      </c>
      <c r="L258" s="293">
        <v>5</v>
      </c>
      <c r="M258" s="222"/>
    </row>
    <row r="259" spans="1:13" ht="17.100000000000001" customHeight="1" x14ac:dyDescent="0.25">
      <c r="A259" s="293">
        <v>294</v>
      </c>
      <c r="B259" s="293" t="s">
        <v>215</v>
      </c>
      <c r="C259" s="290" t="s">
        <v>358</v>
      </c>
      <c r="D259" s="365">
        <v>3384.2531742753999</v>
      </c>
      <c r="E259" s="365">
        <v>3384.2531742753999</v>
      </c>
      <c r="F259" s="365"/>
      <c r="G259" s="365">
        <v>3384.2531742753999</v>
      </c>
      <c r="H259" s="366">
        <v>41606</v>
      </c>
      <c r="I259" s="366">
        <v>42223</v>
      </c>
      <c r="J259" s="366">
        <v>46234</v>
      </c>
      <c r="K259" s="293">
        <v>12</v>
      </c>
      <c r="L259" s="293">
        <v>3</v>
      </c>
      <c r="M259" s="222"/>
    </row>
    <row r="260" spans="1:13" ht="17.100000000000001" customHeight="1" x14ac:dyDescent="0.25">
      <c r="A260" s="293">
        <v>295</v>
      </c>
      <c r="B260" s="293" t="s">
        <v>215</v>
      </c>
      <c r="C260" s="290" t="s">
        <v>359</v>
      </c>
      <c r="D260" s="365">
        <v>724.69769177120008</v>
      </c>
      <c r="E260" s="365">
        <v>724.69769177120008</v>
      </c>
      <c r="F260" s="365"/>
      <c r="G260" s="365">
        <v>724.69769177120008</v>
      </c>
      <c r="H260" s="366">
        <v>41842</v>
      </c>
      <c r="I260" s="366">
        <v>42027</v>
      </c>
      <c r="J260" s="366">
        <v>46234</v>
      </c>
      <c r="K260" s="293">
        <v>11</v>
      </c>
      <c r="L260" s="293">
        <v>9</v>
      </c>
      <c r="M260" s="222"/>
    </row>
    <row r="261" spans="1:13" ht="17.100000000000001" customHeight="1" x14ac:dyDescent="0.25">
      <c r="A261" s="369" t="s">
        <v>824</v>
      </c>
      <c r="B261" s="290"/>
      <c r="C261" s="370"/>
      <c r="D261" s="363">
        <f>SUM(D262:D274)</f>
        <v>87156.268292616616</v>
      </c>
      <c r="E261" s="363">
        <f>SUM(E262:E274)</f>
        <v>87156.268292616616</v>
      </c>
      <c r="F261" s="363"/>
      <c r="G261" s="363">
        <f>SUM(G262:G274)</f>
        <v>87156.268292616616</v>
      </c>
      <c r="H261" s="366"/>
      <c r="I261" s="366"/>
      <c r="J261" s="366"/>
      <c r="K261" s="293"/>
      <c r="L261" s="293"/>
      <c r="M261" s="222"/>
    </row>
    <row r="262" spans="1:13" ht="17.100000000000001" customHeight="1" x14ac:dyDescent="0.25">
      <c r="A262" s="293">
        <v>296</v>
      </c>
      <c r="B262" s="293" t="s">
        <v>825</v>
      </c>
      <c r="C262" s="290" t="s">
        <v>360</v>
      </c>
      <c r="D262" s="365">
        <v>10101.9033933174</v>
      </c>
      <c r="E262" s="365">
        <v>10101.9033933174</v>
      </c>
      <c r="F262" s="365"/>
      <c r="G262" s="365">
        <v>10101.9033933174</v>
      </c>
      <c r="H262" s="366">
        <v>43551</v>
      </c>
      <c r="I262" s="366">
        <v>46021</v>
      </c>
      <c r="J262" s="366">
        <v>57343</v>
      </c>
      <c r="K262" s="293">
        <v>37</v>
      </c>
      <c r="L262" s="293">
        <v>8</v>
      </c>
      <c r="M262" s="222"/>
    </row>
    <row r="263" spans="1:13" ht="17.100000000000001" customHeight="1" x14ac:dyDescent="0.25">
      <c r="A263" s="293">
        <v>297</v>
      </c>
      <c r="B263" s="293" t="s">
        <v>826</v>
      </c>
      <c r="C263" s="290" t="s">
        <v>361</v>
      </c>
      <c r="D263" s="365">
        <v>4171.2797890946003</v>
      </c>
      <c r="E263" s="365">
        <v>4171.2797890946003</v>
      </c>
      <c r="F263" s="365"/>
      <c r="G263" s="365">
        <v>4171.2797890946003</v>
      </c>
      <c r="H263" s="366">
        <v>42946</v>
      </c>
      <c r="I263" s="366">
        <v>46021</v>
      </c>
      <c r="J263" s="366">
        <v>57344</v>
      </c>
      <c r="K263" s="293">
        <v>39</v>
      </c>
      <c r="L263" s="293">
        <v>4</v>
      </c>
      <c r="M263" s="222"/>
    </row>
    <row r="264" spans="1:13" ht="17.100000000000001" customHeight="1" x14ac:dyDescent="0.25">
      <c r="A264" s="293">
        <v>298</v>
      </c>
      <c r="B264" s="293" t="s">
        <v>825</v>
      </c>
      <c r="C264" s="290" t="s">
        <v>362</v>
      </c>
      <c r="D264" s="365">
        <v>18278.321131379402</v>
      </c>
      <c r="E264" s="365">
        <v>18278.321131379402</v>
      </c>
      <c r="F264" s="365"/>
      <c r="G264" s="365">
        <v>18278.321131379402</v>
      </c>
      <c r="H264" s="366">
        <v>44765</v>
      </c>
      <c r="I264" s="366">
        <v>46022</v>
      </c>
      <c r="J264" s="366">
        <v>55183</v>
      </c>
      <c r="K264" s="293">
        <v>28</v>
      </c>
      <c r="L264" s="293">
        <v>0</v>
      </c>
      <c r="M264" s="222"/>
    </row>
    <row r="265" spans="1:13" ht="17.100000000000001" customHeight="1" x14ac:dyDescent="0.25">
      <c r="A265" s="293">
        <v>300</v>
      </c>
      <c r="B265" s="293" t="s">
        <v>827</v>
      </c>
      <c r="C265" s="290" t="s">
        <v>363</v>
      </c>
      <c r="D265" s="365">
        <v>3292.64863053</v>
      </c>
      <c r="E265" s="365">
        <v>3292.64863053</v>
      </c>
      <c r="F265" s="365"/>
      <c r="G265" s="365">
        <v>3292.64863053</v>
      </c>
      <c r="H265" s="366">
        <v>43601</v>
      </c>
      <c r="I265" s="366">
        <v>43636</v>
      </c>
      <c r="J265" s="366">
        <v>47087</v>
      </c>
      <c r="K265" s="293">
        <v>9</v>
      </c>
      <c r="L265" s="293">
        <v>4</v>
      </c>
      <c r="M265" s="222"/>
    </row>
    <row r="266" spans="1:13" ht="17.100000000000001" customHeight="1" x14ac:dyDescent="0.25">
      <c r="A266" s="293">
        <v>304</v>
      </c>
      <c r="B266" s="293" t="s">
        <v>826</v>
      </c>
      <c r="C266" s="290" t="s">
        <v>364</v>
      </c>
      <c r="D266" s="365">
        <v>4599.5458740574004</v>
      </c>
      <c r="E266" s="365">
        <v>4599.5458740574004</v>
      </c>
      <c r="F266" s="365"/>
      <c r="G266" s="365">
        <v>4599.5458740574004</v>
      </c>
      <c r="H266" s="366">
        <v>46045</v>
      </c>
      <c r="I266" s="366">
        <v>46751</v>
      </c>
      <c r="J266" s="366">
        <v>49383</v>
      </c>
      <c r="K266" s="293">
        <v>9</v>
      </c>
      <c r="L266" s="293">
        <v>1</v>
      </c>
      <c r="M266" s="222"/>
    </row>
    <row r="267" spans="1:13" ht="17.100000000000001" customHeight="1" x14ac:dyDescent="0.25">
      <c r="A267" s="293">
        <v>305</v>
      </c>
      <c r="B267" s="293" t="s">
        <v>828</v>
      </c>
      <c r="C267" s="290" t="s">
        <v>365</v>
      </c>
      <c r="D267" s="365">
        <v>271.1941470882</v>
      </c>
      <c r="E267" s="365">
        <v>271.1941470882</v>
      </c>
      <c r="F267" s="365"/>
      <c r="G267" s="365">
        <v>271.1941470882</v>
      </c>
      <c r="H267" s="366">
        <v>41977</v>
      </c>
      <c r="I267" s="366">
        <v>42194</v>
      </c>
      <c r="J267" s="366">
        <v>46366</v>
      </c>
      <c r="K267" s="293">
        <v>11</v>
      </c>
      <c r="L267" s="293">
        <v>10</v>
      </c>
      <c r="M267" s="222"/>
    </row>
    <row r="268" spans="1:13" ht="17.100000000000001" customHeight="1" x14ac:dyDescent="0.25">
      <c r="A268" s="293">
        <v>306</v>
      </c>
      <c r="B268" s="293" t="s">
        <v>828</v>
      </c>
      <c r="C268" s="290" t="s">
        <v>366</v>
      </c>
      <c r="D268" s="365">
        <v>11612.732581606801</v>
      </c>
      <c r="E268" s="365">
        <v>11612.732581606801</v>
      </c>
      <c r="F268" s="365"/>
      <c r="G268" s="365">
        <v>11612.732581606801</v>
      </c>
      <c r="H268" s="366">
        <v>42139</v>
      </c>
      <c r="I268" s="366">
        <v>42697</v>
      </c>
      <c r="J268" s="366">
        <v>49947</v>
      </c>
      <c r="K268" s="293">
        <v>21</v>
      </c>
      <c r="L268" s="293">
        <v>2</v>
      </c>
      <c r="M268" s="222"/>
    </row>
    <row r="269" spans="1:13" ht="17.100000000000001" customHeight="1" x14ac:dyDescent="0.25">
      <c r="A269" s="293">
        <v>307</v>
      </c>
      <c r="B269" s="293" t="s">
        <v>829</v>
      </c>
      <c r="C269" s="290" t="s">
        <v>367</v>
      </c>
      <c r="D269" s="365">
        <v>2880.2243819706005</v>
      </c>
      <c r="E269" s="365">
        <v>2880.2243819706005</v>
      </c>
      <c r="F269" s="365"/>
      <c r="G269" s="365">
        <v>2880.2243819706005</v>
      </c>
      <c r="H269" s="366">
        <v>42416</v>
      </c>
      <c r="I269" s="366">
        <v>43052</v>
      </c>
      <c r="J269" s="366">
        <v>53885</v>
      </c>
      <c r="K269" s="293">
        <v>31</v>
      </c>
      <c r="L269" s="293">
        <v>3</v>
      </c>
      <c r="M269" s="222"/>
    </row>
    <row r="270" spans="1:13" ht="17.100000000000001" customHeight="1" x14ac:dyDescent="0.25">
      <c r="A270" s="293">
        <v>308</v>
      </c>
      <c r="B270" s="293" t="s">
        <v>829</v>
      </c>
      <c r="C270" s="290" t="s">
        <v>368</v>
      </c>
      <c r="D270" s="365">
        <v>4440.4904531806005</v>
      </c>
      <c r="E270" s="365">
        <v>4440.4904531806005</v>
      </c>
      <c r="F270" s="365"/>
      <c r="G270" s="365">
        <v>4440.4904531806005</v>
      </c>
      <c r="H270" s="366">
        <v>42324</v>
      </c>
      <c r="I270" s="366">
        <v>42797</v>
      </c>
      <c r="J270" s="366">
        <v>46365</v>
      </c>
      <c r="K270" s="293">
        <v>10</v>
      </c>
      <c r="L270" s="293">
        <v>10</v>
      </c>
      <c r="M270" s="222"/>
    </row>
    <row r="271" spans="1:13" ht="17.100000000000001" customHeight="1" x14ac:dyDescent="0.25">
      <c r="A271" s="293">
        <v>309</v>
      </c>
      <c r="B271" s="293" t="s">
        <v>829</v>
      </c>
      <c r="C271" s="290" t="s">
        <v>369</v>
      </c>
      <c r="D271" s="365">
        <v>11428.6034453836</v>
      </c>
      <c r="E271" s="365">
        <v>11428.6034453836</v>
      </c>
      <c r="F271" s="365"/>
      <c r="G271" s="365">
        <v>11428.6034453836</v>
      </c>
      <c r="H271" s="366">
        <v>43251</v>
      </c>
      <c r="I271" s="366">
        <v>43529</v>
      </c>
      <c r="J271" s="366">
        <v>54128</v>
      </c>
      <c r="K271" s="293">
        <v>29</v>
      </c>
      <c r="L271" s="293">
        <v>8</v>
      </c>
      <c r="M271" s="222"/>
    </row>
    <row r="272" spans="1:13" ht="17.100000000000001" customHeight="1" x14ac:dyDescent="0.25">
      <c r="A272" s="293">
        <v>310</v>
      </c>
      <c r="B272" s="293" t="s">
        <v>829</v>
      </c>
      <c r="C272" s="290" t="s">
        <v>370</v>
      </c>
      <c r="D272" s="365">
        <v>2222.7416933470004</v>
      </c>
      <c r="E272" s="365">
        <v>2222.7416933470004</v>
      </c>
      <c r="F272" s="365"/>
      <c r="G272" s="365">
        <v>2222.7416933470004</v>
      </c>
      <c r="H272" s="366">
        <v>42890</v>
      </c>
      <c r="I272" s="366">
        <v>46934</v>
      </c>
      <c r="J272" s="366">
        <v>54633</v>
      </c>
      <c r="K272" s="293">
        <v>31</v>
      </c>
      <c r="L272" s="293">
        <v>9</v>
      </c>
      <c r="M272" s="222"/>
    </row>
    <row r="273" spans="1:13" ht="17.100000000000001" customHeight="1" x14ac:dyDescent="0.25">
      <c r="A273" s="293">
        <v>311</v>
      </c>
      <c r="B273" s="293" t="s">
        <v>830</v>
      </c>
      <c r="C273" s="290" t="s">
        <v>371</v>
      </c>
      <c r="D273" s="365">
        <v>10204.2229430148</v>
      </c>
      <c r="E273" s="365">
        <v>10204.2229430148</v>
      </c>
      <c r="F273" s="365"/>
      <c r="G273" s="365">
        <v>10204.2229430148</v>
      </c>
      <c r="H273" s="366">
        <v>43441</v>
      </c>
      <c r="I273" s="366">
        <v>45653</v>
      </c>
      <c r="J273" s="366">
        <v>54493</v>
      </c>
      <c r="K273" s="293">
        <v>30</v>
      </c>
      <c r="L273" s="293">
        <v>3</v>
      </c>
      <c r="M273" s="222"/>
    </row>
    <row r="274" spans="1:13" ht="17.100000000000001" customHeight="1" x14ac:dyDescent="0.25">
      <c r="A274" s="293">
        <v>312</v>
      </c>
      <c r="B274" s="293" t="s">
        <v>830</v>
      </c>
      <c r="C274" s="290" t="s">
        <v>372</v>
      </c>
      <c r="D274" s="365">
        <v>3652.3598286462002</v>
      </c>
      <c r="E274" s="365">
        <v>3652.3598286462002</v>
      </c>
      <c r="F274" s="365"/>
      <c r="G274" s="365">
        <v>3652.3598286462002</v>
      </c>
      <c r="H274" s="366">
        <v>42901</v>
      </c>
      <c r="I274" s="366">
        <v>43632</v>
      </c>
      <c r="J274" s="366">
        <v>54128</v>
      </c>
      <c r="K274" s="293">
        <v>30</v>
      </c>
      <c r="L274" s="293">
        <v>5</v>
      </c>
      <c r="M274" s="222"/>
    </row>
    <row r="275" spans="1:13" ht="17.100000000000001" customHeight="1" x14ac:dyDescent="0.25">
      <c r="A275" s="369" t="s">
        <v>831</v>
      </c>
      <c r="B275" s="372"/>
      <c r="C275" s="370"/>
      <c r="D275" s="363">
        <f>SUM(D276:D284)</f>
        <v>56649.402690568801</v>
      </c>
      <c r="E275" s="363">
        <f>SUM(E276:E284)</f>
        <v>56649.402690568801</v>
      </c>
      <c r="F275" s="363"/>
      <c r="G275" s="363">
        <f>SUM(G276:G284)</f>
        <v>56649.402690568801</v>
      </c>
      <c r="H275" s="366"/>
      <c r="I275" s="366"/>
      <c r="J275" s="366"/>
      <c r="K275" s="293"/>
      <c r="L275" s="293"/>
      <c r="M275" s="222"/>
    </row>
    <row r="276" spans="1:13" ht="17.100000000000001" customHeight="1" x14ac:dyDescent="0.25">
      <c r="A276" s="293">
        <v>313</v>
      </c>
      <c r="B276" s="293" t="s">
        <v>113</v>
      </c>
      <c r="C276" s="290" t="s">
        <v>373</v>
      </c>
      <c r="D276" s="365">
        <v>9402.5336382109999</v>
      </c>
      <c r="E276" s="365">
        <v>9402.5336382109999</v>
      </c>
      <c r="F276" s="365"/>
      <c r="G276" s="365">
        <v>9402.5336382109999</v>
      </c>
      <c r="H276" s="366">
        <v>43692</v>
      </c>
      <c r="I276" s="366">
        <v>46021</v>
      </c>
      <c r="J276" s="366">
        <v>57234</v>
      </c>
      <c r="K276" s="293">
        <v>37</v>
      </c>
      <c r="L276" s="293">
        <v>0</v>
      </c>
      <c r="M276" s="222"/>
    </row>
    <row r="277" spans="1:13" ht="17.100000000000001" customHeight="1" x14ac:dyDescent="0.25">
      <c r="A277" s="293">
        <v>314</v>
      </c>
      <c r="B277" s="293" t="s">
        <v>123</v>
      </c>
      <c r="C277" s="290" t="s">
        <v>374</v>
      </c>
      <c r="D277" s="365">
        <v>3632.2531614264003</v>
      </c>
      <c r="E277" s="365">
        <v>3632.2531614264003</v>
      </c>
      <c r="F277" s="365"/>
      <c r="G277" s="365">
        <v>3632.2531614264003</v>
      </c>
      <c r="H277" s="366">
        <v>42963</v>
      </c>
      <c r="I277" s="366">
        <v>43151</v>
      </c>
      <c r="J277" s="366">
        <v>54128</v>
      </c>
      <c r="K277" s="293">
        <v>30</v>
      </c>
      <c r="L277" s="293">
        <v>2</v>
      </c>
      <c r="M277" s="222"/>
    </row>
    <row r="278" spans="1:13" ht="17.100000000000001" customHeight="1" x14ac:dyDescent="0.25">
      <c r="A278" s="293">
        <v>316</v>
      </c>
      <c r="B278" s="293" t="s">
        <v>127</v>
      </c>
      <c r="C278" s="290" t="s">
        <v>375</v>
      </c>
      <c r="D278" s="365">
        <v>494.71452306080005</v>
      </c>
      <c r="E278" s="365">
        <v>494.71452306080005</v>
      </c>
      <c r="F278" s="365"/>
      <c r="G278" s="365">
        <v>494.71452306080005</v>
      </c>
      <c r="H278" s="366">
        <v>42643</v>
      </c>
      <c r="I278" s="366">
        <v>42909</v>
      </c>
      <c r="J278" s="366">
        <v>49947</v>
      </c>
      <c r="K278" s="293">
        <v>19</v>
      </c>
      <c r="L278" s="293">
        <v>11</v>
      </c>
      <c r="M278" s="222"/>
    </row>
    <row r="279" spans="1:13" ht="17.100000000000001" customHeight="1" x14ac:dyDescent="0.25">
      <c r="A279" s="293">
        <v>317</v>
      </c>
      <c r="B279" s="293" t="s">
        <v>215</v>
      </c>
      <c r="C279" s="290" t="s">
        <v>376</v>
      </c>
      <c r="D279" s="365">
        <v>2631.8454197532005</v>
      </c>
      <c r="E279" s="365">
        <v>2631.8454197532005</v>
      </c>
      <c r="F279" s="365"/>
      <c r="G279" s="365">
        <v>2631.8454197532005</v>
      </c>
      <c r="H279" s="366">
        <v>42619</v>
      </c>
      <c r="I279" s="366">
        <v>42891</v>
      </c>
      <c r="J279" s="366">
        <v>49947</v>
      </c>
      <c r="K279" s="293">
        <v>19</v>
      </c>
      <c r="L279" s="293">
        <v>11</v>
      </c>
      <c r="M279" s="222"/>
    </row>
    <row r="280" spans="1:13" ht="17.100000000000001" customHeight="1" x14ac:dyDescent="0.25">
      <c r="A280" s="293">
        <v>318</v>
      </c>
      <c r="B280" s="293" t="s">
        <v>832</v>
      </c>
      <c r="C280" s="290" t="s">
        <v>377</v>
      </c>
      <c r="D280" s="365">
        <v>663.57142329939995</v>
      </c>
      <c r="E280" s="365">
        <v>663.57142329939995</v>
      </c>
      <c r="F280" s="365"/>
      <c r="G280" s="365">
        <v>663.57142329939995</v>
      </c>
      <c r="H280" s="366">
        <v>42485</v>
      </c>
      <c r="I280" s="366">
        <v>42545</v>
      </c>
      <c r="J280" s="366">
        <v>46139</v>
      </c>
      <c r="K280" s="293">
        <v>9</v>
      </c>
      <c r="L280" s="293">
        <v>6</v>
      </c>
      <c r="M280" s="222"/>
    </row>
    <row r="281" spans="1:13" ht="17.100000000000001" customHeight="1" x14ac:dyDescent="0.25">
      <c r="A281" s="293">
        <v>319</v>
      </c>
      <c r="B281" s="293" t="s">
        <v>237</v>
      </c>
      <c r="C281" s="290" t="s">
        <v>378</v>
      </c>
      <c r="D281" s="365">
        <v>3300.1768080848001</v>
      </c>
      <c r="E281" s="365">
        <v>3300.1768080848001</v>
      </c>
      <c r="F281" s="365"/>
      <c r="G281" s="365">
        <v>3300.1768080848001</v>
      </c>
      <c r="H281" s="366">
        <v>42853</v>
      </c>
      <c r="I281" s="366">
        <v>42870</v>
      </c>
      <c r="J281" s="366">
        <v>46365</v>
      </c>
      <c r="K281" s="293">
        <v>9</v>
      </c>
      <c r="L281" s="293">
        <v>6</v>
      </c>
      <c r="M281" s="222"/>
    </row>
    <row r="282" spans="1:13" ht="17.100000000000001" customHeight="1" x14ac:dyDescent="0.25">
      <c r="A282" s="293">
        <v>320</v>
      </c>
      <c r="B282" s="293" t="s">
        <v>123</v>
      </c>
      <c r="C282" s="290" t="s">
        <v>379</v>
      </c>
      <c r="D282" s="365">
        <v>11732.466190023601</v>
      </c>
      <c r="E282" s="365">
        <v>11732.466190023601</v>
      </c>
      <c r="F282" s="365"/>
      <c r="G282" s="365">
        <v>11732.466190023601</v>
      </c>
      <c r="H282" s="366">
        <v>42584</v>
      </c>
      <c r="I282" s="366">
        <v>42919</v>
      </c>
      <c r="J282" s="366">
        <v>49947</v>
      </c>
      <c r="K282" s="293">
        <v>19</v>
      </c>
      <c r="L282" s="293">
        <v>11</v>
      </c>
      <c r="M282" s="222"/>
    </row>
    <row r="283" spans="1:13" ht="17.100000000000001" customHeight="1" x14ac:dyDescent="0.25">
      <c r="A283" s="293">
        <v>321</v>
      </c>
      <c r="B283" s="293" t="s">
        <v>215</v>
      </c>
      <c r="C283" s="290" t="s">
        <v>380</v>
      </c>
      <c r="D283" s="365">
        <v>908.52772377220003</v>
      </c>
      <c r="E283" s="365">
        <v>908.52772377220003</v>
      </c>
      <c r="F283" s="365"/>
      <c r="G283" s="365">
        <v>908.52772377220003</v>
      </c>
      <c r="H283" s="366">
        <v>42658</v>
      </c>
      <c r="I283" s="366">
        <v>47025</v>
      </c>
      <c r="J283" s="366">
        <v>55120</v>
      </c>
      <c r="K283" s="293">
        <v>34</v>
      </c>
      <c r="L283" s="293">
        <v>0</v>
      </c>
      <c r="M283" s="222"/>
    </row>
    <row r="284" spans="1:13" ht="17.100000000000001" customHeight="1" x14ac:dyDescent="0.25">
      <c r="A284" s="293">
        <v>322</v>
      </c>
      <c r="B284" s="293" t="s">
        <v>237</v>
      </c>
      <c r="C284" s="290" t="s">
        <v>381</v>
      </c>
      <c r="D284" s="365">
        <v>23883.313802937399</v>
      </c>
      <c r="E284" s="365">
        <v>23883.313802937399</v>
      </c>
      <c r="F284" s="365"/>
      <c r="G284" s="365">
        <v>23883.313802937399</v>
      </c>
      <c r="H284" s="366">
        <v>42392</v>
      </c>
      <c r="I284" s="366">
        <v>43287</v>
      </c>
      <c r="J284" s="366">
        <v>54128</v>
      </c>
      <c r="K284" s="293">
        <v>31</v>
      </c>
      <c r="L284" s="293">
        <v>11</v>
      </c>
      <c r="M284" s="222"/>
    </row>
    <row r="285" spans="1:13" s="79" customFormat="1" ht="17.100000000000001" customHeight="1" x14ac:dyDescent="0.25">
      <c r="A285" s="369" t="s">
        <v>833</v>
      </c>
      <c r="B285" s="372"/>
      <c r="C285" s="370"/>
      <c r="D285" s="363">
        <f>SUM(D286:D291)</f>
        <v>40768.4012093036</v>
      </c>
      <c r="E285" s="363">
        <f>SUM(E286:E291)</f>
        <v>40768.4012093036</v>
      </c>
      <c r="F285" s="363"/>
      <c r="G285" s="363">
        <f>SUM(G286:G291)</f>
        <v>40768.4012093036</v>
      </c>
      <c r="H285" s="366"/>
      <c r="I285" s="366"/>
      <c r="J285" s="366"/>
      <c r="K285" s="293"/>
      <c r="L285" s="293"/>
      <c r="M285" s="234"/>
    </row>
    <row r="286" spans="1:13" ht="17.100000000000001" customHeight="1" x14ac:dyDescent="0.25">
      <c r="A286" s="290">
        <v>327</v>
      </c>
      <c r="B286" s="290" t="s">
        <v>111</v>
      </c>
      <c r="C286" s="290" t="s">
        <v>382</v>
      </c>
      <c r="D286" s="365">
        <v>785.38886630820002</v>
      </c>
      <c r="E286" s="365">
        <v>785.38886630820002</v>
      </c>
      <c r="F286" s="365"/>
      <c r="G286" s="365">
        <v>785.38886630820002</v>
      </c>
      <c r="H286" s="366">
        <v>43747</v>
      </c>
      <c r="I286" s="366">
        <v>44561</v>
      </c>
      <c r="J286" s="366">
        <v>54868</v>
      </c>
      <c r="K286" s="293">
        <v>30</v>
      </c>
      <c r="L286" s="293">
        <v>2</v>
      </c>
      <c r="M286" s="222"/>
    </row>
    <row r="287" spans="1:13" ht="17.100000000000001" customHeight="1" x14ac:dyDescent="0.25">
      <c r="A287" s="290">
        <v>328</v>
      </c>
      <c r="B287" s="290" t="s">
        <v>123</v>
      </c>
      <c r="C287" s="290" t="s">
        <v>383</v>
      </c>
      <c r="D287" s="365">
        <v>227.43589629459998</v>
      </c>
      <c r="E287" s="365">
        <v>227.43589629459998</v>
      </c>
      <c r="F287" s="365"/>
      <c r="G287" s="365">
        <v>227.43589629459998</v>
      </c>
      <c r="H287" s="366">
        <v>43208</v>
      </c>
      <c r="I287" s="366">
        <v>43208</v>
      </c>
      <c r="J287" s="366">
        <v>54128</v>
      </c>
      <c r="K287" s="293">
        <v>29</v>
      </c>
      <c r="L287" s="293">
        <v>8</v>
      </c>
      <c r="M287" s="222"/>
    </row>
    <row r="288" spans="1:13" ht="17.100000000000001" customHeight="1" x14ac:dyDescent="0.25">
      <c r="A288" s="290">
        <v>336</v>
      </c>
      <c r="B288" s="290" t="s">
        <v>215</v>
      </c>
      <c r="C288" s="290" t="s">
        <v>384</v>
      </c>
      <c r="D288" s="365">
        <v>10442.038655916002</v>
      </c>
      <c r="E288" s="365">
        <v>10442.038655916002</v>
      </c>
      <c r="F288" s="365"/>
      <c r="G288" s="365">
        <v>10442.038655916002</v>
      </c>
      <c r="H288" s="366">
        <v>43069</v>
      </c>
      <c r="I288" s="366">
        <v>43845</v>
      </c>
      <c r="J288" s="366">
        <v>54633</v>
      </c>
      <c r="K288" s="293">
        <v>31</v>
      </c>
      <c r="L288" s="293">
        <v>7</v>
      </c>
      <c r="M288" s="222"/>
    </row>
    <row r="289" spans="1:13" ht="17.100000000000001" customHeight="1" x14ac:dyDescent="0.25">
      <c r="A289" s="290">
        <v>337</v>
      </c>
      <c r="B289" s="290" t="s">
        <v>215</v>
      </c>
      <c r="C289" s="290" t="s">
        <v>385</v>
      </c>
      <c r="D289" s="365">
        <v>12545.8428688768</v>
      </c>
      <c r="E289" s="365">
        <v>12545.8428688768</v>
      </c>
      <c r="F289" s="365"/>
      <c r="G289" s="365">
        <v>12545.8428688768</v>
      </c>
      <c r="H289" s="366">
        <v>43322</v>
      </c>
      <c r="I289" s="366">
        <v>46021</v>
      </c>
      <c r="J289" s="366">
        <v>57344</v>
      </c>
      <c r="K289" s="293">
        <v>38</v>
      </c>
      <c r="L289" s="293">
        <v>3</v>
      </c>
      <c r="M289" s="222"/>
    </row>
    <row r="290" spans="1:13" ht="17.100000000000001" customHeight="1" x14ac:dyDescent="0.25">
      <c r="A290" s="290">
        <v>338</v>
      </c>
      <c r="B290" s="290" t="s">
        <v>215</v>
      </c>
      <c r="C290" s="290" t="s">
        <v>386</v>
      </c>
      <c r="D290" s="365">
        <v>2967.4286537784001</v>
      </c>
      <c r="E290" s="365">
        <v>2967.4286537784001</v>
      </c>
      <c r="F290" s="365"/>
      <c r="G290" s="365">
        <v>2967.4286537784001</v>
      </c>
      <c r="H290" s="366">
        <v>43416</v>
      </c>
      <c r="I290" s="366">
        <v>47025</v>
      </c>
      <c r="J290" s="366">
        <v>55152</v>
      </c>
      <c r="K290" s="293">
        <v>32</v>
      </c>
      <c r="L290" s="293">
        <v>0</v>
      </c>
      <c r="M290" s="222"/>
    </row>
    <row r="291" spans="1:13" ht="17.100000000000001" customHeight="1" x14ac:dyDescent="0.25">
      <c r="A291" s="290">
        <v>339</v>
      </c>
      <c r="B291" s="290" t="s">
        <v>215</v>
      </c>
      <c r="C291" s="290" t="s">
        <v>387</v>
      </c>
      <c r="D291" s="365">
        <v>13800.266268129601</v>
      </c>
      <c r="E291" s="365">
        <v>13800.266268129601</v>
      </c>
      <c r="F291" s="365"/>
      <c r="G291" s="365">
        <v>13800.266268129601</v>
      </c>
      <c r="H291" s="366">
        <v>42636</v>
      </c>
      <c r="I291" s="366">
        <v>43191</v>
      </c>
      <c r="J291" s="366">
        <v>54128</v>
      </c>
      <c r="K291" s="293">
        <v>31</v>
      </c>
      <c r="L291" s="293">
        <v>4</v>
      </c>
      <c r="M291" s="222"/>
    </row>
    <row r="292" spans="1:13" ht="17.100000000000001" customHeight="1" x14ac:dyDescent="0.25">
      <c r="A292" s="369" t="s">
        <v>834</v>
      </c>
      <c r="B292" s="372"/>
      <c r="C292" s="370"/>
      <c r="D292" s="363">
        <f>SUM(D293:D295)</f>
        <v>6651.9351663730004</v>
      </c>
      <c r="E292" s="363">
        <f>SUM(E293:E295)</f>
        <v>6651.9351663730004</v>
      </c>
      <c r="F292" s="363"/>
      <c r="G292" s="363">
        <f>SUM(G293:G295)</f>
        <v>6651.9351663730004</v>
      </c>
      <c r="H292" s="366"/>
      <c r="I292" s="366"/>
      <c r="J292" s="366"/>
      <c r="K292" s="293"/>
      <c r="L292" s="293"/>
      <c r="M292" s="222"/>
    </row>
    <row r="293" spans="1:13" ht="17.100000000000001" customHeight="1" x14ac:dyDescent="0.25">
      <c r="A293" s="293">
        <v>348</v>
      </c>
      <c r="B293" s="293" t="s">
        <v>127</v>
      </c>
      <c r="C293" s="290" t="s">
        <v>388</v>
      </c>
      <c r="D293" s="365">
        <v>1258.9741884160001</v>
      </c>
      <c r="E293" s="365">
        <v>1258.9741884160001</v>
      </c>
      <c r="F293" s="365"/>
      <c r="G293" s="365">
        <v>1258.9741884160001</v>
      </c>
      <c r="H293" s="366">
        <v>44009</v>
      </c>
      <c r="I293" s="366">
        <v>44009</v>
      </c>
      <c r="J293" s="366">
        <v>54868</v>
      </c>
      <c r="K293" s="293">
        <v>28</v>
      </c>
      <c r="L293" s="293">
        <v>8</v>
      </c>
      <c r="M293" s="222"/>
    </row>
    <row r="294" spans="1:13" ht="17.100000000000001" customHeight="1" x14ac:dyDescent="0.25">
      <c r="A294" s="293">
        <v>349</v>
      </c>
      <c r="B294" s="293" t="s">
        <v>215</v>
      </c>
      <c r="C294" s="290" t="s">
        <v>389</v>
      </c>
      <c r="D294" s="365">
        <v>1394.8448770004002</v>
      </c>
      <c r="E294" s="365">
        <v>1394.8448770004002</v>
      </c>
      <c r="F294" s="365"/>
      <c r="G294" s="365">
        <v>1394.8448770004002</v>
      </c>
      <c r="H294" s="366">
        <v>43425</v>
      </c>
      <c r="I294" s="366">
        <v>46962</v>
      </c>
      <c r="J294" s="366">
        <v>54882</v>
      </c>
      <c r="K294" s="293">
        <v>31</v>
      </c>
      <c r="L294" s="293">
        <v>3</v>
      </c>
      <c r="M294" s="222"/>
    </row>
    <row r="295" spans="1:13" ht="17.100000000000001" customHeight="1" x14ac:dyDescent="0.25">
      <c r="A295" s="293">
        <v>350</v>
      </c>
      <c r="B295" s="293" t="s">
        <v>215</v>
      </c>
      <c r="C295" s="290" t="s">
        <v>390</v>
      </c>
      <c r="D295" s="365">
        <v>3998.1161009566003</v>
      </c>
      <c r="E295" s="365">
        <v>3998.1161009566003</v>
      </c>
      <c r="F295" s="365"/>
      <c r="G295" s="365">
        <v>3998.1161009566003</v>
      </c>
      <c r="H295" s="366">
        <v>43261</v>
      </c>
      <c r="I295" s="366">
        <v>44372</v>
      </c>
      <c r="J295" s="366">
        <v>54868</v>
      </c>
      <c r="K295" s="293">
        <v>31</v>
      </c>
      <c r="L295" s="293">
        <v>5</v>
      </c>
      <c r="M295" s="222"/>
    </row>
    <row r="296" spans="1:13" ht="17.100000000000001" customHeight="1" x14ac:dyDescent="0.25">
      <c r="A296" s="369" t="s">
        <v>835</v>
      </c>
      <c r="B296" s="293"/>
      <c r="C296" s="290"/>
      <c r="D296" s="363">
        <f>SUM(D297:D300)</f>
        <v>34338.582390646807</v>
      </c>
      <c r="E296" s="363">
        <f t="shared" ref="E296:G296" si="0">SUM(E297:E300)</f>
        <v>34338.582390646807</v>
      </c>
      <c r="F296" s="363"/>
      <c r="G296" s="363">
        <f t="shared" si="0"/>
        <v>34338.582390646807</v>
      </c>
      <c r="H296" s="366"/>
      <c r="I296" s="366"/>
      <c r="J296" s="366"/>
      <c r="K296" s="293"/>
      <c r="L296" s="293"/>
      <c r="M296" s="222"/>
    </row>
    <row r="297" spans="1:13" ht="17.100000000000001" customHeight="1" x14ac:dyDescent="0.25">
      <c r="A297" s="293">
        <v>352</v>
      </c>
      <c r="B297" s="293" t="s">
        <v>215</v>
      </c>
      <c r="C297" s="290" t="s">
        <v>391</v>
      </c>
      <c r="D297" s="365">
        <v>24161.151737289001</v>
      </c>
      <c r="E297" s="365">
        <v>24161.151737289001</v>
      </c>
      <c r="F297" s="365"/>
      <c r="G297" s="365">
        <v>24161.151737289001</v>
      </c>
      <c r="H297" s="366">
        <v>45260</v>
      </c>
      <c r="I297" s="366">
        <v>46318</v>
      </c>
      <c r="J297" s="366">
        <v>54868</v>
      </c>
      <c r="K297" s="293">
        <v>26</v>
      </c>
      <c r="L297" s="293">
        <v>0</v>
      </c>
      <c r="M297" s="222"/>
    </row>
    <row r="298" spans="1:13" ht="17.100000000000001" customHeight="1" x14ac:dyDescent="0.25">
      <c r="A298" s="293">
        <v>353</v>
      </c>
      <c r="B298" s="293" t="s">
        <v>123</v>
      </c>
      <c r="C298" s="290" t="s">
        <v>836</v>
      </c>
      <c r="D298" s="365">
        <v>2663.5566237210001</v>
      </c>
      <c r="E298" s="365">
        <v>2663.5566237210001</v>
      </c>
      <c r="F298" s="365"/>
      <c r="G298" s="365">
        <v>2663.5566237210001</v>
      </c>
      <c r="H298" s="366">
        <v>45997</v>
      </c>
      <c r="I298" s="366">
        <v>45997</v>
      </c>
      <c r="J298" s="366">
        <v>56955</v>
      </c>
      <c r="K298" s="293">
        <v>30</v>
      </c>
      <c r="L298" s="293">
        <v>0</v>
      </c>
      <c r="M298" s="222"/>
    </row>
    <row r="299" spans="1:13" ht="17.100000000000001" customHeight="1" x14ac:dyDescent="0.25">
      <c r="A299" s="293">
        <v>354</v>
      </c>
      <c r="B299" s="293" t="s">
        <v>215</v>
      </c>
      <c r="C299" s="290" t="s">
        <v>837</v>
      </c>
      <c r="D299" s="365">
        <v>2169.3143159464003</v>
      </c>
      <c r="E299" s="365">
        <v>2169.3143159464003</v>
      </c>
      <c r="F299" s="365"/>
      <c r="G299" s="365">
        <v>2169.3143159464003</v>
      </c>
      <c r="H299" s="366">
        <v>45996</v>
      </c>
      <c r="I299" s="366">
        <v>45996</v>
      </c>
      <c r="J299" s="366">
        <v>56956</v>
      </c>
      <c r="K299" s="293">
        <v>30</v>
      </c>
      <c r="L299" s="293">
        <v>0</v>
      </c>
      <c r="M299" s="222"/>
    </row>
    <row r="300" spans="1:13" ht="17.100000000000001" customHeight="1" x14ac:dyDescent="0.25">
      <c r="A300" s="293">
        <v>355</v>
      </c>
      <c r="B300" s="293" t="s">
        <v>215</v>
      </c>
      <c r="C300" s="290" t="s">
        <v>838</v>
      </c>
      <c r="D300" s="365">
        <v>5344.5597136904007</v>
      </c>
      <c r="E300" s="365">
        <v>5344.5597136904007</v>
      </c>
      <c r="F300" s="365"/>
      <c r="G300" s="365">
        <v>5344.5597136904007</v>
      </c>
      <c r="H300" s="366">
        <v>45808</v>
      </c>
      <c r="I300" s="366">
        <v>46171</v>
      </c>
      <c r="J300" s="366">
        <v>56371</v>
      </c>
      <c r="K300" s="293">
        <v>28</v>
      </c>
      <c r="L300" s="293">
        <v>11</v>
      </c>
      <c r="M300" s="222"/>
    </row>
    <row r="301" spans="1:13" ht="17.100000000000001" customHeight="1" x14ac:dyDescent="0.25">
      <c r="A301" s="369" t="s">
        <v>839</v>
      </c>
      <c r="B301" s="293"/>
      <c r="C301" s="290"/>
      <c r="D301" s="363">
        <f>SUM(D302:D305)</f>
        <v>1237914.846615741</v>
      </c>
      <c r="E301" s="363">
        <f t="shared" ref="E301:G301" si="1">SUM(E302:E305)</f>
        <v>1237914.846615741</v>
      </c>
      <c r="F301" s="363"/>
      <c r="G301" s="363">
        <f t="shared" si="1"/>
        <v>1237914.846615741</v>
      </c>
      <c r="H301" s="366"/>
      <c r="I301" s="366"/>
      <c r="J301" s="366"/>
      <c r="K301" s="293"/>
      <c r="L301" s="293"/>
      <c r="M301" s="222"/>
    </row>
    <row r="302" spans="1:13" ht="17.100000000000001" customHeight="1" x14ac:dyDescent="0.25">
      <c r="A302" s="370">
        <v>356</v>
      </c>
      <c r="B302" s="293" t="s">
        <v>215</v>
      </c>
      <c r="C302" s="290" t="s">
        <v>840</v>
      </c>
      <c r="D302" s="365">
        <v>884303.79789946461</v>
      </c>
      <c r="E302" s="365">
        <v>884303.79789946461</v>
      </c>
      <c r="F302" s="365"/>
      <c r="G302" s="365">
        <v>884303.79789946461</v>
      </c>
      <c r="H302" s="366">
        <v>45894</v>
      </c>
      <c r="I302" s="366">
        <v>45894</v>
      </c>
      <c r="J302" s="366">
        <v>56852</v>
      </c>
      <c r="K302" s="293">
        <v>30</v>
      </c>
      <c r="L302" s="293">
        <v>0</v>
      </c>
      <c r="M302" s="222"/>
    </row>
    <row r="303" spans="1:13" ht="17.100000000000001" customHeight="1" x14ac:dyDescent="0.25">
      <c r="A303" s="370">
        <v>357</v>
      </c>
      <c r="B303" s="293" t="s">
        <v>215</v>
      </c>
      <c r="C303" s="290" t="s">
        <v>841</v>
      </c>
      <c r="D303" s="365">
        <v>292227.1713944996</v>
      </c>
      <c r="E303" s="365">
        <v>292227.1713944996</v>
      </c>
      <c r="F303" s="365"/>
      <c r="G303" s="365">
        <v>292227.1713944996</v>
      </c>
      <c r="H303" s="366">
        <v>45933</v>
      </c>
      <c r="I303" s="366">
        <v>45932</v>
      </c>
      <c r="J303" s="366">
        <v>54868</v>
      </c>
      <c r="K303" s="293">
        <v>24</v>
      </c>
      <c r="L303" s="293">
        <v>0</v>
      </c>
      <c r="M303" s="222"/>
    </row>
    <row r="304" spans="1:13" ht="17.100000000000001" customHeight="1" x14ac:dyDescent="0.25">
      <c r="A304" s="370">
        <v>358</v>
      </c>
      <c r="B304" s="293" t="s">
        <v>215</v>
      </c>
      <c r="C304" s="290" t="s">
        <v>842</v>
      </c>
      <c r="D304" s="365">
        <v>12011.017252558799</v>
      </c>
      <c r="E304" s="365">
        <v>12011.017252558799</v>
      </c>
      <c r="F304" s="365"/>
      <c r="G304" s="365">
        <v>12011.017252558799</v>
      </c>
      <c r="H304" s="366">
        <v>45969</v>
      </c>
      <c r="I304" s="366">
        <v>46189</v>
      </c>
      <c r="J304" s="366">
        <v>57148</v>
      </c>
      <c r="K304" s="293">
        <v>30</v>
      </c>
      <c r="L304" s="293">
        <v>3</v>
      </c>
      <c r="M304" s="222"/>
    </row>
    <row r="305" spans="1:13" ht="17.100000000000001" customHeight="1" x14ac:dyDescent="0.25">
      <c r="A305" s="370">
        <v>359</v>
      </c>
      <c r="B305" s="293" t="s">
        <v>215</v>
      </c>
      <c r="C305" s="290" t="s">
        <v>843</v>
      </c>
      <c r="D305" s="365">
        <v>49372.860069218004</v>
      </c>
      <c r="E305" s="365">
        <v>49372.860069218004</v>
      </c>
      <c r="F305" s="365"/>
      <c r="G305" s="365">
        <v>49372.860069218004</v>
      </c>
      <c r="H305" s="366">
        <v>46006</v>
      </c>
      <c r="I305" s="366">
        <v>46407</v>
      </c>
      <c r="J305" s="366">
        <v>57219</v>
      </c>
      <c r="K305" s="293">
        <v>30</v>
      </c>
      <c r="L305" s="293">
        <v>5</v>
      </c>
      <c r="M305" s="222"/>
    </row>
    <row r="306" spans="1:13" ht="17.100000000000001" customHeight="1" x14ac:dyDescent="0.25">
      <c r="A306" s="369" t="s">
        <v>844</v>
      </c>
      <c r="B306" s="293"/>
      <c r="C306" s="290"/>
      <c r="D306" s="363">
        <f>SUM(D307:D310)</f>
        <v>3299.3732639112</v>
      </c>
      <c r="E306" s="363">
        <f t="shared" ref="E306:G306" si="2">SUM(E307:E310)</f>
        <v>3299.3732639112</v>
      </c>
      <c r="F306" s="363"/>
      <c r="G306" s="363">
        <f t="shared" si="2"/>
        <v>3299.3732639112</v>
      </c>
      <c r="H306" s="366"/>
      <c r="I306" s="366"/>
      <c r="J306" s="366"/>
      <c r="K306" s="293"/>
      <c r="L306" s="293"/>
      <c r="M306" s="222"/>
    </row>
    <row r="307" spans="1:13" ht="17.100000000000001" customHeight="1" x14ac:dyDescent="0.25">
      <c r="A307" s="293">
        <v>360</v>
      </c>
      <c r="B307" s="293" t="s">
        <v>127</v>
      </c>
      <c r="C307" s="290" t="s">
        <v>845</v>
      </c>
      <c r="D307" s="365">
        <v>541.43088027420004</v>
      </c>
      <c r="E307" s="365">
        <v>541.43088027420004</v>
      </c>
      <c r="F307" s="365"/>
      <c r="G307" s="365">
        <v>541.43088027420004</v>
      </c>
      <c r="H307" s="366">
        <v>46113</v>
      </c>
      <c r="I307" s="366">
        <v>46113</v>
      </c>
      <c r="J307" s="366">
        <v>53419</v>
      </c>
      <c r="K307" s="293">
        <v>20</v>
      </c>
      <c r="L307" s="293">
        <v>0</v>
      </c>
      <c r="M307" s="222"/>
    </row>
    <row r="308" spans="1:13" ht="17.100000000000001" customHeight="1" x14ac:dyDescent="0.25">
      <c r="A308" s="293">
        <v>361</v>
      </c>
      <c r="B308" s="293" t="s">
        <v>127</v>
      </c>
      <c r="C308" s="290" t="s">
        <v>846</v>
      </c>
      <c r="D308" s="365">
        <v>315.82041170400004</v>
      </c>
      <c r="E308" s="365">
        <v>315.82041170400004</v>
      </c>
      <c r="F308" s="365"/>
      <c r="G308" s="365">
        <v>315.82041170400004</v>
      </c>
      <c r="H308" s="366">
        <v>46113</v>
      </c>
      <c r="I308" s="366">
        <v>46113</v>
      </c>
      <c r="J308" s="366">
        <v>53419</v>
      </c>
      <c r="K308" s="293">
        <v>20</v>
      </c>
      <c r="L308" s="293">
        <v>0</v>
      </c>
      <c r="M308" s="222"/>
    </row>
    <row r="309" spans="1:13" ht="17.100000000000001" customHeight="1" x14ac:dyDescent="0.25">
      <c r="A309" s="293">
        <v>362</v>
      </c>
      <c r="B309" s="293" t="s">
        <v>127</v>
      </c>
      <c r="C309" s="290" t="s">
        <v>847</v>
      </c>
      <c r="D309" s="365">
        <v>389.92072455840002</v>
      </c>
      <c r="E309" s="365">
        <v>389.92072455840002</v>
      </c>
      <c r="F309" s="365"/>
      <c r="G309" s="365">
        <v>389.92072455840002</v>
      </c>
      <c r="H309" s="366">
        <v>46113</v>
      </c>
      <c r="I309" s="366">
        <v>46113</v>
      </c>
      <c r="J309" s="366">
        <v>53419</v>
      </c>
      <c r="K309" s="293">
        <v>20</v>
      </c>
      <c r="L309" s="293">
        <v>0</v>
      </c>
      <c r="M309" s="222"/>
    </row>
    <row r="310" spans="1:13" ht="17.100000000000001" customHeight="1" thickBot="1" x14ac:dyDescent="0.3">
      <c r="A310" s="334">
        <v>363</v>
      </c>
      <c r="B310" s="334" t="s">
        <v>215</v>
      </c>
      <c r="C310" s="373" t="s">
        <v>848</v>
      </c>
      <c r="D310" s="250">
        <v>2052.2012473745999</v>
      </c>
      <c r="E310" s="250">
        <v>2052.2012473745999</v>
      </c>
      <c r="F310" s="250"/>
      <c r="G310" s="250">
        <v>2052.2012473745999</v>
      </c>
      <c r="H310" s="374">
        <v>46113</v>
      </c>
      <c r="I310" s="374">
        <v>46113</v>
      </c>
      <c r="J310" s="374">
        <v>53419</v>
      </c>
      <c r="K310" s="334">
        <v>20</v>
      </c>
      <c r="L310" s="334">
        <v>0</v>
      </c>
      <c r="M310" s="222"/>
    </row>
    <row r="311" spans="1:13" ht="14.25" customHeight="1" x14ac:dyDescent="0.25">
      <c r="A311" s="258" t="s">
        <v>873</v>
      </c>
      <c r="B311" s="222"/>
      <c r="C311" s="258"/>
      <c r="D311" s="222"/>
      <c r="E311" s="222"/>
      <c r="F311" s="222"/>
      <c r="G311" s="222"/>
      <c r="H311" s="222"/>
      <c r="I311" s="222"/>
      <c r="J311" s="222"/>
      <c r="K311" s="222"/>
      <c r="L311" s="222"/>
      <c r="M311" s="222"/>
    </row>
    <row r="312" spans="1:13" ht="15" customHeight="1" x14ac:dyDescent="0.25">
      <c r="A312" s="342" t="s">
        <v>879</v>
      </c>
      <c r="B312" s="342"/>
      <c r="C312" s="342"/>
      <c r="D312" s="342"/>
      <c r="E312" s="342"/>
      <c r="F312" s="342"/>
      <c r="G312" s="342"/>
      <c r="H312" s="342"/>
      <c r="I312" s="265"/>
      <c r="J312" s="265"/>
      <c r="K312" s="265"/>
      <c r="L312" s="222"/>
      <c r="M312" s="222"/>
    </row>
    <row r="313" spans="1:13" ht="15" customHeight="1" x14ac:dyDescent="0.25">
      <c r="A313" s="258" t="s">
        <v>878</v>
      </c>
      <c r="B313" s="258"/>
      <c r="C313" s="258"/>
      <c r="D313" s="258"/>
      <c r="E313" s="258"/>
      <c r="F313" s="258"/>
      <c r="G313" s="258"/>
      <c r="H313" s="258"/>
      <c r="I313" s="258"/>
      <c r="J313" s="258"/>
      <c r="K313" s="258"/>
      <c r="L313" s="258"/>
      <c r="M313" s="222"/>
    </row>
    <row r="314" spans="1:13" ht="15" customHeight="1" x14ac:dyDescent="0.25">
      <c r="A314" s="222" t="s">
        <v>849</v>
      </c>
      <c r="B314" s="222"/>
      <c r="C314" s="258"/>
      <c r="D314" s="222"/>
      <c r="E314" s="222"/>
      <c r="F314" s="222"/>
      <c r="G314" s="222"/>
      <c r="H314" s="222"/>
      <c r="I314" s="222"/>
      <c r="J314" s="222"/>
      <c r="K314" s="222"/>
      <c r="L314" s="222"/>
      <c r="M314" s="222"/>
    </row>
    <row r="315" spans="1:13" ht="15" customHeight="1" x14ac:dyDescent="0.25">
      <c r="A315" s="258" t="s">
        <v>880</v>
      </c>
      <c r="B315" s="258"/>
      <c r="C315" s="258"/>
      <c r="D315" s="258"/>
      <c r="E315" s="258"/>
      <c r="F315" s="258"/>
      <c r="G315" s="258"/>
      <c r="H315" s="258"/>
      <c r="I315" s="258"/>
      <c r="J315" s="258"/>
      <c r="K315" s="258"/>
      <c r="L315" s="258"/>
      <c r="M315" s="222"/>
    </row>
    <row r="316" spans="1:13" ht="15" customHeight="1" x14ac:dyDescent="0.25">
      <c r="A316" s="342" t="s">
        <v>0</v>
      </c>
      <c r="B316" s="342"/>
      <c r="C316" s="342"/>
      <c r="D316" s="342"/>
      <c r="E316" s="342"/>
      <c r="F316" s="342"/>
      <c r="G316" s="342"/>
      <c r="H316" s="342"/>
      <c r="I316" s="265"/>
      <c r="J316" s="265"/>
      <c r="K316" s="265"/>
      <c r="L316" s="222"/>
      <c r="M316" s="222"/>
    </row>
    <row r="317" spans="1:13" ht="11.65" customHeight="1" x14ac:dyDescent="0.25">
      <c r="A317" s="345"/>
      <c r="B317" s="345"/>
      <c r="C317" s="258"/>
      <c r="D317" s="227"/>
      <c r="E317" s="346"/>
      <c r="F317" s="346"/>
      <c r="G317" s="346"/>
      <c r="H317" s="346"/>
      <c r="I317" s="346"/>
      <c r="J317" s="226"/>
      <c r="K317" s="226"/>
      <c r="L317" s="222"/>
      <c r="M317" s="222"/>
    </row>
    <row r="318" spans="1:13" ht="11.65" customHeight="1" x14ac:dyDescent="0.25">
      <c r="A318" s="345"/>
      <c r="B318" s="345"/>
      <c r="C318" s="258"/>
      <c r="D318" s="227"/>
      <c r="E318" s="346"/>
      <c r="F318" s="346"/>
      <c r="G318" s="346"/>
      <c r="H318" s="346"/>
      <c r="I318" s="346"/>
      <c r="J318" s="226"/>
      <c r="K318" s="226"/>
      <c r="L318" s="222"/>
      <c r="M318" s="222"/>
    </row>
    <row r="319" spans="1:13" ht="11.65" customHeight="1" x14ac:dyDescent="0.25">
      <c r="A319" s="345"/>
      <c r="B319" s="345"/>
      <c r="C319" s="258"/>
      <c r="D319" s="227"/>
      <c r="E319" s="346"/>
      <c r="F319" s="346"/>
      <c r="G319" s="346"/>
      <c r="H319" s="346"/>
      <c r="I319" s="346"/>
      <c r="J319" s="226"/>
      <c r="K319" s="226"/>
      <c r="L319" s="222"/>
      <c r="M319" s="222"/>
    </row>
    <row r="320" spans="1:13" ht="11.65" customHeight="1" x14ac:dyDescent="0.25">
      <c r="A320" s="345"/>
      <c r="B320" s="345"/>
      <c r="C320" s="258"/>
      <c r="D320" s="227"/>
      <c r="E320" s="346"/>
      <c r="F320" s="346"/>
      <c r="G320" s="346"/>
      <c r="H320" s="346"/>
      <c r="I320" s="346"/>
      <c r="J320" s="226"/>
      <c r="K320" s="226"/>
      <c r="L320" s="222"/>
      <c r="M320" s="222"/>
    </row>
    <row r="321" spans="1:13" ht="11.65" customHeight="1" x14ac:dyDescent="0.25">
      <c r="A321" s="345"/>
      <c r="B321" s="345"/>
      <c r="C321" s="258"/>
      <c r="D321" s="227"/>
      <c r="E321" s="346"/>
      <c r="F321" s="346"/>
      <c r="G321" s="346"/>
      <c r="H321" s="346"/>
      <c r="I321" s="346"/>
      <c r="J321" s="226"/>
      <c r="K321" s="226"/>
      <c r="L321" s="222"/>
      <c r="M321" s="222"/>
    </row>
    <row r="322" spans="1:13" ht="11.65" customHeight="1" x14ac:dyDescent="0.25">
      <c r="A322" s="222"/>
      <c r="B322" s="222"/>
      <c r="C322" s="258"/>
      <c r="D322" s="222"/>
      <c r="E322" s="222"/>
      <c r="F322" s="222"/>
      <c r="G322" s="222"/>
      <c r="H322" s="222"/>
      <c r="I322" s="222"/>
      <c r="J322" s="222"/>
      <c r="K322" s="222"/>
      <c r="L322" s="222"/>
      <c r="M322" s="222"/>
    </row>
    <row r="323" spans="1:13" ht="11.65" customHeight="1" x14ac:dyDescent="0.25">
      <c r="A323" s="222"/>
      <c r="B323" s="222"/>
      <c r="C323" s="258"/>
      <c r="D323" s="222"/>
      <c r="E323" s="222"/>
      <c r="F323" s="222"/>
      <c r="G323" s="222"/>
      <c r="H323" s="222"/>
      <c r="I323" s="222"/>
      <c r="J323" s="222"/>
      <c r="K323" s="222"/>
      <c r="L323" s="222"/>
      <c r="M323" s="222"/>
    </row>
    <row r="324" spans="1:13" ht="11.65" customHeight="1" x14ac:dyDescent="0.25">
      <c r="A324" s="222"/>
      <c r="B324" s="222"/>
      <c r="C324" s="258"/>
      <c r="D324" s="222"/>
      <c r="E324" s="222"/>
      <c r="F324" s="222"/>
      <c r="G324" s="222"/>
      <c r="H324" s="222"/>
      <c r="I324" s="222"/>
      <c r="J324" s="222"/>
      <c r="K324" s="222"/>
      <c r="L324" s="222"/>
      <c r="M324" s="222"/>
    </row>
    <row r="325" spans="1:13" ht="11.65" customHeight="1" x14ac:dyDescent="0.25">
      <c r="A325" s="222"/>
      <c r="B325" s="222"/>
      <c r="C325" s="258"/>
      <c r="D325" s="222"/>
      <c r="E325" s="222"/>
      <c r="F325" s="222"/>
      <c r="G325" s="222"/>
      <c r="H325" s="222"/>
      <c r="I325" s="222"/>
      <c r="J325" s="222"/>
      <c r="K325" s="222"/>
      <c r="L325" s="222"/>
      <c r="M325" s="222"/>
    </row>
    <row r="326" spans="1:13" ht="11.65" customHeight="1" x14ac:dyDescent="0.25">
      <c r="A326" s="222"/>
      <c r="B326" s="222"/>
      <c r="C326" s="258"/>
      <c r="D326" s="222"/>
      <c r="E326" s="222"/>
      <c r="F326" s="222"/>
      <c r="G326" s="222"/>
      <c r="H326" s="222"/>
      <c r="I326" s="222"/>
      <c r="J326" s="222"/>
      <c r="K326" s="222"/>
      <c r="L326" s="222"/>
      <c r="M326" s="222"/>
    </row>
    <row r="327" spans="1:13" ht="11.65" customHeight="1" x14ac:dyDescent="0.25">
      <c r="A327" s="222"/>
      <c r="B327" s="222"/>
      <c r="C327" s="258"/>
      <c r="D327" s="222"/>
      <c r="E327" s="222"/>
      <c r="F327" s="222"/>
      <c r="G327" s="222"/>
      <c r="H327" s="222"/>
      <c r="I327" s="222"/>
      <c r="J327" s="222"/>
      <c r="K327" s="222"/>
      <c r="L327" s="222"/>
      <c r="M327" s="222"/>
    </row>
    <row r="328" spans="1:13" ht="11.65" customHeight="1" x14ac:dyDescent="0.25">
      <c r="A328" s="222"/>
      <c r="B328" s="222"/>
      <c r="C328" s="258"/>
      <c r="D328" s="222"/>
      <c r="E328" s="222"/>
      <c r="F328" s="222"/>
      <c r="G328" s="222"/>
      <c r="H328" s="222"/>
      <c r="I328" s="222"/>
      <c r="J328" s="222"/>
      <c r="K328" s="222"/>
      <c r="L328" s="222"/>
      <c r="M328" s="222"/>
    </row>
    <row r="329" spans="1:13" ht="11.65" customHeight="1" x14ac:dyDescent="0.25">
      <c r="A329" s="345"/>
      <c r="B329" s="345"/>
      <c r="C329" s="258"/>
      <c r="D329" s="227"/>
      <c r="E329" s="346"/>
      <c r="F329" s="346"/>
      <c r="G329" s="346"/>
      <c r="H329" s="346"/>
      <c r="I329" s="346"/>
      <c r="J329" s="226"/>
      <c r="K329" s="226"/>
      <c r="L329" s="222"/>
      <c r="M329" s="222"/>
    </row>
    <row r="330" spans="1:13" ht="11.65" customHeight="1" x14ac:dyDescent="0.25">
      <c r="A330" s="345"/>
      <c r="B330" s="345"/>
      <c r="C330" s="258"/>
      <c r="D330" s="227"/>
      <c r="E330" s="346"/>
      <c r="F330" s="346"/>
      <c r="G330" s="346"/>
      <c r="H330" s="346"/>
      <c r="I330" s="346"/>
      <c r="J330" s="226"/>
      <c r="K330" s="226"/>
      <c r="L330" s="222"/>
      <c r="M330" s="222"/>
    </row>
    <row r="331" spans="1:13" ht="11.65" customHeight="1" x14ac:dyDescent="0.25">
      <c r="A331" s="345"/>
      <c r="B331" s="345"/>
      <c r="C331" s="258"/>
      <c r="D331" s="227"/>
      <c r="E331" s="346"/>
      <c r="F331" s="346"/>
      <c r="G331" s="346"/>
      <c r="H331" s="346"/>
      <c r="I331" s="346"/>
      <c r="J331" s="226"/>
      <c r="K331" s="226"/>
      <c r="L331" s="222"/>
      <c r="M331" s="222"/>
    </row>
    <row r="332" spans="1:13" ht="11.65" customHeight="1" x14ac:dyDescent="0.25">
      <c r="A332" s="345"/>
      <c r="B332" s="345"/>
      <c r="C332" s="258"/>
      <c r="D332" s="227"/>
      <c r="E332" s="346"/>
      <c r="F332" s="346"/>
      <c r="G332" s="346"/>
      <c r="H332" s="346"/>
      <c r="I332" s="346"/>
      <c r="J332" s="226"/>
      <c r="K332" s="226"/>
      <c r="L332" s="222"/>
      <c r="M332" s="222"/>
    </row>
    <row r="333" spans="1:13" ht="11.65" customHeight="1" x14ac:dyDescent="0.25">
      <c r="A333" s="345"/>
      <c r="B333" s="345"/>
      <c r="C333" s="258"/>
      <c r="D333" s="227"/>
      <c r="E333" s="346"/>
      <c r="F333" s="346"/>
      <c r="G333" s="346"/>
      <c r="H333" s="346"/>
      <c r="I333" s="346"/>
      <c r="J333" s="226"/>
      <c r="K333" s="226"/>
      <c r="L333" s="222"/>
      <c r="M333" s="222"/>
    </row>
    <row r="334" spans="1:13" ht="11.65" customHeight="1" x14ac:dyDescent="0.25">
      <c r="A334" s="345"/>
      <c r="B334" s="345"/>
      <c r="C334" s="258"/>
      <c r="D334" s="227"/>
      <c r="E334" s="346"/>
      <c r="F334" s="346"/>
      <c r="G334" s="346"/>
      <c r="H334" s="346"/>
      <c r="I334" s="346"/>
      <c r="J334" s="226"/>
      <c r="K334" s="226"/>
      <c r="L334" s="222"/>
      <c r="M334" s="222"/>
    </row>
    <row r="335" spans="1:13" ht="11.65" customHeight="1" x14ac:dyDescent="0.25">
      <c r="A335" s="345"/>
      <c r="B335" s="345"/>
      <c r="C335" s="258"/>
      <c r="D335" s="227"/>
      <c r="E335" s="346"/>
      <c r="F335" s="346"/>
      <c r="G335" s="346"/>
      <c r="H335" s="346"/>
      <c r="I335" s="346"/>
      <c r="J335" s="226"/>
      <c r="K335" s="226"/>
      <c r="L335" s="222"/>
      <c r="M335" s="222"/>
    </row>
    <row r="336" spans="1:13" ht="11.65" customHeight="1" x14ac:dyDescent="0.25">
      <c r="A336" s="345"/>
      <c r="B336" s="345"/>
      <c r="C336" s="258"/>
      <c r="D336" s="227"/>
      <c r="E336" s="346"/>
      <c r="F336" s="346"/>
      <c r="G336" s="346"/>
      <c r="H336" s="346"/>
      <c r="I336" s="346"/>
      <c r="J336" s="226"/>
      <c r="K336" s="226"/>
      <c r="L336" s="222"/>
      <c r="M336" s="222"/>
    </row>
    <row r="337" spans="1:13" ht="11.65" customHeight="1" x14ac:dyDescent="0.25">
      <c r="A337" s="345"/>
      <c r="B337" s="345"/>
      <c r="C337" s="258"/>
      <c r="D337" s="227"/>
      <c r="E337" s="346"/>
      <c r="F337" s="346"/>
      <c r="G337" s="346"/>
      <c r="H337" s="346"/>
      <c r="I337" s="346"/>
      <c r="J337" s="226"/>
      <c r="K337" s="226"/>
      <c r="L337" s="222"/>
      <c r="M337" s="222"/>
    </row>
    <row r="338" spans="1:13" ht="11.65" customHeight="1" x14ac:dyDescent="0.25">
      <c r="A338" s="345"/>
      <c r="B338" s="345"/>
      <c r="C338" s="258"/>
      <c r="D338" s="227"/>
      <c r="E338" s="346"/>
      <c r="F338" s="346"/>
      <c r="G338" s="346"/>
      <c r="H338" s="346"/>
      <c r="I338" s="346"/>
      <c r="J338" s="226"/>
      <c r="K338" s="226"/>
      <c r="L338" s="222"/>
      <c r="M338" s="222"/>
    </row>
    <row r="339" spans="1:13" ht="11.65" customHeight="1" x14ac:dyDescent="0.25">
      <c r="A339" s="345"/>
      <c r="B339" s="345"/>
      <c r="C339" s="258"/>
      <c r="D339" s="227"/>
      <c r="E339" s="346"/>
      <c r="F339" s="346"/>
      <c r="G339" s="346"/>
      <c r="H339" s="346"/>
      <c r="I339" s="346"/>
      <c r="J339" s="226"/>
      <c r="K339" s="226"/>
      <c r="L339" s="222"/>
      <c r="M339" s="222"/>
    </row>
    <row r="340" spans="1:13" ht="11.65" customHeight="1" x14ac:dyDescent="0.25">
      <c r="A340" s="345"/>
      <c r="B340" s="345"/>
      <c r="C340" s="258"/>
      <c r="D340" s="227"/>
      <c r="E340" s="346"/>
      <c r="F340" s="346"/>
      <c r="G340" s="346"/>
      <c r="H340" s="346"/>
      <c r="I340" s="346"/>
      <c r="J340" s="226"/>
      <c r="K340" s="226"/>
      <c r="L340" s="222"/>
      <c r="M340" s="222"/>
    </row>
    <row r="341" spans="1:13" ht="11.65" customHeight="1" x14ac:dyDescent="0.25">
      <c r="A341" s="345"/>
      <c r="B341" s="345"/>
      <c r="C341" s="258"/>
      <c r="D341" s="227"/>
      <c r="E341" s="346"/>
      <c r="F341" s="346"/>
      <c r="G341" s="346"/>
      <c r="H341" s="346"/>
      <c r="I341" s="346"/>
      <c r="J341" s="226"/>
      <c r="K341" s="226"/>
      <c r="L341" s="222"/>
      <c r="M341" s="222"/>
    </row>
    <row r="342" spans="1:13" ht="14.25" customHeight="1" x14ac:dyDescent="0.25">
      <c r="A342" s="265"/>
      <c r="B342" s="265"/>
      <c r="C342" s="265"/>
      <c r="D342" s="265"/>
      <c r="E342" s="265"/>
      <c r="F342" s="265"/>
      <c r="G342" s="265"/>
      <c r="H342" s="265"/>
      <c r="I342" s="265"/>
      <c r="J342" s="265"/>
      <c r="K342" s="265"/>
      <c r="L342" s="222"/>
      <c r="M342" s="222"/>
    </row>
    <row r="343" spans="1:13" ht="14.25" customHeight="1" x14ac:dyDescent="0.25">
      <c r="A343" s="81"/>
      <c r="B343" s="81"/>
      <c r="C343" s="81"/>
      <c r="D343" s="81"/>
      <c r="E343" s="81"/>
      <c r="F343" s="81"/>
      <c r="G343" s="81"/>
      <c r="H343" s="81"/>
      <c r="I343" s="81"/>
      <c r="J343" s="81"/>
      <c r="K343" s="81"/>
    </row>
    <row r="344" spans="1:13" ht="14.25" customHeight="1" x14ac:dyDescent="0.25">
      <c r="A344" s="82"/>
      <c r="B344" s="82"/>
      <c r="C344" s="80"/>
      <c r="D344" s="82"/>
      <c r="E344" s="82"/>
      <c r="F344" s="82"/>
      <c r="G344" s="82"/>
      <c r="H344" s="82"/>
      <c r="I344" s="82"/>
      <c r="J344" s="82"/>
      <c r="K344" s="82"/>
    </row>
    <row r="345" spans="1:13" ht="12.75" customHeight="1" x14ac:dyDescent="0.25">
      <c r="A345" s="80"/>
      <c r="B345" s="80"/>
      <c r="C345" s="80"/>
      <c r="D345" s="80"/>
      <c r="E345" s="80"/>
      <c r="F345" s="80"/>
      <c r="G345" s="80"/>
      <c r="H345" s="80"/>
      <c r="I345" s="80"/>
      <c r="J345" s="80"/>
      <c r="K345" s="80"/>
      <c r="L345" s="80"/>
    </row>
    <row r="346" spans="1:13" x14ac:dyDescent="0.25">
      <c r="A346" s="81"/>
      <c r="B346" s="81"/>
      <c r="C346" s="81"/>
      <c r="D346" s="81"/>
      <c r="E346" s="81"/>
      <c r="F346" s="81"/>
      <c r="G346" s="81"/>
      <c r="H346" s="81"/>
      <c r="I346" s="81"/>
      <c r="J346" s="81"/>
      <c r="K346" s="81"/>
    </row>
  </sheetData>
  <mergeCells count="28">
    <mergeCell ref="A1:C1"/>
    <mergeCell ref="A2:L2"/>
    <mergeCell ref="A3:H3"/>
    <mergeCell ref="I3:L3"/>
    <mergeCell ref="A166:C166"/>
    <mergeCell ref="A312:H312"/>
    <mergeCell ref="A316:H316"/>
    <mergeCell ref="A53:C53"/>
    <mergeCell ref="A64:C64"/>
    <mergeCell ref="A77:C77"/>
    <mergeCell ref="A116:C116"/>
    <mergeCell ref="A134:C134"/>
    <mergeCell ref="A144:C144"/>
    <mergeCell ref="A39:C39"/>
    <mergeCell ref="M6:P6"/>
    <mergeCell ref="M7:P7"/>
    <mergeCell ref="A9:A11"/>
    <mergeCell ref="B9:C11"/>
    <mergeCell ref="D9:E9"/>
    <mergeCell ref="H9:H11"/>
    <mergeCell ref="I9:I11"/>
    <mergeCell ref="J9:J11"/>
    <mergeCell ref="K9:L10"/>
    <mergeCell ref="D10:D11"/>
    <mergeCell ref="E10:E11"/>
    <mergeCell ref="G10:G11"/>
    <mergeCell ref="A14:C14"/>
    <mergeCell ref="A30:C30"/>
  </mergeCells>
  <printOptions horizontalCentered="1"/>
  <pageMargins left="0.39370078740157483" right="0.59055118110236227" top="0.59055118110236227" bottom="0.59055118110236227" header="0.19685039370078741" footer="0.19685039370078741"/>
  <pageSetup scale="64" fitToHeight="0" orientation="landscape" r:id="rId1"/>
  <rowBreaks count="1" manualBreakCount="1">
    <brk id="190"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70"/>
  <sheetViews>
    <sheetView showGridLines="0" zoomScale="90" zoomScaleNormal="90" zoomScaleSheetLayoutView="90" workbookViewId="0">
      <selection activeCell="Q15" sqref="Q15"/>
    </sheetView>
  </sheetViews>
  <sheetFormatPr baseColWidth="10" defaultColWidth="11.42578125" defaultRowHeight="12.75" x14ac:dyDescent="0.25"/>
  <cols>
    <col min="1" max="2" width="5" style="45" customWidth="1"/>
    <col min="3" max="3" width="52.5703125" style="45" customWidth="1"/>
    <col min="4" max="4" width="18.7109375" style="83" customWidth="1"/>
    <col min="5" max="5" width="18.7109375" style="45" customWidth="1"/>
    <col min="6" max="6" width="3.42578125" style="45" customWidth="1"/>
    <col min="7" max="7" width="18.7109375" style="45" customWidth="1"/>
    <col min="8" max="10" width="13.7109375" style="45" customWidth="1"/>
    <col min="11" max="12" width="9.7109375" style="73" customWidth="1"/>
    <col min="13" max="13" width="11.28515625" style="45" bestFit="1" customWidth="1"/>
    <col min="14" max="14" width="12" style="45" bestFit="1" customWidth="1"/>
    <col min="15" max="15" width="11.42578125" style="45"/>
    <col min="16" max="17" width="9.140625" style="45" customWidth="1"/>
    <col min="18" max="18" width="9" style="45" customWidth="1"/>
    <col min="19" max="19" width="9.140625" style="45" customWidth="1"/>
    <col min="20" max="20" width="9.28515625" style="45" customWidth="1"/>
    <col min="21" max="23" width="9.140625" style="45" customWidth="1"/>
    <col min="24" max="16384" width="11.42578125" style="45"/>
  </cols>
  <sheetData>
    <row r="1" spans="1:23" s="375" customFormat="1" ht="64.5" customHeight="1" x14ac:dyDescent="0.4">
      <c r="A1" s="128" t="s">
        <v>883</v>
      </c>
      <c r="B1" s="128"/>
      <c r="C1" s="128"/>
      <c r="D1" s="251" t="s">
        <v>885</v>
      </c>
      <c r="E1" s="251"/>
      <c r="F1" s="251"/>
      <c r="G1" s="251"/>
      <c r="H1" s="251"/>
      <c r="I1" s="253"/>
      <c r="J1" s="253"/>
      <c r="K1" s="253"/>
      <c r="L1" s="253"/>
    </row>
    <row r="2" spans="1:23" s="376" customFormat="1" ht="36" customHeight="1" thickBot="1" x14ac:dyDescent="0.45">
      <c r="A2" s="173" t="s">
        <v>884</v>
      </c>
      <c r="B2" s="173"/>
      <c r="C2" s="173"/>
      <c r="D2" s="173"/>
      <c r="E2" s="173"/>
      <c r="F2" s="173"/>
      <c r="G2" s="173"/>
      <c r="H2" s="173"/>
      <c r="I2" s="173"/>
      <c r="J2" s="173"/>
      <c r="K2" s="173"/>
      <c r="L2" s="173"/>
    </row>
    <row r="3" spans="1:23" s="377" customFormat="1" ht="6" customHeight="1" x14ac:dyDescent="0.4">
      <c r="A3" s="219"/>
      <c r="B3" s="219"/>
      <c r="C3" s="219"/>
      <c r="D3" s="219"/>
      <c r="E3" s="219"/>
      <c r="F3" s="219"/>
      <c r="G3" s="219"/>
      <c r="H3" s="219"/>
      <c r="I3" s="219"/>
      <c r="J3" s="219"/>
      <c r="K3" s="219"/>
      <c r="L3" s="219"/>
    </row>
    <row r="4" spans="1:23" s="61" customFormat="1" ht="18.95" customHeight="1" x14ac:dyDescent="0.25">
      <c r="A4" s="220" t="s">
        <v>914</v>
      </c>
      <c r="B4" s="220"/>
      <c r="C4" s="220"/>
      <c r="D4" s="220"/>
      <c r="E4" s="220"/>
      <c r="F4" s="220"/>
      <c r="G4" s="220"/>
      <c r="H4" s="220"/>
      <c r="I4" s="220"/>
      <c r="J4" s="220"/>
      <c r="K4" s="220"/>
      <c r="L4" s="220"/>
    </row>
    <row r="5" spans="1:23" s="61" customFormat="1" ht="18.95" customHeight="1" x14ac:dyDescent="0.25">
      <c r="A5" s="220" t="s">
        <v>794</v>
      </c>
      <c r="B5" s="220"/>
      <c r="C5" s="220"/>
      <c r="D5" s="220"/>
      <c r="E5" s="220"/>
      <c r="F5" s="220"/>
      <c r="G5" s="220"/>
      <c r="H5" s="220"/>
      <c r="I5" s="220"/>
      <c r="J5" s="220"/>
      <c r="K5" s="220"/>
      <c r="L5" s="220"/>
      <c r="M5" s="71">
        <v>20.318200000000001</v>
      </c>
    </row>
    <row r="6" spans="1:23" s="61" customFormat="1" ht="18.95" customHeight="1" x14ac:dyDescent="0.25">
      <c r="A6" s="220" t="s">
        <v>72</v>
      </c>
      <c r="B6" s="220"/>
      <c r="C6" s="220"/>
      <c r="D6" s="220"/>
      <c r="E6" s="220"/>
      <c r="F6" s="220"/>
      <c r="G6" s="220"/>
      <c r="H6" s="220"/>
      <c r="I6" s="220"/>
      <c r="J6" s="220"/>
      <c r="K6" s="220"/>
      <c r="L6" s="220"/>
    </row>
    <row r="7" spans="1:23" s="61" customFormat="1" ht="18.95" customHeight="1" x14ac:dyDescent="0.25">
      <c r="A7" s="220" t="s">
        <v>874</v>
      </c>
      <c r="B7" s="220"/>
      <c r="C7" s="220"/>
      <c r="D7" s="220"/>
      <c r="E7" s="220"/>
      <c r="F7" s="220"/>
      <c r="G7" s="220"/>
      <c r="H7" s="220"/>
      <c r="I7" s="220"/>
      <c r="J7" s="220"/>
      <c r="K7" s="220"/>
      <c r="L7" s="220"/>
    </row>
    <row r="8" spans="1:23" s="61" customFormat="1" ht="18.95" customHeight="1" x14ac:dyDescent="0.25">
      <c r="A8" s="220" t="s">
        <v>910</v>
      </c>
      <c r="B8" s="220"/>
      <c r="C8" s="220"/>
      <c r="D8" s="220"/>
      <c r="E8" s="220"/>
      <c r="F8" s="220"/>
      <c r="G8" s="220"/>
      <c r="H8" s="220"/>
      <c r="I8" s="220"/>
      <c r="J8" s="220"/>
      <c r="K8" s="220"/>
      <c r="L8" s="220"/>
    </row>
    <row r="9" spans="1:23" ht="24" customHeight="1" x14ac:dyDescent="0.25">
      <c r="A9" s="224" t="s">
        <v>795</v>
      </c>
      <c r="B9" s="140" t="s">
        <v>911</v>
      </c>
      <c r="C9" s="140"/>
      <c r="D9" s="347" t="s">
        <v>796</v>
      </c>
      <c r="E9" s="347"/>
      <c r="F9" s="348"/>
      <c r="G9" s="349" t="s">
        <v>797</v>
      </c>
      <c r="H9" s="224" t="s">
        <v>912</v>
      </c>
      <c r="I9" s="224" t="s">
        <v>798</v>
      </c>
      <c r="J9" s="224" t="s">
        <v>913</v>
      </c>
      <c r="K9" s="224" t="s">
        <v>799</v>
      </c>
      <c r="L9" s="224"/>
      <c r="M9" s="72"/>
      <c r="N9" s="72"/>
      <c r="O9" s="72"/>
      <c r="P9" s="72"/>
      <c r="Q9" s="72"/>
      <c r="R9" s="72"/>
      <c r="S9" s="72"/>
      <c r="T9" s="72"/>
      <c r="U9" s="72"/>
      <c r="V9" s="72"/>
      <c r="W9" s="72"/>
    </row>
    <row r="10" spans="1:23" ht="15.75" customHeight="1" x14ac:dyDescent="0.25">
      <c r="A10" s="224"/>
      <c r="B10" s="140"/>
      <c r="C10" s="140"/>
      <c r="D10" s="224" t="s">
        <v>800</v>
      </c>
      <c r="E10" s="224" t="s">
        <v>801</v>
      </c>
      <c r="F10" s="225"/>
      <c r="G10" s="224" t="s">
        <v>801</v>
      </c>
      <c r="H10" s="224"/>
      <c r="I10" s="224"/>
      <c r="J10" s="224"/>
      <c r="K10" s="347"/>
      <c r="L10" s="347"/>
    </row>
    <row r="11" spans="1:23" ht="52.5" customHeight="1" thickBot="1" x14ac:dyDescent="0.3">
      <c r="A11" s="347"/>
      <c r="B11" s="223"/>
      <c r="C11" s="223"/>
      <c r="D11" s="347"/>
      <c r="E11" s="347"/>
      <c r="F11" s="349"/>
      <c r="G11" s="347"/>
      <c r="H11" s="347"/>
      <c r="I11" s="347"/>
      <c r="J11" s="347"/>
      <c r="K11" s="350" t="s">
        <v>802</v>
      </c>
      <c r="L11" s="350" t="s">
        <v>803</v>
      </c>
    </row>
    <row r="12" spans="1:23" ht="4.5" customHeight="1" thickBot="1" x14ac:dyDescent="0.3">
      <c r="A12" s="338"/>
      <c r="B12" s="339"/>
      <c r="C12" s="339"/>
      <c r="D12" s="338"/>
      <c r="E12" s="338"/>
      <c r="F12" s="338"/>
      <c r="G12" s="338"/>
      <c r="H12" s="338"/>
      <c r="I12" s="338"/>
      <c r="J12" s="338"/>
      <c r="K12" s="339"/>
      <c r="L12" s="339"/>
      <c r="M12" s="222"/>
      <c r="N12" s="222"/>
      <c r="O12" s="222"/>
      <c r="P12" s="222"/>
      <c r="Q12" s="222"/>
      <c r="R12" s="222"/>
    </row>
    <row r="13" spans="1:23" ht="17.100000000000001" customHeight="1" x14ac:dyDescent="0.25">
      <c r="A13" s="244"/>
      <c r="B13" s="244"/>
      <c r="C13" s="273" t="s">
        <v>869</v>
      </c>
      <c r="D13" s="351">
        <f>D14+D16+D28+D34+D37+D40+D42+D45+D47+D49+D52+D55+D58</f>
        <v>573077.13886306516</v>
      </c>
      <c r="E13" s="351">
        <f>E14+E16+E28+E34+E37+E40+E42+E45+E47+E49+E52+E55+E58</f>
        <v>573077.13886306516</v>
      </c>
      <c r="F13" s="351"/>
      <c r="G13" s="351">
        <f>G14+G16+G28+G34+G37+G40+G42+G45+G47+G49+G52+G55+G58</f>
        <v>573077.13886306516</v>
      </c>
      <c r="H13" s="382"/>
      <c r="I13" s="280"/>
      <c r="J13" s="280"/>
      <c r="K13" s="280"/>
      <c r="L13" s="280"/>
      <c r="N13" s="88"/>
    </row>
    <row r="14" spans="1:23" ht="17.100000000000001" customHeight="1" x14ac:dyDescent="0.25">
      <c r="A14" s="354" t="s">
        <v>915</v>
      </c>
      <c r="B14" s="276"/>
      <c r="C14" s="244"/>
      <c r="D14" s="351">
        <f>SUM(D15)</f>
        <v>1811.1739178722003</v>
      </c>
      <c r="E14" s="351">
        <f>SUM(E15)</f>
        <v>1811.1739178722003</v>
      </c>
      <c r="F14" s="351"/>
      <c r="G14" s="351">
        <f>SUM(G15)</f>
        <v>1811.1739178722003</v>
      </c>
      <c r="H14" s="280"/>
      <c r="I14" s="280"/>
      <c r="J14" s="280"/>
      <c r="K14" s="280"/>
      <c r="L14" s="280"/>
    </row>
    <row r="15" spans="1:23" ht="17.100000000000001" customHeight="1" x14ac:dyDescent="0.25">
      <c r="A15" s="383">
        <v>1</v>
      </c>
      <c r="B15" s="280" t="s">
        <v>760</v>
      </c>
      <c r="C15" s="244" t="s">
        <v>761</v>
      </c>
      <c r="D15" s="246">
        <v>1811.1739178722003</v>
      </c>
      <c r="E15" s="246">
        <v>1811.1739178722003</v>
      </c>
      <c r="F15" s="246"/>
      <c r="G15" s="246">
        <v>1811.1739178722003</v>
      </c>
      <c r="H15" s="353">
        <v>36274</v>
      </c>
      <c r="I15" s="353">
        <v>36274</v>
      </c>
      <c r="J15" s="353">
        <v>47446</v>
      </c>
      <c r="K15" s="384">
        <v>30</v>
      </c>
      <c r="L15" s="384">
        <v>6</v>
      </c>
    </row>
    <row r="16" spans="1:23" ht="17.100000000000001" customHeight="1" x14ac:dyDescent="0.25">
      <c r="A16" s="354" t="s">
        <v>806</v>
      </c>
      <c r="B16" s="276"/>
      <c r="C16" s="244"/>
      <c r="D16" s="351">
        <f>SUM(D17:D27)</f>
        <v>152877.16620298359</v>
      </c>
      <c r="E16" s="351">
        <f>SUM(E17:E27)</f>
        <v>152877.16620298359</v>
      </c>
      <c r="F16" s="351"/>
      <c r="G16" s="351">
        <f>SUM(G17:G27)</f>
        <v>152877.16620298359</v>
      </c>
      <c r="H16" s="280"/>
      <c r="I16" s="280"/>
      <c r="J16" s="280"/>
      <c r="K16" s="280"/>
      <c r="L16" s="280"/>
    </row>
    <row r="17" spans="1:13" ht="17.100000000000001" customHeight="1" x14ac:dyDescent="0.25">
      <c r="A17" s="383">
        <v>2</v>
      </c>
      <c r="B17" s="280" t="s">
        <v>113</v>
      </c>
      <c r="C17" s="276" t="s">
        <v>762</v>
      </c>
      <c r="D17" s="246">
        <v>18766.288731993602</v>
      </c>
      <c r="E17" s="246">
        <v>18766.288731993602</v>
      </c>
      <c r="F17" s="246"/>
      <c r="G17" s="246">
        <v>18766.288731993602</v>
      </c>
      <c r="H17" s="353">
        <v>37390</v>
      </c>
      <c r="I17" s="353">
        <v>37390</v>
      </c>
      <c r="J17" s="353">
        <v>46552</v>
      </c>
      <c r="K17" s="384">
        <v>25</v>
      </c>
      <c r="L17" s="384">
        <v>0</v>
      </c>
    </row>
    <row r="18" spans="1:13" ht="17.100000000000001" customHeight="1" x14ac:dyDescent="0.25">
      <c r="A18" s="383">
        <v>3</v>
      </c>
      <c r="B18" s="280" t="s">
        <v>113</v>
      </c>
      <c r="C18" s="276" t="s">
        <v>868</v>
      </c>
      <c r="D18" s="246">
        <v>21597.487186956801</v>
      </c>
      <c r="E18" s="246">
        <v>21597.487186956801</v>
      </c>
      <c r="F18" s="246"/>
      <c r="G18" s="246">
        <v>21597.487186956801</v>
      </c>
      <c r="H18" s="353">
        <v>37324</v>
      </c>
      <c r="I18" s="353">
        <v>37324</v>
      </c>
      <c r="J18" s="353">
        <v>46486</v>
      </c>
      <c r="K18" s="384">
        <v>25</v>
      </c>
      <c r="L18" s="384">
        <v>0</v>
      </c>
    </row>
    <row r="19" spans="1:13" ht="17.100000000000001" customHeight="1" x14ac:dyDescent="0.25">
      <c r="A19" s="383">
        <v>4</v>
      </c>
      <c r="B19" s="280" t="s">
        <v>113</v>
      </c>
      <c r="C19" s="276" t="s">
        <v>764</v>
      </c>
      <c r="D19" s="246">
        <v>6430.9941046176</v>
      </c>
      <c r="E19" s="246">
        <v>6430.9941046176</v>
      </c>
      <c r="F19" s="246"/>
      <c r="G19" s="246">
        <v>6430.9941046176</v>
      </c>
      <c r="H19" s="353">
        <v>37799</v>
      </c>
      <c r="I19" s="353">
        <v>37769</v>
      </c>
      <c r="J19" s="353">
        <v>46932</v>
      </c>
      <c r="K19" s="384">
        <v>25</v>
      </c>
      <c r="L19" s="384">
        <v>0</v>
      </c>
    </row>
    <row r="20" spans="1:13" ht="17.100000000000001" customHeight="1" x14ac:dyDescent="0.25">
      <c r="A20" s="383">
        <v>5</v>
      </c>
      <c r="B20" s="280" t="s">
        <v>113</v>
      </c>
      <c r="C20" s="276" t="s">
        <v>867</v>
      </c>
      <c r="D20" s="246">
        <v>8394.9016183004005</v>
      </c>
      <c r="E20" s="246">
        <v>8394.9016183004005</v>
      </c>
      <c r="F20" s="246"/>
      <c r="G20" s="246">
        <v>8394.9016183004005</v>
      </c>
      <c r="H20" s="353">
        <v>37165</v>
      </c>
      <c r="I20" s="353">
        <v>37165</v>
      </c>
      <c r="J20" s="353">
        <v>46328</v>
      </c>
      <c r="K20" s="384">
        <v>25</v>
      </c>
      <c r="L20" s="384">
        <v>0</v>
      </c>
      <c r="M20" s="88"/>
    </row>
    <row r="21" spans="1:13" ht="17.100000000000001" customHeight="1" x14ac:dyDescent="0.25">
      <c r="A21" s="383">
        <v>6</v>
      </c>
      <c r="B21" s="280" t="s">
        <v>121</v>
      </c>
      <c r="C21" s="276" t="s">
        <v>766</v>
      </c>
      <c r="D21" s="246">
        <v>11664.53334487</v>
      </c>
      <c r="E21" s="246">
        <v>11664.53334487</v>
      </c>
      <c r="F21" s="246"/>
      <c r="G21" s="246">
        <v>11664.53334487</v>
      </c>
      <c r="H21" s="353">
        <v>36686</v>
      </c>
      <c r="I21" s="353">
        <v>36686</v>
      </c>
      <c r="J21" s="353">
        <v>45992</v>
      </c>
      <c r="K21" s="384">
        <v>25</v>
      </c>
      <c r="L21" s="384">
        <v>0</v>
      </c>
    </row>
    <row r="22" spans="1:13" ht="17.100000000000001" customHeight="1" x14ac:dyDescent="0.25">
      <c r="A22" s="383">
        <v>7</v>
      </c>
      <c r="B22" s="280" t="s">
        <v>113</v>
      </c>
      <c r="C22" s="276" t="s">
        <v>866</v>
      </c>
      <c r="D22" s="246">
        <v>19616.095252628002</v>
      </c>
      <c r="E22" s="246">
        <v>19616.095252628002</v>
      </c>
      <c r="F22" s="246"/>
      <c r="G22" s="246">
        <v>19616.095252628002</v>
      </c>
      <c r="H22" s="353">
        <v>37342</v>
      </c>
      <c r="I22" s="353">
        <v>37342</v>
      </c>
      <c r="J22" s="353">
        <v>46504</v>
      </c>
      <c r="K22" s="384">
        <v>25</v>
      </c>
      <c r="L22" s="384">
        <v>0</v>
      </c>
    </row>
    <row r="23" spans="1:13" ht="17.100000000000001" customHeight="1" x14ac:dyDescent="0.25">
      <c r="A23" s="383">
        <v>8</v>
      </c>
      <c r="B23" s="280" t="s">
        <v>113</v>
      </c>
      <c r="C23" s="276" t="s">
        <v>865</v>
      </c>
      <c r="D23" s="246">
        <v>11290.186317429601</v>
      </c>
      <c r="E23" s="246">
        <v>11290.186317429601</v>
      </c>
      <c r="F23" s="246"/>
      <c r="G23" s="246">
        <v>11290.186317429601</v>
      </c>
      <c r="H23" s="353">
        <v>37898</v>
      </c>
      <c r="I23" s="353">
        <v>37898</v>
      </c>
      <c r="J23" s="353">
        <v>47063</v>
      </c>
      <c r="K23" s="384">
        <v>25</v>
      </c>
      <c r="L23" s="384">
        <v>0</v>
      </c>
    </row>
    <row r="24" spans="1:13" ht="17.100000000000001" customHeight="1" x14ac:dyDescent="0.25">
      <c r="A24" s="383">
        <v>9</v>
      </c>
      <c r="B24" s="280" t="s">
        <v>113</v>
      </c>
      <c r="C24" s="276" t="s">
        <v>864</v>
      </c>
      <c r="D24" s="246">
        <v>15232.5671576022</v>
      </c>
      <c r="E24" s="246">
        <v>15232.5671576022</v>
      </c>
      <c r="F24" s="246"/>
      <c r="G24" s="246">
        <v>15232.5671576022</v>
      </c>
      <c r="H24" s="353">
        <v>37274</v>
      </c>
      <c r="I24" s="353">
        <v>37274</v>
      </c>
      <c r="J24" s="353">
        <v>46405</v>
      </c>
      <c r="K24" s="384">
        <v>24</v>
      </c>
      <c r="L24" s="384">
        <v>11</v>
      </c>
    </row>
    <row r="25" spans="1:13" ht="17.100000000000001" customHeight="1" x14ac:dyDescent="0.25">
      <c r="A25" s="383">
        <v>10</v>
      </c>
      <c r="B25" s="280" t="s">
        <v>113</v>
      </c>
      <c r="C25" s="276" t="s">
        <v>863</v>
      </c>
      <c r="D25" s="246">
        <v>8597.3238192114004</v>
      </c>
      <c r="E25" s="246">
        <v>8597.3238192114004</v>
      </c>
      <c r="F25" s="246"/>
      <c r="G25" s="246">
        <v>8597.3238192114004</v>
      </c>
      <c r="H25" s="353">
        <v>37822</v>
      </c>
      <c r="I25" s="353">
        <v>37822</v>
      </c>
      <c r="J25" s="353">
        <v>46954</v>
      </c>
      <c r="K25" s="384">
        <v>24</v>
      </c>
      <c r="L25" s="384">
        <v>11</v>
      </c>
    </row>
    <row r="26" spans="1:13" ht="17.100000000000001" customHeight="1" x14ac:dyDescent="0.25">
      <c r="A26" s="383">
        <v>11</v>
      </c>
      <c r="B26" s="280" t="s">
        <v>113</v>
      </c>
      <c r="C26" s="276" t="s">
        <v>771</v>
      </c>
      <c r="D26" s="246">
        <v>8583.8347694134009</v>
      </c>
      <c r="E26" s="246">
        <v>8583.8347694134009</v>
      </c>
      <c r="F26" s="246"/>
      <c r="G26" s="246">
        <v>8583.8347694134009</v>
      </c>
      <c r="H26" s="353">
        <v>37214</v>
      </c>
      <c r="I26" s="353">
        <v>37214</v>
      </c>
      <c r="J26" s="353">
        <v>46345</v>
      </c>
      <c r="K26" s="384">
        <v>24</v>
      </c>
      <c r="L26" s="384">
        <v>11</v>
      </c>
    </row>
    <row r="27" spans="1:13" ht="17.100000000000001" customHeight="1" x14ac:dyDescent="0.25">
      <c r="A27" s="383">
        <v>12</v>
      </c>
      <c r="B27" s="280" t="s">
        <v>113</v>
      </c>
      <c r="C27" s="276" t="s">
        <v>772</v>
      </c>
      <c r="D27" s="246">
        <v>22702.953899960601</v>
      </c>
      <c r="E27" s="246">
        <v>22702.953899960601</v>
      </c>
      <c r="F27" s="246"/>
      <c r="G27" s="246">
        <v>22702.953899960601</v>
      </c>
      <c r="H27" s="353">
        <v>37240</v>
      </c>
      <c r="I27" s="353">
        <v>37240</v>
      </c>
      <c r="J27" s="353">
        <v>46371</v>
      </c>
      <c r="K27" s="384">
        <v>25</v>
      </c>
      <c r="L27" s="384">
        <v>0</v>
      </c>
    </row>
    <row r="28" spans="1:13" ht="17.100000000000001" customHeight="1" x14ac:dyDescent="0.25">
      <c r="A28" s="354" t="s">
        <v>807</v>
      </c>
      <c r="B28" s="276"/>
      <c r="C28" s="244"/>
      <c r="D28" s="351">
        <f>SUM(D29:D33)</f>
        <v>120086.23841744321</v>
      </c>
      <c r="E28" s="351">
        <f>SUM(E29:E33)</f>
        <v>120086.23841744321</v>
      </c>
      <c r="F28" s="351"/>
      <c r="G28" s="351">
        <f>SUM(G29:G33)</f>
        <v>120086.23841744321</v>
      </c>
      <c r="H28" s="280"/>
      <c r="I28" s="280"/>
      <c r="J28" s="280"/>
      <c r="K28" s="280"/>
      <c r="L28" s="280"/>
    </row>
    <row r="29" spans="1:13" ht="17.100000000000001" customHeight="1" x14ac:dyDescent="0.25">
      <c r="A29" s="383">
        <v>15</v>
      </c>
      <c r="B29" s="280" t="s">
        <v>113</v>
      </c>
      <c r="C29" s="244" t="s">
        <v>773</v>
      </c>
      <c r="D29" s="246">
        <v>39849.287073467203</v>
      </c>
      <c r="E29" s="246">
        <v>39849.287073467203</v>
      </c>
      <c r="F29" s="246"/>
      <c r="G29" s="246">
        <v>39849.287073467203</v>
      </c>
      <c r="H29" s="353">
        <v>37979</v>
      </c>
      <c r="I29" s="353">
        <v>37979</v>
      </c>
      <c r="J29" s="353">
        <v>47116</v>
      </c>
      <c r="K29" s="384">
        <v>24</v>
      </c>
      <c r="L29" s="384">
        <v>11</v>
      </c>
    </row>
    <row r="30" spans="1:13" ht="17.100000000000001" customHeight="1" x14ac:dyDescent="0.25">
      <c r="A30" s="383">
        <v>16</v>
      </c>
      <c r="B30" s="280" t="s">
        <v>113</v>
      </c>
      <c r="C30" s="244" t="s">
        <v>862</v>
      </c>
      <c r="D30" s="246">
        <v>9259.5943697557996</v>
      </c>
      <c r="E30" s="246">
        <v>9259.5943697557996</v>
      </c>
      <c r="F30" s="246"/>
      <c r="G30" s="246">
        <v>9259.5943697557996</v>
      </c>
      <c r="H30" s="353">
        <v>37873</v>
      </c>
      <c r="I30" s="353">
        <v>37873</v>
      </c>
      <c r="J30" s="353">
        <v>47035</v>
      </c>
      <c r="K30" s="384">
        <v>25</v>
      </c>
      <c r="L30" s="384">
        <v>0</v>
      </c>
    </row>
    <row r="31" spans="1:13" ht="17.100000000000001" customHeight="1" x14ac:dyDescent="0.25">
      <c r="A31" s="383">
        <v>17</v>
      </c>
      <c r="B31" s="280" t="s">
        <v>113</v>
      </c>
      <c r="C31" s="244" t="s">
        <v>775</v>
      </c>
      <c r="D31" s="246">
        <v>20398.298855040401</v>
      </c>
      <c r="E31" s="246">
        <v>20398.298855040401</v>
      </c>
      <c r="F31" s="246"/>
      <c r="G31" s="246">
        <v>20398.298855040401</v>
      </c>
      <c r="H31" s="353">
        <v>38464</v>
      </c>
      <c r="I31" s="353">
        <v>38464</v>
      </c>
      <c r="J31" s="353">
        <v>47625</v>
      </c>
      <c r="K31" s="384">
        <v>25</v>
      </c>
      <c r="L31" s="384">
        <v>0</v>
      </c>
    </row>
    <row r="32" spans="1:13" ht="17.100000000000001" customHeight="1" x14ac:dyDescent="0.25">
      <c r="A32" s="383">
        <v>18</v>
      </c>
      <c r="B32" s="280" t="s">
        <v>113</v>
      </c>
      <c r="C32" s="244" t="s">
        <v>776</v>
      </c>
      <c r="D32" s="246">
        <v>14301.433282600801</v>
      </c>
      <c r="E32" s="246">
        <v>14301.433282600801</v>
      </c>
      <c r="F32" s="246"/>
      <c r="G32" s="246">
        <v>14301.433282600801</v>
      </c>
      <c r="H32" s="353">
        <v>38078</v>
      </c>
      <c r="I32" s="353">
        <v>38078</v>
      </c>
      <c r="J32" s="353">
        <v>47239</v>
      </c>
      <c r="K32" s="384">
        <v>25</v>
      </c>
      <c r="L32" s="384">
        <v>0</v>
      </c>
    </row>
    <row r="33" spans="1:12" ht="17.100000000000001" customHeight="1" x14ac:dyDescent="0.25">
      <c r="A33" s="383">
        <v>19</v>
      </c>
      <c r="B33" s="280" t="s">
        <v>113</v>
      </c>
      <c r="C33" s="244" t="s">
        <v>861</v>
      </c>
      <c r="D33" s="246">
        <v>36277.624836579002</v>
      </c>
      <c r="E33" s="246">
        <v>36277.624836579002</v>
      </c>
      <c r="F33" s="246"/>
      <c r="G33" s="246">
        <v>36277.624836579002</v>
      </c>
      <c r="H33" s="353">
        <v>37764</v>
      </c>
      <c r="I33" s="353">
        <v>37764</v>
      </c>
      <c r="J33" s="353">
        <v>46927</v>
      </c>
      <c r="K33" s="384">
        <v>25</v>
      </c>
      <c r="L33" s="384">
        <v>0</v>
      </c>
    </row>
    <row r="34" spans="1:12" ht="17.100000000000001" customHeight="1" x14ac:dyDescent="0.25">
      <c r="A34" s="354" t="s">
        <v>808</v>
      </c>
      <c r="B34" s="276"/>
      <c r="C34" s="244"/>
      <c r="D34" s="351">
        <f>SUM(D35:D36)</f>
        <v>88831.137200061203</v>
      </c>
      <c r="E34" s="351">
        <f>SUM(E35:E36)</f>
        <v>88831.137200061203</v>
      </c>
      <c r="F34" s="351"/>
      <c r="G34" s="351">
        <f>SUM(G35:G36)</f>
        <v>88831.137200061203</v>
      </c>
      <c r="H34" s="280"/>
      <c r="I34" s="280"/>
      <c r="J34" s="280"/>
      <c r="K34" s="280"/>
      <c r="L34" s="280"/>
    </row>
    <row r="35" spans="1:12" ht="17.100000000000001" customHeight="1" x14ac:dyDescent="0.25">
      <c r="A35" s="383">
        <v>20</v>
      </c>
      <c r="B35" s="280" t="s">
        <v>113</v>
      </c>
      <c r="C35" s="244" t="s">
        <v>778</v>
      </c>
      <c r="D35" s="246">
        <v>34159.919805179001</v>
      </c>
      <c r="E35" s="246">
        <v>34159.919805179001</v>
      </c>
      <c r="F35" s="246"/>
      <c r="G35" s="246">
        <v>34159.919805179001</v>
      </c>
      <c r="H35" s="353">
        <v>39022</v>
      </c>
      <c r="I35" s="353">
        <v>39022</v>
      </c>
      <c r="J35" s="353">
        <v>48182</v>
      </c>
      <c r="K35" s="384">
        <v>25</v>
      </c>
      <c r="L35" s="384">
        <v>0</v>
      </c>
    </row>
    <row r="36" spans="1:12" ht="17.100000000000001" customHeight="1" x14ac:dyDescent="0.25">
      <c r="A36" s="383">
        <v>21</v>
      </c>
      <c r="B36" s="280" t="s">
        <v>113</v>
      </c>
      <c r="C36" s="244" t="s">
        <v>779</v>
      </c>
      <c r="D36" s="246">
        <v>54671.217394882202</v>
      </c>
      <c r="E36" s="246">
        <v>54671.217394882202</v>
      </c>
      <c r="F36" s="246"/>
      <c r="G36" s="246">
        <v>54671.217394882202</v>
      </c>
      <c r="H36" s="353">
        <v>39234</v>
      </c>
      <c r="I36" s="353">
        <v>39234</v>
      </c>
      <c r="J36" s="353">
        <v>48396</v>
      </c>
      <c r="K36" s="384">
        <v>25</v>
      </c>
      <c r="L36" s="384">
        <v>0</v>
      </c>
    </row>
    <row r="37" spans="1:12" ht="17.100000000000001" customHeight="1" x14ac:dyDescent="0.25">
      <c r="A37" s="354" t="s">
        <v>809</v>
      </c>
      <c r="B37" s="276"/>
      <c r="C37" s="244"/>
      <c r="D37" s="351">
        <f>SUM(D38:D39)</f>
        <v>42846.471080963202</v>
      </c>
      <c r="E37" s="351">
        <f>SUM(E38:E39)</f>
        <v>42846.471080963202</v>
      </c>
      <c r="F37" s="351"/>
      <c r="G37" s="351">
        <f>SUM(G38:G39)</f>
        <v>42846.471080963202</v>
      </c>
      <c r="H37" s="280"/>
      <c r="I37" s="280"/>
      <c r="J37" s="280"/>
      <c r="K37" s="280"/>
      <c r="L37" s="280"/>
    </row>
    <row r="38" spans="1:12" ht="17.100000000000001" customHeight="1" x14ac:dyDescent="0.25">
      <c r="A38" s="383">
        <v>24</v>
      </c>
      <c r="B38" s="280" t="s">
        <v>113</v>
      </c>
      <c r="C38" s="244" t="s">
        <v>780</v>
      </c>
      <c r="D38" s="246">
        <v>17498.722220616</v>
      </c>
      <c r="E38" s="246">
        <v>17498.722220616</v>
      </c>
      <c r="F38" s="246"/>
      <c r="G38" s="246">
        <v>17498.722220616</v>
      </c>
      <c r="H38" s="353">
        <v>38443</v>
      </c>
      <c r="I38" s="353">
        <v>38443</v>
      </c>
      <c r="J38" s="353">
        <v>47604</v>
      </c>
      <c r="K38" s="384">
        <v>25</v>
      </c>
      <c r="L38" s="384">
        <v>0</v>
      </c>
    </row>
    <row r="39" spans="1:12" ht="17.100000000000001" customHeight="1" x14ac:dyDescent="0.25">
      <c r="A39" s="383">
        <v>25</v>
      </c>
      <c r="B39" s="280" t="s">
        <v>113</v>
      </c>
      <c r="C39" s="244" t="s">
        <v>860</v>
      </c>
      <c r="D39" s="246">
        <v>25347.748860347201</v>
      </c>
      <c r="E39" s="246">
        <v>25347.748860347201</v>
      </c>
      <c r="F39" s="246"/>
      <c r="G39" s="246">
        <v>25347.748860347201</v>
      </c>
      <c r="H39" s="353">
        <v>38961</v>
      </c>
      <c r="I39" s="353">
        <v>38961</v>
      </c>
      <c r="J39" s="353">
        <v>48122</v>
      </c>
      <c r="K39" s="384">
        <v>25</v>
      </c>
      <c r="L39" s="384">
        <v>0</v>
      </c>
    </row>
    <row r="40" spans="1:12" ht="17.100000000000001" customHeight="1" x14ac:dyDescent="0.25">
      <c r="A40" s="354" t="s">
        <v>810</v>
      </c>
      <c r="B40" s="276"/>
      <c r="C40" s="244"/>
      <c r="D40" s="351">
        <f>SUM(D41)</f>
        <v>24756.557793954002</v>
      </c>
      <c r="E40" s="351">
        <f>SUM(E41)</f>
        <v>24756.557793954002</v>
      </c>
      <c r="F40" s="351"/>
      <c r="G40" s="351">
        <f>SUM(G41)</f>
        <v>24756.557793954002</v>
      </c>
      <c r="H40" s="280"/>
      <c r="I40" s="280"/>
      <c r="J40" s="280"/>
      <c r="K40" s="280"/>
      <c r="L40" s="280"/>
    </row>
    <row r="41" spans="1:12" ht="17.100000000000001" customHeight="1" x14ac:dyDescent="0.25">
      <c r="A41" s="383">
        <v>26</v>
      </c>
      <c r="B41" s="280" t="s">
        <v>113</v>
      </c>
      <c r="C41" s="244" t="s">
        <v>859</v>
      </c>
      <c r="D41" s="246">
        <v>24756.557793954002</v>
      </c>
      <c r="E41" s="246">
        <v>24756.557793954002</v>
      </c>
      <c r="F41" s="246"/>
      <c r="G41" s="246">
        <v>24756.557793954002</v>
      </c>
      <c r="H41" s="353">
        <v>38869</v>
      </c>
      <c r="I41" s="353">
        <v>38869</v>
      </c>
      <c r="J41" s="353">
        <v>48030</v>
      </c>
      <c r="K41" s="384">
        <v>25</v>
      </c>
      <c r="L41" s="384">
        <v>0</v>
      </c>
    </row>
    <row r="42" spans="1:12" ht="17.100000000000001" customHeight="1" x14ac:dyDescent="0.25">
      <c r="A42" s="354" t="s">
        <v>813</v>
      </c>
      <c r="B42" s="244"/>
      <c r="C42" s="244"/>
      <c r="D42" s="351">
        <f>SUM(D43:D44)</f>
        <v>41336.566777137807</v>
      </c>
      <c r="E42" s="351">
        <f>SUM(E43:E44)</f>
        <v>41336.566777137807</v>
      </c>
      <c r="F42" s="351"/>
      <c r="G42" s="351">
        <f>SUM(G43:G44)</f>
        <v>41336.566777137807</v>
      </c>
      <c r="H42" s="280"/>
      <c r="I42" s="280"/>
      <c r="J42" s="280"/>
      <c r="K42" s="280"/>
      <c r="L42" s="280"/>
    </row>
    <row r="43" spans="1:12" ht="17.100000000000001" customHeight="1" x14ac:dyDescent="0.25">
      <c r="A43" s="383">
        <v>28</v>
      </c>
      <c r="B43" s="280" t="s">
        <v>179</v>
      </c>
      <c r="C43" s="244" t="s">
        <v>858</v>
      </c>
      <c r="D43" s="246">
        <v>13081.861183853001</v>
      </c>
      <c r="E43" s="246">
        <v>13081.861183853001</v>
      </c>
      <c r="F43" s="246"/>
      <c r="G43" s="246">
        <v>13081.861183853001</v>
      </c>
      <c r="H43" s="353">
        <v>41487</v>
      </c>
      <c r="I43" s="353">
        <v>41486</v>
      </c>
      <c r="J43" s="353">
        <v>50587</v>
      </c>
      <c r="K43" s="384">
        <v>24</v>
      </c>
      <c r="L43" s="384">
        <v>11</v>
      </c>
    </row>
    <row r="44" spans="1:12" ht="17.100000000000001" customHeight="1" x14ac:dyDescent="0.25">
      <c r="A44" s="383">
        <v>29</v>
      </c>
      <c r="B44" s="280" t="s">
        <v>179</v>
      </c>
      <c r="C44" s="244" t="s">
        <v>212</v>
      </c>
      <c r="D44" s="246">
        <v>28254.705593284802</v>
      </c>
      <c r="E44" s="246">
        <v>28254.705593284802</v>
      </c>
      <c r="F44" s="246"/>
      <c r="G44" s="246">
        <v>28254.705593284802</v>
      </c>
      <c r="H44" s="353">
        <v>40392</v>
      </c>
      <c r="I44" s="353">
        <v>40389</v>
      </c>
      <c r="J44" s="353">
        <v>49151</v>
      </c>
      <c r="K44" s="384">
        <v>23</v>
      </c>
      <c r="L44" s="384">
        <v>10</v>
      </c>
    </row>
    <row r="45" spans="1:12" ht="17.100000000000001" customHeight="1" x14ac:dyDescent="0.25">
      <c r="A45" s="354" t="s">
        <v>814</v>
      </c>
      <c r="B45" s="244"/>
      <c r="C45" s="244"/>
      <c r="D45" s="351">
        <f>SUM(D46)</f>
        <v>1416.5165129388001</v>
      </c>
      <c r="E45" s="351">
        <f>SUM(E46)</f>
        <v>1416.5165129388001</v>
      </c>
      <c r="F45" s="351"/>
      <c r="G45" s="351">
        <f>SUM(G46)</f>
        <v>1416.5165129388001</v>
      </c>
      <c r="H45" s="280"/>
      <c r="I45" s="280"/>
      <c r="J45" s="280"/>
      <c r="K45" s="280"/>
      <c r="L45" s="280"/>
    </row>
    <row r="46" spans="1:12" ht="17.100000000000001" customHeight="1" x14ac:dyDescent="0.25">
      <c r="A46" s="383">
        <v>31</v>
      </c>
      <c r="B46" s="280" t="s">
        <v>784</v>
      </c>
      <c r="C46" s="244" t="s">
        <v>857</v>
      </c>
      <c r="D46" s="246">
        <v>1416.5165129388001</v>
      </c>
      <c r="E46" s="246">
        <v>1416.5165129388001</v>
      </c>
      <c r="F46" s="246"/>
      <c r="G46" s="246">
        <v>1416.5165129388001</v>
      </c>
      <c r="H46" s="353">
        <v>41186</v>
      </c>
      <c r="I46" s="353">
        <v>41185</v>
      </c>
      <c r="J46" s="353">
        <v>50041</v>
      </c>
      <c r="K46" s="384">
        <v>24</v>
      </c>
      <c r="L46" s="384">
        <v>2</v>
      </c>
    </row>
    <row r="47" spans="1:12" ht="17.100000000000001" customHeight="1" x14ac:dyDescent="0.25">
      <c r="A47" s="354" t="s">
        <v>815</v>
      </c>
      <c r="B47" s="244"/>
      <c r="C47" s="244"/>
      <c r="D47" s="351">
        <f>SUM(D48)</f>
        <v>2295.4197118831999</v>
      </c>
      <c r="E47" s="351">
        <f>SUM(E48)</f>
        <v>2295.4197118831999</v>
      </c>
      <c r="F47" s="351"/>
      <c r="G47" s="351">
        <f>SUM(G48)</f>
        <v>2295.4197118831999</v>
      </c>
      <c r="H47" s="280"/>
      <c r="I47" s="280"/>
      <c r="J47" s="280"/>
      <c r="K47" s="280"/>
      <c r="L47" s="280"/>
    </row>
    <row r="48" spans="1:12" ht="17.100000000000001" customHeight="1" x14ac:dyDescent="0.25">
      <c r="A48" s="383">
        <v>33</v>
      </c>
      <c r="B48" s="280" t="s">
        <v>784</v>
      </c>
      <c r="C48" s="276" t="s">
        <v>856</v>
      </c>
      <c r="D48" s="246">
        <v>2295.4197118831999</v>
      </c>
      <c r="E48" s="246">
        <v>2295.4197118831999</v>
      </c>
      <c r="F48" s="246"/>
      <c r="G48" s="246">
        <v>2295.4197118831999</v>
      </c>
      <c r="H48" s="353">
        <v>41179</v>
      </c>
      <c r="I48" s="353">
        <v>41178</v>
      </c>
      <c r="J48" s="353">
        <v>47774</v>
      </c>
      <c r="K48" s="384">
        <v>18</v>
      </c>
      <c r="L48" s="384">
        <v>0</v>
      </c>
    </row>
    <row r="49" spans="1:12" ht="17.100000000000001" customHeight="1" x14ac:dyDescent="0.25">
      <c r="A49" s="354" t="s">
        <v>816</v>
      </c>
      <c r="B49" s="244"/>
      <c r="C49" s="244"/>
      <c r="D49" s="351">
        <f>SUM(D50:D51)</f>
        <v>12151.449092588402</v>
      </c>
      <c r="E49" s="351">
        <f>SUM(E50:E51)</f>
        <v>12151.449092588402</v>
      </c>
      <c r="F49" s="351"/>
      <c r="G49" s="351">
        <f>SUM(G50:G51)</f>
        <v>12151.449092588402</v>
      </c>
      <c r="H49" s="280"/>
      <c r="I49" s="280"/>
      <c r="J49" s="280"/>
      <c r="K49" s="280"/>
      <c r="L49" s="280"/>
    </row>
    <row r="50" spans="1:12" ht="17.100000000000001" customHeight="1" x14ac:dyDescent="0.25">
      <c r="A50" s="383">
        <v>34</v>
      </c>
      <c r="B50" s="280" t="s">
        <v>784</v>
      </c>
      <c r="C50" s="244" t="s">
        <v>855</v>
      </c>
      <c r="D50" s="246">
        <v>5453.8558424490002</v>
      </c>
      <c r="E50" s="246">
        <v>5453.8558424490002</v>
      </c>
      <c r="F50" s="246"/>
      <c r="G50" s="246">
        <v>5453.8558424490002</v>
      </c>
      <c r="H50" s="353">
        <v>40939</v>
      </c>
      <c r="I50" s="353">
        <v>40938</v>
      </c>
      <c r="J50" s="353">
        <v>48579</v>
      </c>
      <c r="K50" s="384">
        <v>20</v>
      </c>
      <c r="L50" s="384">
        <v>10</v>
      </c>
    </row>
    <row r="51" spans="1:12" ht="17.100000000000001" customHeight="1" x14ac:dyDescent="0.25">
      <c r="A51" s="383">
        <v>36</v>
      </c>
      <c r="B51" s="280" t="s">
        <v>113</v>
      </c>
      <c r="C51" s="244" t="s">
        <v>854</v>
      </c>
      <c r="D51" s="246">
        <v>6697.5932501394009</v>
      </c>
      <c r="E51" s="246">
        <v>6697.5932501394009</v>
      </c>
      <c r="F51" s="246"/>
      <c r="G51" s="246">
        <v>6697.5932501394009</v>
      </c>
      <c r="H51" s="353">
        <v>42768</v>
      </c>
      <c r="I51" s="353">
        <v>42766</v>
      </c>
      <c r="J51" s="353">
        <v>51517</v>
      </c>
      <c r="K51" s="384">
        <v>23</v>
      </c>
      <c r="L51" s="384">
        <v>11</v>
      </c>
    </row>
    <row r="52" spans="1:12" ht="17.100000000000001" customHeight="1" x14ac:dyDescent="0.25">
      <c r="A52" s="354" t="s">
        <v>822</v>
      </c>
      <c r="B52" s="244"/>
      <c r="C52" s="244"/>
      <c r="D52" s="351">
        <f>SUM(D53:D54)</f>
        <v>28681.457017392204</v>
      </c>
      <c r="E52" s="351">
        <f>SUM(E53:E54)</f>
        <v>28681.457017392204</v>
      </c>
      <c r="F52" s="351"/>
      <c r="G52" s="351">
        <f>SUM(G53:G54)</f>
        <v>28681.457017392204</v>
      </c>
      <c r="H52" s="280"/>
      <c r="I52" s="280"/>
      <c r="J52" s="280"/>
      <c r="K52" s="280"/>
      <c r="L52" s="280"/>
    </row>
    <row r="53" spans="1:12" ht="17.100000000000001" customHeight="1" x14ac:dyDescent="0.25">
      <c r="A53" s="383">
        <v>38</v>
      </c>
      <c r="B53" s="280" t="s">
        <v>113</v>
      </c>
      <c r="C53" s="244" t="s">
        <v>853</v>
      </c>
      <c r="D53" s="246">
        <v>24797.701864499202</v>
      </c>
      <c r="E53" s="246">
        <v>24797.701864499202</v>
      </c>
      <c r="F53" s="246"/>
      <c r="G53" s="246">
        <v>24797.701864499202</v>
      </c>
      <c r="H53" s="353">
        <v>43923</v>
      </c>
      <c r="I53" s="353">
        <v>43920</v>
      </c>
      <c r="J53" s="353">
        <v>54056</v>
      </c>
      <c r="K53" s="384">
        <v>27</v>
      </c>
      <c r="L53" s="384">
        <v>8</v>
      </c>
    </row>
    <row r="54" spans="1:12" ht="17.100000000000001" customHeight="1" x14ac:dyDescent="0.25">
      <c r="A54" s="383">
        <v>40</v>
      </c>
      <c r="B54" s="280" t="s">
        <v>784</v>
      </c>
      <c r="C54" s="244" t="s">
        <v>852</v>
      </c>
      <c r="D54" s="246">
        <v>3883.7551528930003</v>
      </c>
      <c r="E54" s="246">
        <v>3883.7551528930003</v>
      </c>
      <c r="F54" s="246"/>
      <c r="G54" s="246">
        <v>3883.7551528930003</v>
      </c>
      <c r="H54" s="353">
        <v>43099</v>
      </c>
      <c r="I54" s="353">
        <v>43069</v>
      </c>
      <c r="J54" s="353">
        <v>50769</v>
      </c>
      <c r="K54" s="384">
        <v>21</v>
      </c>
      <c r="L54" s="384">
        <v>0</v>
      </c>
    </row>
    <row r="55" spans="1:12" ht="17.100000000000001" customHeight="1" x14ac:dyDescent="0.25">
      <c r="A55" s="354" t="s">
        <v>823</v>
      </c>
      <c r="B55" s="244"/>
      <c r="C55" s="244"/>
      <c r="D55" s="351">
        <f>SUM(D56:D57)</f>
        <v>46000.415731191606</v>
      </c>
      <c r="E55" s="351">
        <f>SUM(E56:E57)</f>
        <v>46000.415731191606</v>
      </c>
      <c r="F55" s="351"/>
      <c r="G55" s="351">
        <f>SUM(G56:G57)</f>
        <v>46000.415731191606</v>
      </c>
      <c r="H55" s="280"/>
      <c r="I55" s="280"/>
      <c r="J55" s="280"/>
      <c r="K55" s="280"/>
      <c r="L55" s="280"/>
    </row>
    <row r="56" spans="1:12" ht="17.100000000000001" customHeight="1" x14ac:dyDescent="0.25">
      <c r="A56" s="383">
        <v>42</v>
      </c>
      <c r="B56" s="280" t="s">
        <v>113</v>
      </c>
      <c r="C56" s="244" t="s">
        <v>791</v>
      </c>
      <c r="D56" s="246">
        <v>22411.584206954602</v>
      </c>
      <c r="E56" s="246">
        <v>22411.584206954602</v>
      </c>
      <c r="F56" s="246"/>
      <c r="G56" s="246">
        <v>22411.584206954602</v>
      </c>
      <c r="H56" s="353">
        <v>43861</v>
      </c>
      <c r="I56" s="353">
        <v>43753</v>
      </c>
      <c r="J56" s="353">
        <v>53695</v>
      </c>
      <c r="K56" s="384">
        <v>27</v>
      </c>
      <c r="L56" s="384">
        <v>0</v>
      </c>
    </row>
    <row r="57" spans="1:12" ht="17.100000000000001" customHeight="1" x14ac:dyDescent="0.25">
      <c r="A57" s="383">
        <v>43</v>
      </c>
      <c r="B57" s="280" t="s">
        <v>113</v>
      </c>
      <c r="C57" s="244" t="s">
        <v>792</v>
      </c>
      <c r="D57" s="246">
        <v>23588.831524237001</v>
      </c>
      <c r="E57" s="246">
        <v>23588.831524237001</v>
      </c>
      <c r="F57" s="246"/>
      <c r="G57" s="246">
        <v>23588.831524237001</v>
      </c>
      <c r="H57" s="353">
        <v>43497</v>
      </c>
      <c r="I57" s="353">
        <v>43476</v>
      </c>
      <c r="J57" s="353">
        <v>53812</v>
      </c>
      <c r="K57" s="384">
        <v>28</v>
      </c>
      <c r="L57" s="384">
        <v>2</v>
      </c>
    </row>
    <row r="58" spans="1:12" ht="17.100000000000001" customHeight="1" x14ac:dyDescent="0.25">
      <c r="A58" s="354" t="s">
        <v>824</v>
      </c>
      <c r="B58" s="276"/>
      <c r="C58" s="244"/>
      <c r="D58" s="351">
        <f>SUM(D59:D59)</f>
        <v>9986.5694066558008</v>
      </c>
      <c r="E58" s="351">
        <f>SUM(E59:E59)</f>
        <v>9986.5694066558008</v>
      </c>
      <c r="F58" s="351"/>
      <c r="G58" s="351">
        <f>SUM(G59:G59)</f>
        <v>9986.5694066558008</v>
      </c>
      <c r="H58" s="280"/>
      <c r="I58" s="280"/>
      <c r="J58" s="280"/>
      <c r="K58" s="280"/>
      <c r="L58" s="280"/>
    </row>
    <row r="59" spans="1:12" ht="17.100000000000001" customHeight="1" thickBot="1" x14ac:dyDescent="0.3">
      <c r="A59" s="385">
        <v>45</v>
      </c>
      <c r="B59" s="334" t="s">
        <v>113</v>
      </c>
      <c r="C59" s="373" t="s">
        <v>851</v>
      </c>
      <c r="D59" s="250">
        <v>9986.5694066558008</v>
      </c>
      <c r="E59" s="250">
        <v>9986.5694066558008</v>
      </c>
      <c r="F59" s="250"/>
      <c r="G59" s="250">
        <v>9986.5694066558008</v>
      </c>
      <c r="H59" s="374">
        <v>44033</v>
      </c>
      <c r="I59" s="374">
        <v>44032</v>
      </c>
      <c r="J59" s="374">
        <v>53936</v>
      </c>
      <c r="K59" s="386">
        <v>27</v>
      </c>
      <c r="L59" s="386">
        <v>2</v>
      </c>
    </row>
    <row r="60" spans="1:12" ht="13.5" customHeight="1" x14ac:dyDescent="0.25">
      <c r="A60" s="258" t="s">
        <v>873</v>
      </c>
      <c r="B60" s="222"/>
      <c r="C60" s="222"/>
      <c r="D60" s="378"/>
      <c r="E60" s="378"/>
      <c r="F60" s="378"/>
      <c r="G60" s="378"/>
      <c r="H60" s="343"/>
      <c r="I60" s="343"/>
      <c r="J60" s="379"/>
      <c r="K60" s="380"/>
      <c r="L60" s="380"/>
    </row>
    <row r="61" spans="1:12" s="39" customFormat="1" ht="12.95" customHeight="1" x14ac:dyDescent="0.25">
      <c r="A61" s="381" t="s">
        <v>879</v>
      </c>
      <c r="B61" s="381"/>
      <c r="C61" s="381"/>
      <c r="D61" s="381"/>
      <c r="E61" s="381"/>
      <c r="F61" s="381"/>
      <c r="G61" s="381"/>
      <c r="H61" s="381"/>
      <c r="I61" s="381"/>
      <c r="J61" s="381"/>
      <c r="K61" s="381"/>
      <c r="L61" s="226"/>
    </row>
    <row r="62" spans="1:12" s="39" customFormat="1" ht="12.95" customHeight="1" x14ac:dyDescent="0.25">
      <c r="A62" s="342" t="s">
        <v>881</v>
      </c>
      <c r="B62" s="342"/>
      <c r="C62" s="342"/>
      <c r="D62" s="342"/>
      <c r="E62" s="342"/>
      <c r="F62" s="342"/>
      <c r="G62" s="342"/>
      <c r="H62" s="342"/>
      <c r="I62" s="342"/>
      <c r="J62" s="342"/>
      <c r="K62" s="342"/>
      <c r="L62" s="342"/>
    </row>
    <row r="63" spans="1:12" s="39" customFormat="1" ht="12.95" customHeight="1" x14ac:dyDescent="0.25">
      <c r="A63" s="222" t="s">
        <v>850</v>
      </c>
      <c r="B63" s="222"/>
      <c r="C63" s="222"/>
      <c r="D63" s="222"/>
      <c r="E63" s="222"/>
      <c r="F63" s="222"/>
      <c r="G63" s="222"/>
      <c r="H63" s="222"/>
      <c r="I63" s="222"/>
      <c r="J63" s="222"/>
      <c r="K63" s="226"/>
      <c r="L63" s="226"/>
    </row>
    <row r="64" spans="1:12" s="39" customFormat="1" ht="12.95" customHeight="1" x14ac:dyDescent="0.25">
      <c r="A64" s="342" t="s">
        <v>882</v>
      </c>
      <c r="B64" s="342"/>
      <c r="C64" s="342"/>
      <c r="D64" s="342"/>
      <c r="E64" s="342"/>
      <c r="F64" s="342"/>
      <c r="G64" s="342"/>
      <c r="H64" s="342"/>
      <c r="I64" s="342"/>
      <c r="J64" s="342"/>
      <c r="K64" s="342"/>
      <c r="L64" s="342"/>
    </row>
    <row r="65" spans="1:12" s="39" customFormat="1" ht="12.95" customHeight="1" x14ac:dyDescent="0.25">
      <c r="A65" s="381" t="s">
        <v>0</v>
      </c>
      <c r="B65" s="381"/>
      <c r="C65" s="381"/>
      <c r="D65" s="381"/>
      <c r="E65" s="381"/>
      <c r="F65" s="381"/>
      <c r="G65" s="381"/>
      <c r="H65" s="381"/>
      <c r="I65" s="381"/>
      <c r="J65" s="381"/>
      <c r="K65" s="381"/>
      <c r="L65" s="226"/>
    </row>
    <row r="66" spans="1:12" ht="12.75" customHeight="1" x14ac:dyDescent="0.25">
      <c r="E66" s="74"/>
      <c r="F66" s="74"/>
      <c r="G66" s="74"/>
      <c r="H66" s="74"/>
      <c r="I66" s="74"/>
      <c r="J66" s="87"/>
      <c r="K66" s="87"/>
    </row>
    <row r="67" spans="1:12" ht="12.75" customHeight="1" x14ac:dyDescent="0.25">
      <c r="A67" s="86"/>
      <c r="E67" s="74"/>
      <c r="F67" s="74"/>
      <c r="G67" s="74"/>
      <c r="H67" s="74"/>
      <c r="I67" s="74"/>
      <c r="J67" s="87"/>
      <c r="K67" s="87"/>
    </row>
    <row r="68" spans="1:12" ht="12.75" customHeight="1" x14ac:dyDescent="0.25">
      <c r="A68" s="86"/>
      <c r="E68" s="74"/>
      <c r="F68" s="74"/>
      <c r="G68" s="74"/>
      <c r="H68" s="74"/>
      <c r="I68" s="74"/>
      <c r="J68" s="87"/>
      <c r="K68" s="87"/>
    </row>
    <row r="69" spans="1:12" ht="12.75" customHeight="1" x14ac:dyDescent="0.25">
      <c r="A69" s="86"/>
      <c r="E69" s="74"/>
      <c r="F69" s="74"/>
      <c r="G69" s="74"/>
      <c r="H69" s="74"/>
      <c r="I69" s="74"/>
      <c r="J69" s="87"/>
      <c r="K69" s="87"/>
    </row>
    <row r="70" spans="1:12" ht="12.75" customHeight="1" x14ac:dyDescent="0.25">
      <c r="A70" s="86"/>
      <c r="E70" s="74"/>
      <c r="F70" s="74"/>
      <c r="G70" s="74"/>
      <c r="H70" s="74"/>
      <c r="I70" s="74"/>
      <c r="J70" s="87"/>
      <c r="K70" s="87"/>
    </row>
    <row r="71" spans="1:12" ht="12.75" customHeight="1" x14ac:dyDescent="0.25">
      <c r="A71" s="86"/>
      <c r="E71" s="74"/>
      <c r="F71" s="74"/>
      <c r="G71" s="74"/>
      <c r="H71" s="74"/>
      <c r="I71" s="74"/>
      <c r="J71" s="87"/>
      <c r="K71" s="87"/>
    </row>
    <row r="72" spans="1:12" x14ac:dyDescent="0.25">
      <c r="A72" s="86"/>
      <c r="E72" s="74"/>
      <c r="F72" s="74"/>
      <c r="G72" s="74"/>
      <c r="H72" s="74"/>
      <c r="I72" s="74"/>
      <c r="J72" s="87"/>
      <c r="K72" s="87"/>
    </row>
    <row r="73" spans="1:12" x14ac:dyDescent="0.25">
      <c r="A73" s="86"/>
      <c r="B73" s="86"/>
      <c r="E73" s="77"/>
      <c r="F73" s="77"/>
      <c r="G73" s="77"/>
      <c r="H73" s="77"/>
      <c r="I73" s="77"/>
      <c r="J73" s="77"/>
      <c r="K73" s="75"/>
    </row>
    <row r="74" spans="1:12" x14ac:dyDescent="0.25">
      <c r="A74" s="151"/>
      <c r="B74" s="151"/>
      <c r="C74" s="152"/>
      <c r="D74" s="152"/>
      <c r="E74" s="152"/>
      <c r="F74" s="152"/>
      <c r="G74" s="152"/>
      <c r="H74" s="152"/>
      <c r="I74" s="152"/>
      <c r="J74" s="152"/>
      <c r="K74" s="152"/>
    </row>
    <row r="82" spans="1:12" ht="12.75" customHeight="1" x14ac:dyDescent="0.25"/>
    <row r="83" spans="1:12" ht="12.75" customHeight="1" x14ac:dyDescent="0.25"/>
    <row r="84" spans="1:12" ht="12.75" customHeight="1" x14ac:dyDescent="0.25"/>
    <row r="85" spans="1:12" ht="12.75" customHeight="1" x14ac:dyDescent="0.25"/>
    <row r="86" spans="1:12" ht="12.75" customHeight="1" x14ac:dyDescent="0.25">
      <c r="A86" s="47"/>
      <c r="B86" s="47"/>
      <c r="C86" s="47"/>
      <c r="D86" s="85"/>
      <c r="E86" s="47"/>
      <c r="F86" s="47"/>
      <c r="G86" s="47"/>
      <c r="H86" s="47"/>
      <c r="I86" s="47"/>
      <c r="J86" s="47"/>
      <c r="K86" s="84"/>
      <c r="L86" s="84"/>
    </row>
    <row r="87" spans="1:12" ht="12.75" customHeight="1" x14ac:dyDescent="0.25">
      <c r="A87" s="47"/>
      <c r="B87" s="47"/>
      <c r="C87" s="47"/>
      <c r="D87" s="85"/>
      <c r="E87" s="47"/>
      <c r="F87" s="47"/>
      <c r="G87" s="47"/>
      <c r="H87" s="47"/>
      <c r="I87" s="47"/>
      <c r="J87" s="47"/>
      <c r="K87" s="84"/>
      <c r="L87" s="84"/>
    </row>
    <row r="88" spans="1:12" ht="12.75" customHeight="1" x14ac:dyDescent="0.25">
      <c r="A88" s="47"/>
      <c r="B88" s="39"/>
      <c r="C88" s="39"/>
      <c r="D88" s="85"/>
      <c r="E88" s="47"/>
      <c r="F88" s="47"/>
      <c r="G88" s="47"/>
      <c r="H88" s="47"/>
      <c r="I88" s="47"/>
      <c r="J88" s="47"/>
      <c r="K88" s="84"/>
      <c r="L88" s="84"/>
    </row>
    <row r="89" spans="1:12" ht="12.75" customHeight="1" x14ac:dyDescent="0.25">
      <c r="A89" s="47"/>
      <c r="B89" s="39"/>
      <c r="C89" s="39"/>
      <c r="D89" s="85"/>
      <c r="E89" s="47"/>
      <c r="F89" s="47"/>
      <c r="G89" s="47"/>
      <c r="H89" s="47"/>
      <c r="I89" s="47"/>
      <c r="J89" s="47"/>
      <c r="K89" s="84"/>
      <c r="L89" s="84"/>
    </row>
    <row r="90" spans="1:12" ht="12.75" customHeight="1" x14ac:dyDescent="0.25">
      <c r="A90" s="47"/>
      <c r="B90" s="39"/>
      <c r="C90" s="39"/>
      <c r="D90" s="85"/>
      <c r="E90" s="47"/>
      <c r="F90" s="47"/>
      <c r="G90" s="47"/>
      <c r="H90" s="47"/>
      <c r="I90" s="47"/>
      <c r="J90" s="47"/>
      <c r="K90" s="84"/>
      <c r="L90" s="84"/>
    </row>
    <row r="91" spans="1:12" ht="12.75" customHeight="1" x14ac:dyDescent="0.25">
      <c r="A91" s="47"/>
      <c r="B91" s="39"/>
      <c r="C91" s="39"/>
      <c r="D91" s="85"/>
      <c r="E91" s="47"/>
      <c r="F91" s="47"/>
      <c r="G91" s="47"/>
      <c r="H91" s="47"/>
      <c r="I91" s="47"/>
      <c r="J91" s="47"/>
      <c r="K91" s="84"/>
      <c r="L91" s="84"/>
    </row>
    <row r="92" spans="1:12" ht="12.75" customHeight="1" x14ac:dyDescent="0.25">
      <c r="A92" s="47"/>
      <c r="B92" s="39"/>
      <c r="C92" s="39"/>
      <c r="D92" s="85"/>
      <c r="E92" s="47"/>
      <c r="F92" s="47"/>
      <c r="G92" s="47"/>
      <c r="H92" s="47"/>
      <c r="I92" s="47"/>
      <c r="J92" s="47"/>
      <c r="K92" s="84"/>
      <c r="L92" s="84"/>
    </row>
    <row r="93" spans="1:12" ht="12.75" customHeight="1" x14ac:dyDescent="0.25">
      <c r="A93" s="47"/>
      <c r="B93" s="39"/>
      <c r="C93" s="39"/>
      <c r="D93" s="85"/>
      <c r="E93" s="47"/>
      <c r="F93" s="47"/>
      <c r="G93" s="47"/>
      <c r="H93" s="47"/>
      <c r="I93" s="47"/>
      <c r="J93" s="47"/>
      <c r="K93" s="84"/>
      <c r="L93" s="84"/>
    </row>
    <row r="94" spans="1:12" ht="12.75" customHeight="1" x14ac:dyDescent="0.25">
      <c r="A94" s="47"/>
      <c r="B94" s="39"/>
      <c r="C94" s="39"/>
      <c r="D94" s="85"/>
      <c r="E94" s="47"/>
      <c r="F94" s="47"/>
      <c r="G94" s="47"/>
      <c r="H94" s="47"/>
      <c r="I94" s="47"/>
      <c r="J94" s="47"/>
      <c r="K94" s="84"/>
      <c r="L94" s="84"/>
    </row>
    <row r="95" spans="1:12" ht="12.75" customHeight="1" x14ac:dyDescent="0.25">
      <c r="A95" s="47"/>
      <c r="B95" s="39"/>
      <c r="C95" s="39"/>
      <c r="D95" s="85"/>
      <c r="E95" s="47"/>
      <c r="F95" s="47"/>
      <c r="G95" s="47"/>
      <c r="H95" s="47"/>
      <c r="I95" s="47"/>
      <c r="J95" s="47"/>
      <c r="K95" s="84"/>
      <c r="L95" s="84"/>
    </row>
    <row r="96" spans="1:12" ht="12.75" customHeight="1" x14ac:dyDescent="0.25">
      <c r="A96" s="47"/>
      <c r="B96" s="39"/>
      <c r="C96" s="39"/>
      <c r="D96" s="85"/>
      <c r="E96" s="47"/>
      <c r="F96" s="47"/>
      <c r="G96" s="47"/>
      <c r="H96" s="47"/>
      <c r="I96" s="47"/>
      <c r="J96" s="47"/>
      <c r="K96" s="84"/>
      <c r="L96" s="84"/>
    </row>
    <row r="97" spans="1:12" ht="12.75" customHeight="1" x14ac:dyDescent="0.25">
      <c r="A97" s="47"/>
      <c r="B97" s="39"/>
      <c r="C97" s="39"/>
      <c r="D97" s="85"/>
      <c r="E97" s="47"/>
      <c r="F97" s="47"/>
      <c r="G97" s="47"/>
      <c r="H97" s="47"/>
      <c r="I97" s="47"/>
      <c r="J97" s="47"/>
      <c r="K97" s="84"/>
      <c r="L97" s="84"/>
    </row>
    <row r="98" spans="1:12" ht="12.75" customHeight="1" x14ac:dyDescent="0.25">
      <c r="A98" s="47"/>
      <c r="B98" s="39"/>
      <c r="C98" s="39"/>
      <c r="D98" s="85"/>
      <c r="E98" s="47"/>
      <c r="F98" s="47"/>
      <c r="G98" s="47"/>
      <c r="H98" s="47"/>
      <c r="I98" s="47"/>
      <c r="J98" s="47"/>
      <c r="K98" s="84"/>
      <c r="L98" s="84"/>
    </row>
    <row r="99" spans="1:12" ht="12.75" customHeight="1" x14ac:dyDescent="0.25">
      <c r="A99" s="47"/>
      <c r="B99" s="39"/>
      <c r="C99" s="39"/>
      <c r="D99" s="85"/>
      <c r="E99" s="47"/>
      <c r="F99" s="47"/>
      <c r="G99" s="47"/>
      <c r="H99" s="47"/>
      <c r="I99" s="47"/>
      <c r="J99" s="47"/>
      <c r="K99" s="84"/>
      <c r="L99" s="84"/>
    </row>
    <row r="100" spans="1:12" ht="12.75" customHeight="1" x14ac:dyDescent="0.25">
      <c r="A100" s="47"/>
      <c r="B100" s="39"/>
      <c r="C100" s="39"/>
      <c r="D100" s="85"/>
      <c r="E100" s="47"/>
      <c r="F100" s="47"/>
      <c r="G100" s="47"/>
      <c r="H100" s="47"/>
      <c r="I100" s="47"/>
      <c r="J100" s="47"/>
      <c r="K100" s="84"/>
      <c r="L100" s="84"/>
    </row>
    <row r="101" spans="1:12" ht="12.75" customHeight="1" x14ac:dyDescent="0.25">
      <c r="A101" s="47"/>
      <c r="B101" s="39"/>
      <c r="C101" s="39"/>
      <c r="D101" s="85"/>
      <c r="E101" s="47"/>
      <c r="F101" s="47"/>
      <c r="G101" s="47"/>
      <c r="H101" s="47"/>
      <c r="I101" s="47"/>
      <c r="J101" s="47"/>
      <c r="K101" s="84"/>
      <c r="L101" s="84"/>
    </row>
    <row r="102" spans="1:12" ht="12.75" customHeight="1" x14ac:dyDescent="0.25">
      <c r="A102" s="47"/>
      <c r="B102" s="39"/>
      <c r="C102" s="39"/>
      <c r="D102" s="85"/>
      <c r="E102" s="47"/>
      <c r="F102" s="47"/>
      <c r="G102" s="47"/>
      <c r="H102" s="47"/>
      <c r="I102" s="47"/>
      <c r="J102" s="47"/>
      <c r="K102" s="84"/>
      <c r="L102" s="84"/>
    </row>
    <row r="103" spans="1:12" ht="12.75" customHeight="1" x14ac:dyDescent="0.25">
      <c r="A103" s="47"/>
      <c r="B103" s="39"/>
      <c r="C103" s="39"/>
      <c r="D103" s="85"/>
      <c r="E103" s="47"/>
      <c r="F103" s="47"/>
      <c r="G103" s="47"/>
      <c r="H103" s="47"/>
      <c r="I103" s="47"/>
      <c r="J103" s="47"/>
      <c r="K103" s="84"/>
      <c r="L103" s="84"/>
    </row>
    <row r="104" spans="1:12" ht="12.75" customHeight="1" x14ac:dyDescent="0.25">
      <c r="A104" s="47"/>
      <c r="B104" s="39"/>
      <c r="C104" s="39"/>
      <c r="D104" s="85"/>
      <c r="E104" s="47"/>
      <c r="F104" s="47"/>
      <c r="G104" s="47"/>
      <c r="H104" s="47"/>
      <c r="I104" s="47"/>
      <c r="J104" s="47"/>
      <c r="K104" s="84"/>
      <c r="L104" s="84"/>
    </row>
    <row r="105" spans="1:12" ht="12.75" customHeight="1" x14ac:dyDescent="0.25">
      <c r="A105" s="47"/>
      <c r="B105" s="39"/>
      <c r="C105" s="39"/>
      <c r="D105" s="85"/>
      <c r="E105" s="47"/>
      <c r="F105" s="47"/>
      <c r="G105" s="47"/>
      <c r="H105" s="47"/>
      <c r="I105" s="47"/>
      <c r="J105" s="47"/>
      <c r="K105" s="84"/>
      <c r="L105" s="84"/>
    </row>
    <row r="106" spans="1:12" ht="12.75" customHeight="1" x14ac:dyDescent="0.25">
      <c r="A106" s="47"/>
      <c r="B106" s="39"/>
      <c r="C106" s="39"/>
      <c r="D106" s="85"/>
      <c r="E106" s="47"/>
      <c r="F106" s="47"/>
      <c r="G106" s="47"/>
      <c r="H106" s="47"/>
      <c r="I106" s="47"/>
      <c r="J106" s="47"/>
      <c r="K106" s="84"/>
      <c r="L106" s="84"/>
    </row>
    <row r="107" spans="1:12" ht="12.75" customHeight="1" x14ac:dyDescent="0.25">
      <c r="A107" s="47"/>
      <c r="B107" s="39"/>
      <c r="C107" s="39"/>
      <c r="D107" s="85"/>
      <c r="E107" s="47"/>
      <c r="F107" s="47"/>
      <c r="G107" s="47"/>
      <c r="H107" s="47"/>
      <c r="I107" s="47"/>
      <c r="J107" s="47"/>
      <c r="K107" s="84"/>
      <c r="L107" s="84"/>
    </row>
    <row r="108" spans="1:12" ht="12.75" customHeight="1" x14ac:dyDescent="0.25">
      <c r="A108" s="47"/>
      <c r="B108" s="39"/>
      <c r="C108" s="39"/>
      <c r="D108" s="85"/>
      <c r="E108" s="47"/>
      <c r="F108" s="47"/>
      <c r="G108" s="47"/>
      <c r="H108" s="47"/>
      <c r="I108" s="47"/>
      <c r="J108" s="47"/>
      <c r="K108" s="84"/>
      <c r="L108" s="84"/>
    </row>
    <row r="109" spans="1:12" ht="12.75" customHeight="1" x14ac:dyDescent="0.25">
      <c r="A109" s="47"/>
      <c r="B109" s="39"/>
      <c r="C109" s="39"/>
      <c r="D109" s="85"/>
      <c r="E109" s="47"/>
      <c r="F109" s="47"/>
      <c r="G109" s="47"/>
      <c r="H109" s="47"/>
      <c r="I109" s="47"/>
      <c r="J109" s="47"/>
      <c r="K109" s="84"/>
      <c r="L109" s="84"/>
    </row>
    <row r="110" spans="1:12" ht="12.75" customHeight="1" x14ac:dyDescent="0.25">
      <c r="A110" s="47"/>
      <c r="B110" s="39"/>
      <c r="C110" s="39"/>
      <c r="D110" s="85"/>
      <c r="E110" s="47"/>
      <c r="F110" s="47"/>
      <c r="G110" s="47"/>
      <c r="H110" s="47"/>
      <c r="I110" s="47"/>
      <c r="J110" s="47"/>
      <c r="K110" s="84"/>
      <c r="L110" s="84"/>
    </row>
    <row r="111" spans="1:12" ht="12.75" customHeight="1" x14ac:dyDescent="0.25">
      <c r="A111" s="47"/>
      <c r="B111" s="39"/>
      <c r="C111" s="39"/>
      <c r="D111" s="85"/>
      <c r="E111" s="47"/>
      <c r="F111" s="47"/>
      <c r="G111" s="47"/>
      <c r="H111" s="47"/>
      <c r="I111" s="47"/>
      <c r="J111" s="47"/>
      <c r="K111" s="84"/>
      <c r="L111" s="84"/>
    </row>
    <row r="112" spans="1:12" ht="12.75" customHeight="1" x14ac:dyDescent="0.25">
      <c r="A112" s="47"/>
      <c r="B112" s="39"/>
      <c r="C112" s="39"/>
      <c r="D112" s="85"/>
      <c r="E112" s="47"/>
      <c r="F112" s="47"/>
      <c r="G112" s="47"/>
      <c r="H112" s="47"/>
      <c r="I112" s="47"/>
      <c r="J112" s="47"/>
      <c r="K112" s="84"/>
      <c r="L112" s="84"/>
    </row>
    <row r="113" spans="1:12" ht="12.75" customHeight="1" x14ac:dyDescent="0.25">
      <c r="A113" s="47"/>
      <c r="B113" s="39"/>
      <c r="C113" s="39"/>
      <c r="D113" s="85"/>
      <c r="E113" s="47"/>
      <c r="F113" s="47"/>
      <c r="G113" s="47"/>
      <c r="H113" s="47"/>
      <c r="I113" s="47"/>
      <c r="J113" s="47"/>
      <c r="K113" s="84"/>
      <c r="L113" s="84"/>
    </row>
    <row r="114" spans="1:12" ht="12.75" customHeight="1" x14ac:dyDescent="0.25">
      <c r="A114" s="47"/>
      <c r="B114" s="39"/>
      <c r="C114" s="39"/>
      <c r="D114" s="85"/>
      <c r="E114" s="47"/>
      <c r="F114" s="47"/>
      <c r="G114" s="47"/>
      <c r="H114" s="47"/>
      <c r="I114" s="47"/>
      <c r="J114" s="47"/>
      <c r="K114" s="84"/>
      <c r="L114" s="84"/>
    </row>
    <row r="115" spans="1:12" ht="12.75" customHeight="1" x14ac:dyDescent="0.25">
      <c r="A115" s="47"/>
      <c r="B115" s="39"/>
      <c r="C115" s="39"/>
      <c r="D115" s="85"/>
      <c r="E115" s="47"/>
      <c r="F115" s="47"/>
      <c r="G115" s="47"/>
      <c r="H115" s="47"/>
      <c r="I115" s="47"/>
      <c r="J115" s="47"/>
      <c r="K115" s="84"/>
      <c r="L115" s="84"/>
    </row>
    <row r="116" spans="1:12" ht="12.75" customHeight="1" x14ac:dyDescent="0.25">
      <c r="A116" s="47"/>
      <c r="B116" s="39"/>
      <c r="C116" s="39"/>
      <c r="D116" s="85"/>
      <c r="E116" s="47"/>
      <c r="F116" s="47"/>
      <c r="G116" s="47"/>
      <c r="H116" s="47"/>
      <c r="I116" s="47"/>
      <c r="J116" s="47"/>
      <c r="K116" s="84"/>
      <c r="L116" s="84"/>
    </row>
    <row r="117" spans="1:12" ht="12.75" customHeight="1" x14ac:dyDescent="0.25">
      <c r="A117" s="47"/>
      <c r="B117" s="39"/>
      <c r="C117" s="39"/>
      <c r="D117" s="85"/>
      <c r="E117" s="47"/>
      <c r="F117" s="47"/>
      <c r="G117" s="47"/>
      <c r="H117" s="47"/>
      <c r="I117" s="47"/>
      <c r="J117" s="47"/>
      <c r="K117" s="84"/>
      <c r="L117" s="84"/>
    </row>
    <row r="118" spans="1:12" ht="12.75" customHeight="1" x14ac:dyDescent="0.25">
      <c r="A118" s="47"/>
      <c r="B118" s="39"/>
      <c r="C118" s="39"/>
      <c r="D118" s="85"/>
      <c r="E118" s="47"/>
      <c r="F118" s="47"/>
      <c r="G118" s="47"/>
      <c r="H118" s="47"/>
      <c r="I118" s="47"/>
      <c r="J118" s="47"/>
      <c r="K118" s="84"/>
      <c r="L118" s="84"/>
    </row>
    <row r="119" spans="1:12" ht="12.75" customHeight="1" x14ac:dyDescent="0.25">
      <c r="A119" s="47"/>
      <c r="B119" s="39"/>
      <c r="C119" s="39"/>
      <c r="D119" s="85"/>
      <c r="E119" s="47"/>
      <c r="F119" s="47"/>
      <c r="G119" s="47"/>
      <c r="H119" s="47"/>
      <c r="I119" s="47"/>
      <c r="J119" s="47"/>
      <c r="K119" s="84"/>
      <c r="L119" s="84"/>
    </row>
    <row r="120" spans="1:12" x14ac:dyDescent="0.25">
      <c r="A120" s="47"/>
      <c r="B120" s="39"/>
      <c r="C120" s="39"/>
      <c r="D120" s="85"/>
      <c r="E120" s="47"/>
      <c r="F120" s="47"/>
      <c r="G120" s="47"/>
      <c r="H120" s="47"/>
      <c r="I120" s="47"/>
      <c r="J120" s="47"/>
      <c r="K120" s="84"/>
      <c r="L120" s="84"/>
    </row>
    <row r="121" spans="1:12" x14ac:dyDescent="0.25">
      <c r="A121" s="47"/>
      <c r="B121" s="39"/>
      <c r="C121" s="39"/>
      <c r="D121" s="85"/>
      <c r="E121" s="47"/>
      <c r="F121" s="47"/>
      <c r="G121" s="47"/>
      <c r="H121" s="47"/>
      <c r="I121" s="47"/>
      <c r="J121" s="47"/>
      <c r="K121" s="84"/>
      <c r="L121" s="84"/>
    </row>
    <row r="122" spans="1:12" ht="12.75" customHeight="1" x14ac:dyDescent="0.25">
      <c r="A122" s="47"/>
      <c r="B122" s="39"/>
      <c r="C122" s="39"/>
      <c r="D122" s="85"/>
      <c r="E122" s="47"/>
      <c r="F122" s="47"/>
      <c r="G122" s="47"/>
      <c r="H122" s="47"/>
      <c r="I122" s="47"/>
      <c r="J122" s="47"/>
      <c r="K122" s="84"/>
      <c r="L122" s="84"/>
    </row>
    <row r="123" spans="1:12" ht="12.75" customHeight="1" x14ac:dyDescent="0.25">
      <c r="A123" s="47"/>
      <c r="B123" s="39"/>
      <c r="C123" s="39"/>
      <c r="D123" s="85"/>
      <c r="E123" s="47"/>
      <c r="F123" s="47"/>
      <c r="G123" s="47"/>
      <c r="H123" s="47"/>
      <c r="I123" s="47"/>
      <c r="J123" s="47"/>
      <c r="K123" s="84"/>
      <c r="L123" s="84"/>
    </row>
    <row r="124" spans="1:12" ht="12.75" customHeight="1" x14ac:dyDescent="0.25">
      <c r="A124" s="47"/>
      <c r="B124" s="39"/>
      <c r="C124" s="39"/>
      <c r="D124" s="85"/>
      <c r="E124" s="47"/>
      <c r="F124" s="47"/>
      <c r="G124" s="47"/>
      <c r="H124" s="47"/>
      <c r="I124" s="47"/>
      <c r="J124" s="47"/>
      <c r="K124" s="84"/>
      <c r="L124" s="84"/>
    </row>
    <row r="125" spans="1:12" ht="12.75" customHeight="1" x14ac:dyDescent="0.25">
      <c r="A125" s="47"/>
      <c r="B125" s="39"/>
      <c r="C125" s="39"/>
      <c r="D125" s="85"/>
      <c r="E125" s="47"/>
      <c r="F125" s="47"/>
      <c r="G125" s="47"/>
      <c r="H125" s="47"/>
      <c r="I125" s="47"/>
      <c r="J125" s="47"/>
      <c r="K125" s="84"/>
      <c r="L125" s="84"/>
    </row>
    <row r="126" spans="1:12" ht="12.75" customHeight="1" x14ac:dyDescent="0.25">
      <c r="A126" s="47"/>
      <c r="B126" s="47"/>
      <c r="C126" s="47"/>
      <c r="D126" s="85"/>
      <c r="E126" s="47"/>
      <c r="F126" s="47"/>
      <c r="G126" s="47"/>
      <c r="H126" s="47"/>
      <c r="I126" s="47"/>
      <c r="J126" s="47"/>
      <c r="K126" s="84"/>
      <c r="L126" s="84"/>
    </row>
    <row r="127" spans="1:12" ht="12.75" customHeight="1" x14ac:dyDescent="0.25">
      <c r="A127" s="47"/>
      <c r="B127" s="47"/>
      <c r="C127" s="47"/>
      <c r="D127" s="85"/>
      <c r="E127" s="47"/>
      <c r="F127" s="47"/>
      <c r="G127" s="47"/>
      <c r="H127" s="47"/>
      <c r="I127" s="47"/>
      <c r="J127" s="47"/>
      <c r="K127" s="84"/>
      <c r="L127" s="84"/>
    </row>
    <row r="128" spans="1:12" ht="12.75" customHeight="1" x14ac:dyDescent="0.25">
      <c r="A128" s="47"/>
      <c r="B128" s="39"/>
      <c r="C128" s="39"/>
      <c r="D128" s="85"/>
      <c r="E128" s="47"/>
      <c r="F128" s="47"/>
      <c r="G128" s="47"/>
      <c r="H128" s="47"/>
      <c r="I128" s="47"/>
      <c r="J128" s="47"/>
      <c r="K128" s="84"/>
      <c r="L128" s="84"/>
    </row>
    <row r="129" spans="1:12" ht="12.75" customHeight="1" x14ac:dyDescent="0.25">
      <c r="A129" s="47"/>
      <c r="B129" s="39"/>
      <c r="C129" s="39"/>
      <c r="D129" s="85"/>
      <c r="E129" s="47"/>
      <c r="F129" s="47"/>
      <c r="G129" s="47"/>
      <c r="H129" s="47"/>
      <c r="I129" s="47"/>
      <c r="J129" s="47"/>
      <c r="K129" s="84"/>
      <c r="L129" s="84"/>
    </row>
    <row r="130" spans="1:12" ht="12.75" customHeight="1" x14ac:dyDescent="0.25">
      <c r="A130" s="47"/>
      <c r="B130" s="39"/>
      <c r="C130" s="39"/>
      <c r="D130" s="85"/>
      <c r="E130" s="47"/>
      <c r="F130" s="47"/>
      <c r="G130" s="47"/>
      <c r="H130" s="47"/>
      <c r="I130" s="47"/>
      <c r="J130" s="47"/>
      <c r="K130" s="84"/>
      <c r="L130" s="84"/>
    </row>
    <row r="131" spans="1:12" ht="12.75" customHeight="1" x14ac:dyDescent="0.25">
      <c r="A131" s="47"/>
      <c r="B131" s="39"/>
      <c r="C131" s="39"/>
      <c r="D131" s="85"/>
      <c r="E131" s="47"/>
      <c r="F131" s="47"/>
      <c r="G131" s="47"/>
      <c r="H131" s="47"/>
      <c r="I131" s="47"/>
      <c r="J131" s="47"/>
      <c r="K131" s="84"/>
      <c r="L131" s="84"/>
    </row>
    <row r="132" spans="1:12" ht="12.75" customHeight="1" x14ac:dyDescent="0.25">
      <c r="A132" s="47"/>
      <c r="B132" s="39"/>
      <c r="C132" s="39"/>
      <c r="D132" s="85"/>
      <c r="E132" s="47"/>
      <c r="F132" s="47"/>
      <c r="G132" s="47"/>
      <c r="H132" s="47"/>
      <c r="I132" s="47"/>
      <c r="J132" s="47"/>
      <c r="K132" s="84"/>
      <c r="L132" s="84"/>
    </row>
    <row r="133" spans="1:12" ht="12.75" customHeight="1" x14ac:dyDescent="0.25">
      <c r="A133" s="47"/>
      <c r="B133" s="39"/>
      <c r="C133" s="39"/>
      <c r="D133" s="85"/>
      <c r="E133" s="47"/>
      <c r="F133" s="47"/>
      <c r="G133" s="47"/>
      <c r="H133" s="47"/>
      <c r="I133" s="47"/>
      <c r="J133" s="47"/>
      <c r="K133" s="84"/>
      <c r="L133" s="84"/>
    </row>
    <row r="134" spans="1:12" ht="12.75" customHeight="1" x14ac:dyDescent="0.25">
      <c r="A134" s="47"/>
      <c r="B134" s="39"/>
      <c r="C134" s="39"/>
      <c r="D134" s="85"/>
      <c r="E134" s="47"/>
      <c r="F134" s="47"/>
      <c r="G134" s="47"/>
      <c r="H134" s="47"/>
      <c r="I134" s="47"/>
      <c r="J134" s="47"/>
      <c r="K134" s="84"/>
      <c r="L134" s="84"/>
    </row>
    <row r="135" spans="1:12" ht="12.75" customHeight="1" x14ac:dyDescent="0.25">
      <c r="A135" s="47"/>
      <c r="B135" s="39"/>
      <c r="C135" s="39"/>
      <c r="D135" s="85"/>
      <c r="E135" s="47"/>
      <c r="F135" s="47"/>
      <c r="G135" s="47"/>
      <c r="H135" s="47"/>
      <c r="I135" s="47"/>
      <c r="J135" s="47"/>
      <c r="K135" s="84"/>
      <c r="L135" s="84"/>
    </row>
    <row r="136" spans="1:12" ht="12.75" customHeight="1" x14ac:dyDescent="0.25">
      <c r="A136" s="47"/>
      <c r="B136" s="39"/>
      <c r="C136" s="39"/>
      <c r="D136" s="85"/>
      <c r="E136" s="47"/>
      <c r="F136" s="47"/>
      <c r="G136" s="47"/>
      <c r="H136" s="47"/>
      <c r="I136" s="47"/>
      <c r="J136" s="47"/>
      <c r="K136" s="84"/>
      <c r="L136" s="84"/>
    </row>
    <row r="137" spans="1:12" ht="12.75" customHeight="1" x14ac:dyDescent="0.25">
      <c r="A137" s="47"/>
      <c r="B137" s="39"/>
      <c r="C137" s="39"/>
      <c r="D137" s="85"/>
      <c r="E137" s="47"/>
      <c r="F137" s="47"/>
      <c r="G137" s="47"/>
      <c r="H137" s="47"/>
      <c r="I137" s="47"/>
      <c r="J137" s="47"/>
      <c r="K137" s="84"/>
      <c r="L137" s="84"/>
    </row>
    <row r="138" spans="1:12" ht="12.75" customHeight="1" x14ac:dyDescent="0.25">
      <c r="A138" s="47"/>
      <c r="B138" s="39"/>
      <c r="C138" s="39"/>
      <c r="D138" s="85"/>
      <c r="E138" s="47"/>
      <c r="F138" s="47"/>
      <c r="G138" s="47"/>
      <c r="H138" s="47"/>
      <c r="I138" s="47"/>
      <c r="J138" s="47"/>
      <c r="K138" s="84"/>
      <c r="L138" s="84"/>
    </row>
    <row r="139" spans="1:12" ht="12.75" customHeight="1" x14ac:dyDescent="0.25">
      <c r="A139" s="47"/>
      <c r="B139" s="39"/>
      <c r="C139" s="39"/>
      <c r="D139" s="85"/>
      <c r="E139" s="47"/>
      <c r="F139" s="47"/>
      <c r="G139" s="47"/>
      <c r="H139" s="47"/>
      <c r="I139" s="47"/>
      <c r="J139" s="47"/>
      <c r="K139" s="84"/>
      <c r="L139" s="84"/>
    </row>
    <row r="140" spans="1:12" ht="12.75" customHeight="1" x14ac:dyDescent="0.25">
      <c r="A140" s="47"/>
      <c r="B140" s="39"/>
      <c r="C140" s="39"/>
      <c r="D140" s="85"/>
      <c r="E140" s="47"/>
      <c r="F140" s="47"/>
      <c r="G140" s="47"/>
      <c r="H140" s="47"/>
      <c r="I140" s="47"/>
      <c r="J140" s="47"/>
      <c r="K140" s="84"/>
      <c r="L140" s="84"/>
    </row>
    <row r="141" spans="1:12" ht="12.75" customHeight="1" x14ac:dyDescent="0.25">
      <c r="A141" s="47"/>
      <c r="B141" s="39"/>
      <c r="C141" s="39"/>
      <c r="D141" s="85"/>
      <c r="E141" s="47"/>
      <c r="F141" s="47"/>
      <c r="G141" s="47"/>
      <c r="H141" s="47"/>
      <c r="I141" s="47"/>
      <c r="J141" s="47"/>
      <c r="K141" s="84"/>
      <c r="L141" s="84"/>
    </row>
    <row r="142" spans="1:12" ht="12.75" customHeight="1" x14ac:dyDescent="0.25">
      <c r="A142" s="47"/>
      <c r="B142" s="39"/>
      <c r="C142" s="39"/>
      <c r="D142" s="85"/>
      <c r="E142" s="47"/>
      <c r="F142" s="47"/>
      <c r="G142" s="47"/>
      <c r="H142" s="47"/>
      <c r="I142" s="47"/>
      <c r="J142" s="47"/>
      <c r="K142" s="84"/>
      <c r="L142" s="84"/>
    </row>
    <row r="143" spans="1:12" ht="12.75" customHeight="1" x14ac:dyDescent="0.25">
      <c r="A143" s="47"/>
      <c r="B143" s="39"/>
      <c r="C143" s="39"/>
      <c r="D143" s="85"/>
      <c r="E143" s="47"/>
      <c r="F143" s="47"/>
      <c r="G143" s="47"/>
      <c r="H143" s="47"/>
      <c r="I143" s="47"/>
      <c r="J143" s="47"/>
      <c r="K143" s="84"/>
      <c r="L143" s="84"/>
    </row>
    <row r="144" spans="1:12" x14ac:dyDescent="0.25">
      <c r="A144" s="47"/>
      <c r="B144" s="39"/>
      <c r="C144" s="39"/>
      <c r="D144" s="85"/>
      <c r="E144" s="47"/>
      <c r="F144" s="47"/>
      <c r="G144" s="47"/>
      <c r="H144" s="47"/>
      <c r="I144" s="47"/>
      <c r="J144" s="47"/>
      <c r="K144" s="84"/>
      <c r="L144" s="84"/>
    </row>
    <row r="145" spans="1:12" x14ac:dyDescent="0.25">
      <c r="A145" s="47"/>
      <c r="B145" s="39"/>
      <c r="C145" s="39"/>
      <c r="D145" s="85"/>
      <c r="E145" s="47"/>
      <c r="F145" s="47"/>
      <c r="G145" s="47"/>
      <c r="H145" s="47"/>
      <c r="I145" s="47"/>
      <c r="J145" s="47"/>
      <c r="K145" s="84"/>
      <c r="L145" s="84"/>
    </row>
    <row r="146" spans="1:12" x14ac:dyDescent="0.25">
      <c r="A146" s="47"/>
      <c r="B146" s="39"/>
      <c r="C146" s="39"/>
      <c r="D146" s="85"/>
      <c r="E146" s="47"/>
      <c r="F146" s="47"/>
      <c r="G146" s="47"/>
      <c r="H146" s="47"/>
      <c r="I146" s="47"/>
      <c r="J146" s="47"/>
      <c r="K146" s="84"/>
      <c r="L146" s="84"/>
    </row>
    <row r="147" spans="1:12" x14ac:dyDescent="0.25">
      <c r="A147" s="47"/>
      <c r="B147" s="39"/>
      <c r="C147" s="39"/>
      <c r="D147" s="85"/>
      <c r="E147" s="47"/>
      <c r="F147" s="47"/>
      <c r="G147" s="47"/>
      <c r="H147" s="47"/>
      <c r="I147" s="47"/>
      <c r="J147" s="47"/>
      <c r="K147" s="84"/>
      <c r="L147" s="84"/>
    </row>
    <row r="148" spans="1:12" x14ac:dyDescent="0.25">
      <c r="A148" s="47"/>
      <c r="B148" s="39"/>
      <c r="C148" s="39"/>
      <c r="D148" s="85"/>
      <c r="E148" s="47"/>
      <c r="F148" s="47"/>
      <c r="G148" s="47"/>
      <c r="H148" s="47"/>
      <c r="I148" s="47"/>
      <c r="J148" s="47"/>
      <c r="K148" s="84"/>
      <c r="L148" s="84"/>
    </row>
    <row r="149" spans="1:12" x14ac:dyDescent="0.25">
      <c r="A149" s="47"/>
      <c r="B149" s="39"/>
      <c r="C149" s="39"/>
      <c r="D149" s="85"/>
      <c r="E149" s="47"/>
      <c r="F149" s="47"/>
      <c r="G149" s="47"/>
      <c r="H149" s="47"/>
      <c r="I149" s="47"/>
      <c r="J149" s="47"/>
      <c r="K149" s="84"/>
      <c r="L149" s="84"/>
    </row>
    <row r="154" spans="1:12" ht="12.75" customHeight="1" x14ac:dyDescent="0.25"/>
    <row r="155" spans="1:12" ht="12.75" customHeight="1" x14ac:dyDescent="0.25"/>
    <row r="156" spans="1:12" ht="12.75" customHeight="1" x14ac:dyDescent="0.25"/>
    <row r="157" spans="1:12" ht="12.75" customHeight="1" x14ac:dyDescent="0.25"/>
    <row r="158" spans="1:12" ht="12.75" customHeight="1" x14ac:dyDescent="0.25">
      <c r="A158" s="47"/>
      <c r="B158" s="47"/>
      <c r="C158" s="47"/>
      <c r="D158" s="85"/>
      <c r="E158" s="47"/>
      <c r="F158" s="47"/>
      <c r="G158" s="47"/>
      <c r="H158" s="47"/>
      <c r="I158" s="47"/>
      <c r="J158" s="47"/>
      <c r="K158" s="84"/>
      <c r="L158" s="84"/>
    </row>
    <row r="159" spans="1:12" ht="12.75" customHeight="1" x14ac:dyDescent="0.25">
      <c r="A159" s="47"/>
      <c r="B159" s="47"/>
      <c r="C159" s="47"/>
      <c r="D159" s="85"/>
      <c r="E159" s="47"/>
      <c r="F159" s="47"/>
      <c r="G159" s="47"/>
      <c r="H159" s="47"/>
      <c r="I159" s="47"/>
      <c r="J159" s="47"/>
      <c r="K159" s="84"/>
      <c r="L159" s="84"/>
    </row>
    <row r="160" spans="1:12" ht="12.75" customHeight="1" x14ac:dyDescent="0.25">
      <c r="A160" s="47"/>
      <c r="B160" s="39"/>
      <c r="C160" s="39"/>
      <c r="D160" s="85"/>
      <c r="E160" s="47"/>
      <c r="F160" s="47"/>
      <c r="G160" s="47"/>
      <c r="H160" s="47"/>
      <c r="I160" s="47"/>
      <c r="J160" s="47"/>
      <c r="K160" s="84"/>
      <c r="L160" s="84"/>
    </row>
    <row r="161" spans="1:12" ht="12.75" customHeight="1" x14ac:dyDescent="0.25">
      <c r="A161" s="47"/>
      <c r="B161" s="39"/>
      <c r="C161" s="39"/>
      <c r="D161" s="85"/>
      <c r="E161" s="47"/>
      <c r="F161" s="47"/>
      <c r="G161" s="47"/>
      <c r="H161" s="47"/>
      <c r="I161" s="47"/>
      <c r="J161" s="47"/>
      <c r="K161" s="84"/>
      <c r="L161" s="84"/>
    </row>
    <row r="162" spans="1:12" ht="12.75" customHeight="1" x14ac:dyDescent="0.25">
      <c r="A162" s="47"/>
      <c r="B162" s="39"/>
      <c r="C162" s="39"/>
      <c r="D162" s="85"/>
      <c r="E162" s="47"/>
      <c r="F162" s="47"/>
      <c r="G162" s="47"/>
      <c r="H162" s="47"/>
      <c r="I162" s="47"/>
      <c r="J162" s="47"/>
      <c r="K162" s="84"/>
      <c r="L162" s="84"/>
    </row>
    <row r="163" spans="1:12" ht="12.75" customHeight="1" x14ac:dyDescent="0.25">
      <c r="A163" s="47"/>
      <c r="B163" s="39"/>
      <c r="C163" s="39"/>
      <c r="D163" s="85"/>
      <c r="E163" s="47"/>
      <c r="F163" s="47"/>
      <c r="G163" s="47"/>
      <c r="H163" s="47"/>
      <c r="I163" s="47"/>
      <c r="J163" s="47"/>
      <c r="K163" s="84"/>
      <c r="L163" s="84"/>
    </row>
    <row r="164" spans="1:12" ht="12.75" customHeight="1" x14ac:dyDescent="0.25">
      <c r="A164" s="47"/>
      <c r="B164" s="39"/>
      <c r="C164" s="39"/>
      <c r="D164" s="85"/>
      <c r="E164" s="47"/>
      <c r="F164" s="47"/>
      <c r="G164" s="47"/>
      <c r="H164" s="47"/>
      <c r="I164" s="47"/>
      <c r="J164" s="47"/>
      <c r="K164" s="84"/>
      <c r="L164" s="84"/>
    </row>
    <row r="165" spans="1:12" ht="12.75" customHeight="1" x14ac:dyDescent="0.25">
      <c r="A165" s="47"/>
      <c r="B165" s="39"/>
      <c r="C165" s="39"/>
      <c r="D165" s="85"/>
      <c r="E165" s="47"/>
      <c r="F165" s="47"/>
      <c r="G165" s="47"/>
      <c r="H165" s="47"/>
      <c r="I165" s="47"/>
      <c r="J165" s="47"/>
      <c r="K165" s="84"/>
      <c r="L165" s="84"/>
    </row>
    <row r="166" spans="1:12" ht="12.75" customHeight="1" x14ac:dyDescent="0.25">
      <c r="A166" s="47"/>
      <c r="B166" s="39"/>
      <c r="C166" s="39"/>
      <c r="D166" s="85"/>
      <c r="E166" s="47"/>
      <c r="F166" s="47"/>
      <c r="G166" s="47"/>
      <c r="H166" s="47"/>
      <c r="I166" s="47"/>
      <c r="J166" s="47"/>
      <c r="K166" s="84"/>
      <c r="L166" s="84"/>
    </row>
    <row r="167" spans="1:12" ht="12.75" customHeight="1" x14ac:dyDescent="0.25">
      <c r="A167" s="47"/>
      <c r="B167" s="39"/>
      <c r="C167" s="39"/>
      <c r="D167" s="85"/>
      <c r="E167" s="47"/>
      <c r="F167" s="47"/>
      <c r="G167" s="47"/>
      <c r="H167" s="47"/>
      <c r="I167" s="47"/>
      <c r="J167" s="47"/>
      <c r="K167" s="84"/>
      <c r="L167" s="84"/>
    </row>
    <row r="168" spans="1:12" x14ac:dyDescent="0.25">
      <c r="A168" s="47"/>
      <c r="B168" s="39"/>
      <c r="C168" s="39"/>
      <c r="D168" s="85"/>
      <c r="E168" s="47"/>
      <c r="F168" s="47"/>
      <c r="G168" s="47"/>
      <c r="H168" s="47"/>
      <c r="I168" s="47"/>
      <c r="J168" s="47"/>
      <c r="K168" s="84"/>
      <c r="L168" s="84"/>
    </row>
    <row r="169" spans="1:12" x14ac:dyDescent="0.25">
      <c r="A169" s="47"/>
      <c r="B169" s="39"/>
      <c r="C169" s="39"/>
      <c r="D169" s="85"/>
      <c r="E169" s="47"/>
      <c r="F169" s="47"/>
      <c r="G169" s="47"/>
      <c r="H169" s="47"/>
      <c r="I169" s="47"/>
      <c r="J169" s="47"/>
      <c r="K169" s="84"/>
      <c r="L169" s="84"/>
    </row>
    <row r="170" spans="1:12" ht="12.75" customHeight="1" x14ac:dyDescent="0.25">
      <c r="A170" s="47"/>
      <c r="B170" s="39"/>
      <c r="C170" s="39"/>
      <c r="D170" s="85"/>
      <c r="E170" s="47"/>
      <c r="F170" s="47"/>
      <c r="G170" s="47"/>
      <c r="H170" s="47"/>
      <c r="I170" s="47"/>
      <c r="J170" s="47"/>
      <c r="K170" s="84"/>
      <c r="L170" s="84"/>
    </row>
    <row r="171" spans="1:12" ht="12.75" customHeight="1" x14ac:dyDescent="0.25">
      <c r="A171" s="47"/>
      <c r="B171" s="39"/>
      <c r="C171" s="39"/>
      <c r="D171" s="85"/>
      <c r="E171" s="47"/>
      <c r="F171" s="47"/>
      <c r="G171" s="47"/>
      <c r="H171" s="47"/>
      <c r="I171" s="47"/>
      <c r="J171" s="47"/>
      <c r="K171" s="84"/>
      <c r="L171" s="84"/>
    </row>
    <row r="172" spans="1:12" ht="12.75" customHeight="1" x14ac:dyDescent="0.25">
      <c r="A172" s="47"/>
      <c r="B172" s="39"/>
      <c r="C172" s="39"/>
      <c r="D172" s="85"/>
      <c r="E172" s="47"/>
      <c r="F172" s="47"/>
      <c r="G172" s="47"/>
      <c r="H172" s="47"/>
      <c r="I172" s="47"/>
      <c r="J172" s="47"/>
      <c r="K172" s="84"/>
      <c r="L172" s="84"/>
    </row>
    <row r="173" spans="1:12" ht="12.75" customHeight="1" x14ac:dyDescent="0.25">
      <c r="A173" s="47"/>
      <c r="B173" s="39"/>
      <c r="C173" s="39"/>
      <c r="D173" s="85"/>
      <c r="E173" s="47"/>
      <c r="F173" s="47"/>
      <c r="G173" s="47"/>
      <c r="H173" s="47"/>
      <c r="I173" s="47"/>
      <c r="J173" s="47"/>
      <c r="K173" s="84"/>
      <c r="L173" s="84"/>
    </row>
    <row r="174" spans="1:12" ht="12.75" customHeight="1" x14ac:dyDescent="0.25">
      <c r="A174" s="47"/>
      <c r="B174" s="47"/>
      <c r="C174" s="47"/>
      <c r="D174" s="85"/>
      <c r="E174" s="47"/>
      <c r="F174" s="47"/>
      <c r="G174" s="47"/>
      <c r="H174" s="47"/>
      <c r="I174" s="47"/>
      <c r="J174" s="47"/>
      <c r="K174" s="84"/>
      <c r="L174" s="84"/>
    </row>
    <row r="175" spans="1:12" ht="12.75" customHeight="1" x14ac:dyDescent="0.25">
      <c r="A175" s="47"/>
      <c r="B175" s="47"/>
      <c r="C175" s="47"/>
      <c r="D175" s="85"/>
      <c r="E175" s="47"/>
      <c r="F175" s="47"/>
      <c r="G175" s="47"/>
      <c r="H175" s="47"/>
      <c r="I175" s="47"/>
      <c r="J175" s="47"/>
      <c r="K175" s="84"/>
      <c r="L175" s="84"/>
    </row>
    <row r="176" spans="1:12" ht="12.75" customHeight="1" x14ac:dyDescent="0.25">
      <c r="A176" s="47"/>
      <c r="B176" s="39"/>
      <c r="C176" s="39"/>
      <c r="D176" s="85"/>
      <c r="E176" s="47"/>
      <c r="F176" s="47"/>
      <c r="G176" s="47"/>
      <c r="H176" s="47"/>
      <c r="I176" s="47"/>
      <c r="J176" s="47"/>
      <c r="K176" s="84"/>
      <c r="L176" s="84"/>
    </row>
    <row r="177" spans="1:12" ht="12.75" customHeight="1" x14ac:dyDescent="0.25">
      <c r="A177" s="47"/>
      <c r="B177" s="39"/>
      <c r="C177" s="39"/>
      <c r="D177" s="85"/>
      <c r="E177" s="47"/>
      <c r="F177" s="47"/>
      <c r="G177" s="47"/>
      <c r="H177" s="47"/>
      <c r="I177" s="47"/>
      <c r="J177" s="47"/>
      <c r="K177" s="84"/>
      <c r="L177" s="84"/>
    </row>
    <row r="178" spans="1:12" ht="12.75" customHeight="1" x14ac:dyDescent="0.25">
      <c r="A178" s="47"/>
      <c r="B178" s="39"/>
      <c r="C178" s="39"/>
      <c r="D178" s="85"/>
      <c r="E178" s="47"/>
      <c r="F178" s="47"/>
      <c r="G178" s="47"/>
      <c r="H178" s="47"/>
      <c r="I178" s="47"/>
      <c r="J178" s="47"/>
      <c r="K178" s="84"/>
      <c r="L178" s="84"/>
    </row>
    <row r="179" spans="1:12" ht="12.75" customHeight="1" x14ac:dyDescent="0.25">
      <c r="A179" s="47"/>
      <c r="B179" s="39"/>
      <c r="C179" s="39"/>
      <c r="D179" s="85"/>
      <c r="E179" s="47"/>
      <c r="F179" s="47"/>
      <c r="G179" s="47"/>
      <c r="H179" s="47"/>
      <c r="I179" s="47"/>
      <c r="J179" s="47"/>
      <c r="K179" s="84"/>
      <c r="L179" s="84"/>
    </row>
    <row r="180" spans="1:12" ht="12.75" customHeight="1" x14ac:dyDescent="0.25">
      <c r="A180" s="47"/>
      <c r="B180" s="39"/>
      <c r="C180" s="39"/>
      <c r="D180" s="85"/>
      <c r="E180" s="47"/>
      <c r="F180" s="47"/>
      <c r="G180" s="47"/>
      <c r="H180" s="47"/>
      <c r="I180" s="47"/>
      <c r="J180" s="47"/>
      <c r="K180" s="84"/>
      <c r="L180" s="84"/>
    </row>
    <row r="181" spans="1:12" ht="12.75" customHeight="1" x14ac:dyDescent="0.25">
      <c r="A181" s="47"/>
      <c r="B181" s="39"/>
      <c r="C181" s="39"/>
      <c r="D181" s="85"/>
      <c r="E181" s="47"/>
      <c r="F181" s="47"/>
      <c r="G181" s="47"/>
      <c r="H181" s="47"/>
      <c r="I181" s="47"/>
      <c r="J181" s="47"/>
      <c r="K181" s="84"/>
      <c r="L181" s="84"/>
    </row>
    <row r="182" spans="1:12" ht="12.75" customHeight="1" x14ac:dyDescent="0.25">
      <c r="A182" s="47"/>
      <c r="B182" s="39"/>
      <c r="C182" s="39"/>
      <c r="D182" s="85"/>
      <c r="E182" s="47"/>
      <c r="F182" s="47"/>
      <c r="G182" s="47"/>
      <c r="H182" s="47"/>
      <c r="I182" s="47"/>
      <c r="J182" s="47"/>
      <c r="K182" s="84"/>
      <c r="L182" s="84"/>
    </row>
    <row r="183" spans="1:12" ht="12.75" customHeight="1" x14ac:dyDescent="0.25">
      <c r="A183" s="47"/>
      <c r="B183" s="39"/>
      <c r="C183" s="39"/>
      <c r="D183" s="85"/>
      <c r="E183" s="47"/>
      <c r="F183" s="47"/>
      <c r="G183" s="47"/>
      <c r="H183" s="47"/>
      <c r="I183" s="47"/>
      <c r="J183" s="47"/>
      <c r="K183" s="84"/>
      <c r="L183" s="84"/>
    </row>
    <row r="184" spans="1:12" ht="12.75" customHeight="1" x14ac:dyDescent="0.25">
      <c r="A184" s="47"/>
      <c r="B184" s="39"/>
      <c r="C184" s="39"/>
      <c r="D184" s="85"/>
      <c r="E184" s="47"/>
      <c r="F184" s="47"/>
      <c r="G184" s="47"/>
      <c r="H184" s="47"/>
      <c r="I184" s="47"/>
      <c r="J184" s="47"/>
      <c r="K184" s="84"/>
      <c r="L184" s="84"/>
    </row>
    <row r="185" spans="1:12" ht="12.75" customHeight="1" x14ac:dyDescent="0.25">
      <c r="A185" s="47"/>
      <c r="B185" s="39"/>
      <c r="C185" s="39"/>
      <c r="D185" s="85"/>
      <c r="E185" s="47"/>
      <c r="F185" s="47"/>
      <c r="G185" s="47"/>
      <c r="H185" s="47"/>
      <c r="I185" s="47"/>
      <c r="J185" s="47"/>
      <c r="K185" s="84"/>
      <c r="L185" s="84"/>
    </row>
    <row r="186" spans="1:12" ht="12.75" customHeight="1" x14ac:dyDescent="0.25">
      <c r="A186" s="47"/>
      <c r="B186" s="39"/>
      <c r="C186" s="39"/>
      <c r="D186" s="85"/>
      <c r="E186" s="47"/>
      <c r="F186" s="47"/>
      <c r="G186" s="47"/>
      <c r="H186" s="47"/>
      <c r="I186" s="47"/>
      <c r="J186" s="47"/>
      <c r="K186" s="84"/>
      <c r="L186" s="84"/>
    </row>
    <row r="187" spans="1:12" ht="12.75" customHeight="1" x14ac:dyDescent="0.25">
      <c r="A187" s="47"/>
      <c r="B187" s="39"/>
      <c r="C187" s="39"/>
      <c r="D187" s="85"/>
      <c r="E187" s="47"/>
      <c r="F187" s="47"/>
      <c r="G187" s="47"/>
      <c r="H187" s="47"/>
      <c r="I187" s="47"/>
      <c r="J187" s="47"/>
      <c r="K187" s="84"/>
      <c r="L187" s="84"/>
    </row>
    <row r="188" spans="1:12" ht="12.75" customHeight="1" x14ac:dyDescent="0.25">
      <c r="A188" s="47"/>
      <c r="B188" s="39"/>
      <c r="C188" s="39"/>
      <c r="D188" s="85"/>
      <c r="E188" s="47"/>
      <c r="F188" s="47"/>
      <c r="G188" s="47"/>
      <c r="H188" s="47"/>
      <c r="I188" s="47"/>
      <c r="J188" s="47"/>
      <c r="K188" s="84"/>
      <c r="L188" s="84"/>
    </row>
    <row r="189" spans="1:12" ht="12.75" customHeight="1" x14ac:dyDescent="0.25">
      <c r="A189" s="47"/>
      <c r="B189" s="39"/>
      <c r="C189" s="39"/>
      <c r="D189" s="85"/>
      <c r="E189" s="47"/>
      <c r="F189" s="47"/>
      <c r="G189" s="47"/>
      <c r="H189" s="47"/>
      <c r="I189" s="47"/>
      <c r="J189" s="47"/>
      <c r="K189" s="84"/>
      <c r="L189" s="84"/>
    </row>
    <row r="190" spans="1:12" ht="12.75" customHeight="1" x14ac:dyDescent="0.25">
      <c r="A190" s="47"/>
      <c r="B190" s="39"/>
      <c r="C190" s="39"/>
      <c r="D190" s="85"/>
      <c r="E190" s="47"/>
      <c r="F190" s="47"/>
      <c r="G190" s="47"/>
      <c r="H190" s="47"/>
      <c r="I190" s="47"/>
      <c r="J190" s="47"/>
      <c r="K190" s="84"/>
      <c r="L190" s="84"/>
    </row>
    <row r="191" spans="1:12" ht="12.75" customHeight="1" x14ac:dyDescent="0.25">
      <c r="A191" s="47"/>
      <c r="B191" s="39"/>
      <c r="C191" s="39"/>
      <c r="D191" s="85"/>
      <c r="E191" s="47"/>
      <c r="F191" s="47"/>
      <c r="G191" s="47"/>
      <c r="H191" s="47"/>
      <c r="I191" s="47"/>
      <c r="J191" s="47"/>
      <c r="K191" s="84"/>
      <c r="L191" s="84"/>
    </row>
    <row r="192" spans="1:12" ht="12.75" customHeight="1" x14ac:dyDescent="0.25">
      <c r="A192" s="47"/>
      <c r="B192" s="39"/>
      <c r="C192" s="39"/>
      <c r="D192" s="85"/>
      <c r="E192" s="47"/>
      <c r="F192" s="47"/>
      <c r="G192" s="47"/>
      <c r="H192" s="47"/>
      <c r="I192" s="47"/>
      <c r="J192" s="47"/>
      <c r="K192" s="84"/>
      <c r="L192" s="84"/>
    </row>
    <row r="193" spans="1:12" ht="12.75" customHeight="1" x14ac:dyDescent="0.25">
      <c r="A193" s="47"/>
      <c r="B193" s="39"/>
      <c r="C193" s="39"/>
      <c r="D193" s="85"/>
      <c r="E193" s="47"/>
      <c r="F193" s="47"/>
      <c r="G193" s="47"/>
      <c r="H193" s="47"/>
      <c r="I193" s="47"/>
      <c r="J193" s="47"/>
      <c r="K193" s="84"/>
      <c r="L193" s="84"/>
    </row>
    <row r="194" spans="1:12" x14ac:dyDescent="0.25">
      <c r="A194" s="47"/>
      <c r="B194" s="39"/>
      <c r="C194" s="39"/>
      <c r="D194" s="85"/>
      <c r="E194" s="47"/>
      <c r="F194" s="47"/>
      <c r="G194" s="47"/>
      <c r="H194" s="47"/>
      <c r="I194" s="47"/>
      <c r="J194" s="47"/>
      <c r="K194" s="84"/>
      <c r="L194" s="84"/>
    </row>
    <row r="195" spans="1:12" x14ac:dyDescent="0.25">
      <c r="A195" s="47"/>
      <c r="B195" s="39"/>
      <c r="C195" s="39"/>
      <c r="D195" s="85"/>
      <c r="E195" s="47"/>
      <c r="F195" s="47"/>
      <c r="G195" s="47"/>
      <c r="H195" s="47"/>
      <c r="I195" s="47"/>
      <c r="J195" s="47"/>
      <c r="K195" s="84"/>
      <c r="L195" s="84"/>
    </row>
    <row r="196" spans="1:12" ht="12.75" customHeight="1" x14ac:dyDescent="0.25">
      <c r="A196" s="47"/>
      <c r="B196" s="39"/>
      <c r="C196" s="39"/>
      <c r="D196" s="85"/>
      <c r="E196" s="47"/>
      <c r="F196" s="47"/>
      <c r="G196" s="47"/>
      <c r="H196" s="47"/>
      <c r="I196" s="47"/>
      <c r="J196" s="47"/>
      <c r="K196" s="84"/>
      <c r="L196" s="84"/>
    </row>
    <row r="197" spans="1:12" ht="12.75" customHeight="1" x14ac:dyDescent="0.25">
      <c r="A197" s="47"/>
      <c r="B197" s="39"/>
      <c r="C197" s="39"/>
      <c r="D197" s="85"/>
      <c r="E197" s="47"/>
      <c r="F197" s="47"/>
      <c r="G197" s="47"/>
      <c r="H197" s="47"/>
      <c r="I197" s="47"/>
      <c r="J197" s="47"/>
      <c r="K197" s="84"/>
      <c r="L197" s="84"/>
    </row>
    <row r="198" spans="1:12" ht="12.75" customHeight="1" x14ac:dyDescent="0.25">
      <c r="A198" s="47"/>
      <c r="B198" s="39"/>
      <c r="C198" s="39"/>
      <c r="D198" s="85"/>
      <c r="E198" s="47"/>
      <c r="F198" s="47"/>
      <c r="G198" s="47"/>
      <c r="H198" s="47"/>
      <c r="I198" s="47"/>
      <c r="J198" s="47"/>
      <c r="K198" s="84"/>
      <c r="L198" s="84"/>
    </row>
    <row r="199" spans="1:12" ht="12.75" customHeight="1" x14ac:dyDescent="0.25">
      <c r="A199" s="47"/>
      <c r="B199" s="39"/>
      <c r="C199" s="39"/>
      <c r="D199" s="85"/>
      <c r="E199" s="47"/>
      <c r="F199" s="47"/>
      <c r="G199" s="47"/>
      <c r="H199" s="47"/>
      <c r="I199" s="47"/>
      <c r="J199" s="47"/>
      <c r="K199" s="84"/>
      <c r="L199" s="84"/>
    </row>
    <row r="200" spans="1:12" ht="12.75" customHeight="1" x14ac:dyDescent="0.25">
      <c r="A200" s="47"/>
      <c r="B200" s="47"/>
      <c r="C200" s="47"/>
      <c r="D200" s="85"/>
      <c r="E200" s="47"/>
      <c r="F200" s="47"/>
      <c r="G200" s="47"/>
      <c r="H200" s="47"/>
      <c r="I200" s="47"/>
      <c r="J200" s="47"/>
      <c r="K200" s="84"/>
      <c r="L200" s="84"/>
    </row>
    <row r="201" spans="1:12" ht="12.75" customHeight="1" x14ac:dyDescent="0.25">
      <c r="A201" s="47"/>
      <c r="B201" s="47"/>
      <c r="C201" s="47"/>
      <c r="D201" s="85"/>
      <c r="E201" s="47"/>
      <c r="F201" s="47"/>
      <c r="G201" s="47"/>
      <c r="H201" s="47"/>
      <c r="I201" s="47"/>
      <c r="J201" s="47"/>
      <c r="K201" s="84"/>
      <c r="L201" s="84"/>
    </row>
    <row r="202" spans="1:12" ht="12.75" customHeight="1" x14ac:dyDescent="0.25">
      <c r="A202" s="47"/>
      <c r="B202" s="39"/>
      <c r="C202" s="39"/>
      <c r="D202" s="85"/>
      <c r="E202" s="47"/>
      <c r="F202" s="47"/>
      <c r="G202" s="47"/>
      <c r="H202" s="47"/>
      <c r="I202" s="47"/>
      <c r="J202" s="47"/>
      <c r="K202" s="84"/>
      <c r="L202" s="84"/>
    </row>
    <row r="203" spans="1:12" ht="12.75" customHeight="1" x14ac:dyDescent="0.25">
      <c r="A203" s="47"/>
      <c r="B203" s="39"/>
      <c r="C203" s="39"/>
      <c r="D203" s="85"/>
      <c r="E203" s="47"/>
      <c r="F203" s="47"/>
      <c r="G203" s="47"/>
      <c r="H203" s="47"/>
      <c r="I203" s="47"/>
      <c r="J203" s="47"/>
      <c r="K203" s="84"/>
      <c r="L203" s="84"/>
    </row>
    <row r="204" spans="1:12" ht="12.75" customHeight="1" x14ac:dyDescent="0.25">
      <c r="A204" s="47"/>
      <c r="B204" s="39"/>
      <c r="C204" s="39"/>
      <c r="D204" s="85"/>
      <c r="E204" s="47"/>
      <c r="F204" s="47"/>
      <c r="G204" s="47"/>
      <c r="H204" s="47"/>
      <c r="I204" s="47"/>
      <c r="J204" s="47"/>
      <c r="K204" s="84"/>
      <c r="L204" s="84"/>
    </row>
    <row r="205" spans="1:12" ht="12.75" customHeight="1" x14ac:dyDescent="0.25">
      <c r="A205" s="47"/>
      <c r="B205" s="39"/>
      <c r="C205" s="39"/>
      <c r="D205" s="85"/>
      <c r="E205" s="47"/>
      <c r="F205" s="47"/>
      <c r="G205" s="47"/>
      <c r="H205" s="47"/>
      <c r="I205" s="47"/>
      <c r="J205" s="47"/>
      <c r="K205" s="84"/>
      <c r="L205" s="84"/>
    </row>
    <row r="206" spans="1:12" ht="12.75" customHeight="1" x14ac:dyDescent="0.25">
      <c r="A206" s="47"/>
      <c r="B206" s="39"/>
      <c r="C206" s="39"/>
      <c r="D206" s="85"/>
      <c r="E206" s="47"/>
      <c r="F206" s="47"/>
      <c r="G206" s="47"/>
      <c r="H206" s="47"/>
      <c r="I206" s="47"/>
      <c r="J206" s="47"/>
      <c r="K206" s="84"/>
      <c r="L206" s="84"/>
    </row>
    <row r="207" spans="1:12" ht="12.75" customHeight="1" x14ac:dyDescent="0.25">
      <c r="A207" s="47"/>
      <c r="B207" s="39"/>
      <c r="C207" s="39"/>
      <c r="D207" s="85"/>
      <c r="E207" s="47"/>
      <c r="F207" s="47"/>
      <c r="G207" s="47"/>
      <c r="H207" s="47"/>
      <c r="I207" s="47"/>
      <c r="J207" s="47"/>
      <c r="K207" s="84"/>
      <c r="L207" s="84"/>
    </row>
    <row r="208" spans="1:12" ht="12.75" customHeight="1" x14ac:dyDescent="0.25">
      <c r="A208" s="47"/>
      <c r="B208" s="39"/>
      <c r="C208" s="39"/>
      <c r="D208" s="85"/>
      <c r="E208" s="47"/>
      <c r="F208" s="47"/>
      <c r="G208" s="47"/>
      <c r="H208" s="47"/>
      <c r="I208" s="47"/>
      <c r="J208" s="47"/>
      <c r="K208" s="84"/>
      <c r="L208" s="84"/>
    </row>
    <row r="209" spans="1:12" ht="12.75" customHeight="1" x14ac:dyDescent="0.25">
      <c r="A209" s="47"/>
      <c r="B209" s="39"/>
      <c r="C209" s="39"/>
      <c r="D209" s="85"/>
      <c r="E209" s="47"/>
      <c r="F209" s="47"/>
      <c r="G209" s="47"/>
      <c r="H209" s="47"/>
      <c r="I209" s="47"/>
      <c r="J209" s="47"/>
      <c r="K209" s="84"/>
      <c r="L209" s="84"/>
    </row>
    <row r="210" spans="1:12" ht="12.75" customHeight="1" x14ac:dyDescent="0.25">
      <c r="A210" s="47"/>
      <c r="B210" s="39"/>
      <c r="C210" s="39"/>
      <c r="D210" s="85"/>
      <c r="E210" s="47"/>
      <c r="F210" s="47"/>
      <c r="G210" s="47"/>
      <c r="H210" s="47"/>
      <c r="I210" s="47"/>
      <c r="J210" s="47"/>
      <c r="K210" s="84"/>
      <c r="L210" s="84"/>
    </row>
    <row r="211" spans="1:12" ht="12.75" customHeight="1" x14ac:dyDescent="0.25">
      <c r="A211" s="47"/>
      <c r="B211" s="39"/>
      <c r="C211" s="39"/>
      <c r="D211" s="85"/>
      <c r="E211" s="47"/>
      <c r="F211" s="47"/>
      <c r="G211" s="47"/>
      <c r="H211" s="47"/>
      <c r="I211" s="47"/>
      <c r="J211" s="47"/>
      <c r="K211" s="84"/>
      <c r="L211" s="84"/>
    </row>
    <row r="212" spans="1:12" ht="12.75" customHeight="1" x14ac:dyDescent="0.25">
      <c r="A212" s="47"/>
      <c r="B212" s="39"/>
      <c r="C212" s="39"/>
      <c r="D212" s="85"/>
      <c r="E212" s="47"/>
      <c r="F212" s="47"/>
      <c r="G212" s="47"/>
      <c r="H212" s="47"/>
      <c r="I212" s="47"/>
      <c r="J212" s="47"/>
      <c r="K212" s="84"/>
      <c r="L212" s="84"/>
    </row>
    <row r="213" spans="1:12" ht="12.75" customHeight="1" x14ac:dyDescent="0.25">
      <c r="A213" s="47"/>
      <c r="B213" s="39"/>
      <c r="C213" s="39"/>
      <c r="D213" s="85"/>
      <c r="E213" s="47"/>
      <c r="F213" s="47"/>
      <c r="G213" s="47"/>
      <c r="H213" s="47"/>
      <c r="I213" s="47"/>
      <c r="J213" s="47"/>
      <c r="K213" s="84"/>
      <c r="L213" s="84"/>
    </row>
    <row r="214" spans="1:12" ht="12.75" customHeight="1" x14ac:dyDescent="0.25">
      <c r="A214" s="47"/>
      <c r="B214" s="39"/>
      <c r="C214" s="39"/>
      <c r="D214" s="85"/>
      <c r="E214" s="47"/>
      <c r="F214" s="47"/>
      <c r="G214" s="47"/>
      <c r="H214" s="47"/>
      <c r="I214" s="47"/>
      <c r="J214" s="47"/>
      <c r="K214" s="84"/>
      <c r="L214" s="84"/>
    </row>
    <row r="215" spans="1:12" ht="12.75" customHeight="1" x14ac:dyDescent="0.25">
      <c r="A215" s="47"/>
      <c r="B215" s="39"/>
      <c r="C215" s="39"/>
      <c r="D215" s="85"/>
      <c r="E215" s="47"/>
      <c r="F215" s="47"/>
      <c r="G215" s="47"/>
      <c r="H215" s="47"/>
      <c r="I215" s="47"/>
      <c r="J215" s="47"/>
      <c r="K215" s="84"/>
      <c r="L215" s="84"/>
    </row>
    <row r="216" spans="1:12" ht="12.75" customHeight="1" x14ac:dyDescent="0.25">
      <c r="A216" s="47"/>
      <c r="B216" s="39"/>
      <c r="C216" s="39"/>
      <c r="D216" s="85"/>
      <c r="E216" s="47"/>
      <c r="F216" s="47"/>
      <c r="G216" s="47"/>
      <c r="H216" s="47"/>
      <c r="I216" s="47"/>
      <c r="J216" s="47"/>
      <c r="K216" s="84"/>
      <c r="L216" s="84"/>
    </row>
    <row r="217" spans="1:12" ht="12.75" customHeight="1" x14ac:dyDescent="0.25">
      <c r="A217" s="47"/>
      <c r="B217" s="39"/>
      <c r="C217" s="39"/>
      <c r="D217" s="85"/>
      <c r="E217" s="47"/>
      <c r="F217" s="47"/>
      <c r="G217" s="47"/>
      <c r="H217" s="47"/>
      <c r="I217" s="47"/>
      <c r="J217" s="47"/>
      <c r="K217" s="84"/>
      <c r="L217" s="84"/>
    </row>
    <row r="218" spans="1:12" ht="12.75" customHeight="1" x14ac:dyDescent="0.25">
      <c r="A218" s="47"/>
      <c r="B218" s="39"/>
      <c r="C218" s="39"/>
      <c r="D218" s="85"/>
      <c r="E218" s="47"/>
      <c r="F218" s="47"/>
      <c r="G218" s="47"/>
      <c r="H218" s="47"/>
      <c r="I218" s="47"/>
      <c r="J218" s="47"/>
      <c r="K218" s="84"/>
      <c r="L218" s="84"/>
    </row>
    <row r="219" spans="1:12" ht="12.75" customHeight="1" x14ac:dyDescent="0.25">
      <c r="A219" s="47"/>
      <c r="B219" s="39"/>
      <c r="C219" s="39"/>
      <c r="D219" s="85"/>
      <c r="E219" s="47"/>
      <c r="F219" s="47"/>
      <c r="G219" s="47"/>
      <c r="H219" s="47"/>
      <c r="I219" s="47"/>
      <c r="J219" s="47"/>
      <c r="K219" s="84"/>
      <c r="L219" s="84"/>
    </row>
    <row r="220" spans="1:12" ht="12.75" customHeight="1" x14ac:dyDescent="0.25">
      <c r="A220" s="47"/>
      <c r="B220" s="39"/>
      <c r="C220" s="39"/>
      <c r="D220" s="85"/>
      <c r="E220" s="47"/>
      <c r="F220" s="47"/>
      <c r="G220" s="47"/>
      <c r="H220" s="47"/>
      <c r="I220" s="47"/>
      <c r="J220" s="47"/>
      <c r="K220" s="84"/>
      <c r="L220" s="84"/>
    </row>
    <row r="221" spans="1:12" ht="12.75" customHeight="1" x14ac:dyDescent="0.25">
      <c r="A221" s="47"/>
      <c r="B221" s="39"/>
      <c r="C221" s="39"/>
      <c r="D221" s="85"/>
      <c r="E221" s="47"/>
      <c r="F221" s="47"/>
      <c r="G221" s="47"/>
      <c r="H221" s="47"/>
      <c r="I221" s="47"/>
      <c r="J221" s="47"/>
      <c r="K221" s="84"/>
      <c r="L221" s="84"/>
    </row>
    <row r="222" spans="1:12" ht="12.75" customHeight="1" x14ac:dyDescent="0.25">
      <c r="A222" s="47"/>
      <c r="B222" s="39"/>
      <c r="C222" s="39"/>
      <c r="D222" s="85"/>
      <c r="E222" s="47"/>
      <c r="F222" s="47"/>
      <c r="G222" s="47"/>
      <c r="H222" s="47"/>
      <c r="I222" s="47"/>
      <c r="J222" s="47"/>
      <c r="K222" s="84"/>
      <c r="L222" s="84"/>
    </row>
    <row r="223" spans="1:12" ht="12.75" customHeight="1" x14ac:dyDescent="0.25">
      <c r="A223" s="47"/>
      <c r="B223" s="39"/>
      <c r="C223" s="39"/>
      <c r="D223" s="85"/>
      <c r="E223" s="47"/>
      <c r="F223" s="47"/>
      <c r="G223" s="47"/>
      <c r="H223" s="47"/>
      <c r="I223" s="47"/>
      <c r="J223" s="47"/>
      <c r="K223" s="84"/>
      <c r="L223" s="84"/>
    </row>
    <row r="224" spans="1:12" ht="12.75" customHeight="1" x14ac:dyDescent="0.25">
      <c r="A224" s="47"/>
      <c r="B224" s="39"/>
      <c r="C224" s="39"/>
      <c r="D224" s="85"/>
      <c r="E224" s="47"/>
      <c r="F224" s="47"/>
      <c r="G224" s="47"/>
      <c r="H224" s="47"/>
      <c r="I224" s="47"/>
      <c r="J224" s="47"/>
      <c r="K224" s="84"/>
      <c r="L224" s="84"/>
    </row>
    <row r="225" spans="1:12" ht="12.75" customHeight="1" x14ac:dyDescent="0.25">
      <c r="A225" s="47"/>
      <c r="B225" s="39"/>
      <c r="C225" s="39"/>
      <c r="D225" s="85"/>
      <c r="E225" s="47"/>
      <c r="F225" s="47"/>
      <c r="G225" s="47"/>
      <c r="H225" s="47"/>
      <c r="I225" s="47"/>
      <c r="J225" s="47"/>
      <c r="K225" s="84"/>
      <c r="L225" s="84"/>
    </row>
    <row r="226" spans="1:12" ht="12.75" customHeight="1" x14ac:dyDescent="0.25">
      <c r="A226" s="47"/>
      <c r="B226" s="39"/>
      <c r="C226" s="39"/>
      <c r="D226" s="85"/>
      <c r="E226" s="47"/>
      <c r="F226" s="47"/>
      <c r="G226" s="47"/>
      <c r="H226" s="47"/>
      <c r="I226" s="47"/>
      <c r="J226" s="47"/>
      <c r="K226" s="84"/>
      <c r="L226" s="84"/>
    </row>
    <row r="227" spans="1:12" ht="12.75" customHeight="1" x14ac:dyDescent="0.25">
      <c r="A227" s="47"/>
      <c r="B227" s="39"/>
      <c r="C227" s="39"/>
      <c r="D227" s="85"/>
      <c r="E227" s="47"/>
      <c r="F227" s="47"/>
      <c r="G227" s="47"/>
      <c r="H227" s="47"/>
      <c r="I227" s="47"/>
      <c r="J227" s="47"/>
      <c r="K227" s="84"/>
      <c r="L227" s="84"/>
    </row>
    <row r="228" spans="1:12" ht="12.75" customHeight="1" x14ac:dyDescent="0.25">
      <c r="A228" s="47"/>
      <c r="B228" s="39"/>
      <c r="C228" s="39"/>
      <c r="D228" s="85"/>
      <c r="E228" s="47"/>
      <c r="F228" s="47"/>
      <c r="G228" s="47"/>
      <c r="H228" s="47"/>
      <c r="I228" s="47"/>
      <c r="J228" s="47"/>
      <c r="K228" s="84"/>
      <c r="L228" s="84"/>
    </row>
    <row r="229" spans="1:12" ht="12.75" customHeight="1" x14ac:dyDescent="0.25">
      <c r="A229" s="47"/>
      <c r="B229" s="39"/>
      <c r="C229" s="39"/>
      <c r="D229" s="85"/>
      <c r="E229" s="47"/>
      <c r="F229" s="47"/>
      <c r="G229" s="47"/>
      <c r="H229" s="47"/>
      <c r="I229" s="47"/>
      <c r="J229" s="47"/>
      <c r="K229" s="84"/>
      <c r="L229" s="84"/>
    </row>
    <row r="230" spans="1:12" x14ac:dyDescent="0.25">
      <c r="A230" s="47"/>
      <c r="B230" s="39"/>
      <c r="C230" s="39"/>
      <c r="D230" s="85"/>
      <c r="E230" s="47"/>
      <c r="F230" s="47"/>
      <c r="G230" s="47"/>
      <c r="H230" s="47"/>
      <c r="I230" s="47"/>
      <c r="J230" s="47"/>
      <c r="K230" s="84"/>
      <c r="L230" s="84"/>
    </row>
    <row r="231" spans="1:12" x14ac:dyDescent="0.25">
      <c r="A231" s="47"/>
      <c r="B231" s="39"/>
      <c r="C231" s="39"/>
      <c r="D231" s="85"/>
      <c r="E231" s="47"/>
      <c r="F231" s="47"/>
      <c r="G231" s="47"/>
      <c r="H231" s="47"/>
      <c r="I231" s="47"/>
      <c r="J231" s="47"/>
      <c r="K231" s="84"/>
      <c r="L231" s="84"/>
    </row>
    <row r="232" spans="1:12" x14ac:dyDescent="0.25">
      <c r="A232" s="47"/>
      <c r="B232" s="39"/>
      <c r="C232" s="39"/>
      <c r="D232" s="85"/>
      <c r="E232" s="47"/>
      <c r="F232" s="47"/>
      <c r="G232" s="47"/>
      <c r="H232" s="47"/>
      <c r="I232" s="47"/>
      <c r="J232" s="47"/>
      <c r="K232" s="84"/>
      <c r="L232" s="84"/>
    </row>
    <row r="233" spans="1:12" x14ac:dyDescent="0.25">
      <c r="A233" s="47"/>
      <c r="B233" s="39"/>
      <c r="C233" s="39"/>
      <c r="D233" s="85"/>
      <c r="E233" s="47"/>
      <c r="F233" s="47"/>
      <c r="G233" s="47"/>
      <c r="H233" s="47"/>
      <c r="I233" s="47"/>
      <c r="J233" s="47"/>
      <c r="K233" s="84"/>
      <c r="L233" s="84"/>
    </row>
    <row r="234" spans="1:12" x14ac:dyDescent="0.25">
      <c r="A234" s="47"/>
      <c r="B234" s="39"/>
      <c r="C234" s="39"/>
      <c r="D234" s="85"/>
      <c r="E234" s="47"/>
      <c r="F234" s="47"/>
      <c r="G234" s="47"/>
      <c r="H234" s="47"/>
      <c r="I234" s="47"/>
      <c r="J234" s="47"/>
      <c r="K234" s="84"/>
      <c r="L234" s="84"/>
    </row>
    <row r="235" spans="1:12" x14ac:dyDescent="0.25">
      <c r="A235" s="47"/>
      <c r="B235" s="39"/>
      <c r="C235" s="39"/>
      <c r="D235" s="85"/>
      <c r="E235" s="47"/>
      <c r="F235" s="47"/>
      <c r="G235" s="47"/>
      <c r="H235" s="47"/>
      <c r="I235" s="47"/>
      <c r="J235" s="47"/>
      <c r="K235" s="84"/>
      <c r="L235" s="84"/>
    </row>
    <row r="236" spans="1:12" x14ac:dyDescent="0.25">
      <c r="A236" s="47"/>
      <c r="B236" s="47"/>
      <c r="C236" s="47"/>
      <c r="D236" s="85"/>
      <c r="E236" s="47"/>
      <c r="F236" s="47"/>
      <c r="G236" s="47"/>
      <c r="H236" s="47"/>
      <c r="I236" s="47"/>
      <c r="J236" s="47"/>
      <c r="K236" s="84"/>
      <c r="L236" s="84"/>
    </row>
    <row r="241" spans="1:12" ht="12.75" customHeight="1" x14ac:dyDescent="0.25"/>
    <row r="242" spans="1:12" ht="12.75" customHeight="1" x14ac:dyDescent="0.25"/>
    <row r="243" spans="1:12" ht="12.75" customHeight="1" x14ac:dyDescent="0.25"/>
    <row r="244" spans="1:12" ht="12.75" customHeight="1" x14ac:dyDescent="0.25"/>
    <row r="245" spans="1:12" ht="12.75" customHeight="1" x14ac:dyDescent="0.25">
      <c r="A245" s="47"/>
      <c r="B245" s="47"/>
      <c r="C245" s="47"/>
      <c r="D245" s="85"/>
      <c r="E245" s="47"/>
      <c r="F245" s="47"/>
      <c r="G245" s="47"/>
      <c r="H245" s="47"/>
      <c r="I245" s="47"/>
      <c r="J245" s="47"/>
      <c r="K245" s="84"/>
      <c r="L245" s="84"/>
    </row>
    <row r="246" spans="1:12" ht="12.75" customHeight="1" x14ac:dyDescent="0.25">
      <c r="A246" s="47"/>
      <c r="B246" s="47"/>
      <c r="C246" s="47"/>
      <c r="D246" s="85"/>
      <c r="E246" s="47"/>
      <c r="F246" s="47"/>
      <c r="G246" s="47"/>
      <c r="H246" s="47"/>
      <c r="I246" s="47"/>
      <c r="J246" s="47"/>
      <c r="K246" s="84"/>
      <c r="L246" s="84"/>
    </row>
    <row r="247" spans="1:12" ht="12.75" customHeight="1" x14ac:dyDescent="0.25">
      <c r="A247" s="84"/>
      <c r="B247" s="39"/>
      <c r="C247" s="39"/>
      <c r="D247" s="85"/>
      <c r="E247" s="47"/>
      <c r="F247" s="47"/>
      <c r="G247" s="47"/>
      <c r="H247" s="47"/>
      <c r="I247" s="47"/>
      <c r="J247" s="47"/>
      <c r="K247" s="84"/>
      <c r="L247" s="84"/>
    </row>
    <row r="248" spans="1:12" ht="12.75" customHeight="1" x14ac:dyDescent="0.25">
      <c r="A248" s="84"/>
      <c r="B248" s="39"/>
      <c r="C248" s="39"/>
      <c r="D248" s="85"/>
      <c r="E248" s="47"/>
      <c r="F248" s="47"/>
      <c r="G248" s="47"/>
      <c r="H248" s="47"/>
      <c r="I248" s="47"/>
      <c r="J248" s="47"/>
      <c r="K248" s="84"/>
      <c r="L248" s="84"/>
    </row>
    <row r="249" spans="1:12" ht="12.75" customHeight="1" x14ac:dyDescent="0.25">
      <c r="A249" s="84"/>
      <c r="B249" s="39"/>
      <c r="C249" s="39"/>
      <c r="D249" s="85"/>
      <c r="E249" s="47"/>
      <c r="F249" s="47"/>
      <c r="G249" s="47"/>
      <c r="H249" s="47"/>
      <c r="I249" s="47"/>
      <c r="J249" s="47"/>
      <c r="K249" s="84"/>
      <c r="L249" s="84"/>
    </row>
    <row r="250" spans="1:12" ht="12.75" customHeight="1" x14ac:dyDescent="0.25">
      <c r="A250" s="84"/>
      <c r="B250" s="39"/>
      <c r="C250" s="39"/>
      <c r="D250" s="85"/>
      <c r="E250" s="47"/>
      <c r="F250" s="47"/>
      <c r="G250" s="47"/>
      <c r="H250" s="47"/>
      <c r="I250" s="47"/>
      <c r="J250" s="47"/>
      <c r="K250" s="84"/>
      <c r="L250" s="84"/>
    </row>
    <row r="251" spans="1:12" ht="12.75" customHeight="1" x14ac:dyDescent="0.25">
      <c r="A251" s="84"/>
      <c r="B251" s="39"/>
      <c r="C251" s="39"/>
      <c r="D251" s="85"/>
      <c r="E251" s="47"/>
      <c r="F251" s="47"/>
      <c r="G251" s="47"/>
      <c r="H251" s="47"/>
      <c r="I251" s="47"/>
      <c r="J251" s="47"/>
      <c r="K251" s="84"/>
      <c r="L251" s="84"/>
    </row>
    <row r="252" spans="1:12" ht="12.75" customHeight="1" x14ac:dyDescent="0.25">
      <c r="A252" s="84"/>
      <c r="B252" s="39"/>
      <c r="C252" s="39"/>
      <c r="D252" s="85"/>
      <c r="E252" s="47"/>
      <c r="F252" s="47"/>
      <c r="G252" s="47"/>
      <c r="H252" s="47"/>
      <c r="I252" s="47"/>
      <c r="J252" s="47"/>
      <c r="K252" s="84"/>
      <c r="L252" s="84"/>
    </row>
    <row r="253" spans="1:12" ht="12.75" customHeight="1" x14ac:dyDescent="0.25">
      <c r="A253" s="84"/>
      <c r="B253" s="39"/>
      <c r="C253" s="39"/>
      <c r="D253" s="85"/>
      <c r="E253" s="47"/>
      <c r="F253" s="47"/>
      <c r="G253" s="47"/>
      <c r="H253" s="47"/>
      <c r="I253" s="47"/>
      <c r="J253" s="47"/>
      <c r="K253" s="84"/>
      <c r="L253" s="84"/>
    </row>
    <row r="254" spans="1:12" ht="12.75" customHeight="1" x14ac:dyDescent="0.25">
      <c r="A254" s="84"/>
      <c r="B254" s="39"/>
      <c r="C254" s="39"/>
      <c r="D254" s="85"/>
      <c r="E254" s="47"/>
      <c r="F254" s="47"/>
      <c r="G254" s="47"/>
      <c r="H254" s="47"/>
      <c r="I254" s="47"/>
      <c r="J254" s="47"/>
      <c r="K254" s="84"/>
      <c r="L254" s="84"/>
    </row>
    <row r="255" spans="1:12" ht="12.75" customHeight="1" x14ac:dyDescent="0.25">
      <c r="A255" s="84"/>
      <c r="B255" s="39"/>
      <c r="C255" s="39"/>
      <c r="D255" s="85"/>
      <c r="E255" s="47"/>
      <c r="F255" s="47"/>
      <c r="G255" s="47"/>
      <c r="H255" s="47"/>
      <c r="I255" s="47"/>
      <c r="J255" s="47"/>
      <c r="K255" s="84"/>
      <c r="L255" s="84"/>
    </row>
    <row r="256" spans="1:12" ht="12.75" customHeight="1" x14ac:dyDescent="0.25">
      <c r="A256" s="84"/>
      <c r="B256" s="39"/>
      <c r="C256" s="39"/>
      <c r="D256" s="85"/>
      <c r="E256" s="47"/>
      <c r="F256" s="47"/>
      <c r="G256" s="47"/>
      <c r="H256" s="47"/>
      <c r="I256" s="47"/>
      <c r="J256" s="47"/>
      <c r="K256" s="84"/>
      <c r="L256" s="84"/>
    </row>
    <row r="257" spans="1:12" ht="12.75" customHeight="1" x14ac:dyDescent="0.25">
      <c r="A257" s="84"/>
      <c r="B257" s="39"/>
      <c r="C257" s="39"/>
      <c r="D257" s="85"/>
      <c r="E257" s="47"/>
      <c r="F257" s="47"/>
      <c r="G257" s="47"/>
      <c r="H257" s="47"/>
      <c r="I257" s="47"/>
      <c r="J257" s="47"/>
      <c r="K257" s="84"/>
      <c r="L257" s="84"/>
    </row>
    <row r="258" spans="1:12" ht="12.75" customHeight="1" x14ac:dyDescent="0.25">
      <c r="A258" s="84"/>
      <c r="B258" s="39"/>
      <c r="C258" s="39"/>
      <c r="D258" s="85"/>
      <c r="E258" s="47"/>
      <c r="F258" s="47"/>
      <c r="G258" s="47"/>
      <c r="H258" s="47"/>
      <c r="I258" s="47"/>
      <c r="J258" s="47"/>
      <c r="K258" s="84"/>
      <c r="L258" s="84"/>
    </row>
    <row r="259" spans="1:12" ht="12.75" customHeight="1" x14ac:dyDescent="0.25">
      <c r="A259" s="84"/>
      <c r="B259" s="39"/>
      <c r="C259" s="39"/>
      <c r="D259" s="85"/>
      <c r="E259" s="47"/>
      <c r="F259" s="47"/>
      <c r="G259" s="47"/>
      <c r="H259" s="47"/>
      <c r="I259" s="47"/>
      <c r="J259" s="47"/>
      <c r="K259" s="84"/>
      <c r="L259" s="84"/>
    </row>
    <row r="260" spans="1:12" ht="12.75" customHeight="1" x14ac:dyDescent="0.25">
      <c r="A260" s="84"/>
      <c r="B260" s="39"/>
      <c r="C260" s="39"/>
      <c r="D260" s="85"/>
      <c r="E260" s="47"/>
      <c r="F260" s="47"/>
      <c r="G260" s="47"/>
      <c r="H260" s="47"/>
      <c r="I260" s="47"/>
      <c r="J260" s="47"/>
      <c r="K260" s="84"/>
      <c r="L260" s="84"/>
    </row>
    <row r="261" spans="1:12" ht="12.75" customHeight="1" x14ac:dyDescent="0.25">
      <c r="A261" s="84"/>
      <c r="B261" s="39"/>
      <c r="C261" s="39"/>
      <c r="D261" s="85"/>
      <c r="E261" s="47"/>
      <c r="F261" s="47"/>
      <c r="G261" s="47"/>
      <c r="H261" s="47"/>
      <c r="I261" s="47"/>
      <c r="J261" s="47"/>
      <c r="K261" s="84"/>
      <c r="L261" s="84"/>
    </row>
    <row r="262" spans="1:12" ht="12.75" customHeight="1" x14ac:dyDescent="0.25">
      <c r="A262" s="84"/>
      <c r="B262" s="39"/>
      <c r="C262" s="39"/>
      <c r="D262" s="85"/>
      <c r="E262" s="47"/>
      <c r="F262" s="47"/>
      <c r="G262" s="47"/>
      <c r="H262" s="47"/>
      <c r="I262" s="47"/>
      <c r="J262" s="47"/>
      <c r="K262" s="84"/>
      <c r="L262" s="84"/>
    </row>
    <row r="263" spans="1:12" ht="12.75" customHeight="1" x14ac:dyDescent="0.25">
      <c r="A263" s="84"/>
      <c r="B263" s="39"/>
      <c r="C263" s="39"/>
      <c r="D263" s="85"/>
      <c r="E263" s="47"/>
      <c r="F263" s="47"/>
      <c r="G263" s="47"/>
      <c r="H263" s="47"/>
      <c r="I263" s="47"/>
      <c r="J263" s="47"/>
      <c r="K263" s="84"/>
      <c r="L263" s="84"/>
    </row>
    <row r="264" spans="1:12" ht="12.75" customHeight="1" x14ac:dyDescent="0.25">
      <c r="A264" s="84"/>
      <c r="B264" s="39"/>
      <c r="C264" s="39"/>
      <c r="D264" s="85"/>
      <c r="E264" s="47"/>
      <c r="F264" s="47"/>
      <c r="G264" s="47"/>
      <c r="H264" s="47"/>
      <c r="I264" s="47"/>
      <c r="J264" s="47"/>
      <c r="K264" s="84"/>
      <c r="L264" s="84"/>
    </row>
    <row r="265" spans="1:12" x14ac:dyDescent="0.25">
      <c r="A265" s="84"/>
      <c r="B265" s="39"/>
      <c r="C265" s="39"/>
      <c r="D265" s="85"/>
      <c r="E265" s="47"/>
      <c r="F265" s="47"/>
      <c r="G265" s="47"/>
      <c r="H265" s="47"/>
      <c r="I265" s="47"/>
      <c r="J265" s="47"/>
      <c r="K265" s="84"/>
      <c r="L265" s="84"/>
    </row>
    <row r="266" spans="1:12" x14ac:dyDescent="0.25">
      <c r="A266" s="84"/>
      <c r="B266" s="39"/>
      <c r="C266" s="39"/>
      <c r="D266" s="85"/>
      <c r="E266" s="47"/>
      <c r="F266" s="47"/>
      <c r="G266" s="47"/>
      <c r="H266" s="47"/>
      <c r="I266" s="47"/>
      <c r="J266" s="47"/>
      <c r="K266" s="84"/>
      <c r="L266" s="84"/>
    </row>
    <row r="267" spans="1:12" x14ac:dyDescent="0.25">
      <c r="A267" s="84"/>
      <c r="B267" s="39"/>
      <c r="C267" s="39"/>
      <c r="D267" s="85"/>
      <c r="E267" s="47"/>
      <c r="F267" s="47"/>
      <c r="G267" s="47"/>
      <c r="H267" s="47"/>
      <c r="I267" s="47"/>
      <c r="J267" s="47"/>
      <c r="K267" s="84"/>
      <c r="L267" s="84"/>
    </row>
    <row r="268" spans="1:12" x14ac:dyDescent="0.25">
      <c r="A268" s="84"/>
      <c r="B268" s="39"/>
      <c r="C268" s="39"/>
      <c r="D268" s="85"/>
      <c r="E268" s="47"/>
      <c r="F268" s="47"/>
      <c r="G268" s="47"/>
      <c r="H268" s="47"/>
      <c r="I268" s="47"/>
      <c r="J268" s="47"/>
      <c r="K268" s="84"/>
      <c r="L268" s="84"/>
    </row>
    <row r="269" spans="1:12" x14ac:dyDescent="0.25">
      <c r="A269" s="84"/>
      <c r="B269" s="39"/>
      <c r="C269" s="39"/>
      <c r="D269" s="85"/>
      <c r="E269" s="47"/>
      <c r="F269" s="47"/>
      <c r="G269" s="47"/>
      <c r="H269" s="47"/>
      <c r="I269" s="47"/>
      <c r="J269" s="47"/>
      <c r="K269" s="84"/>
      <c r="L269" s="84"/>
    </row>
    <row r="270" spans="1:12" x14ac:dyDescent="0.25">
      <c r="A270" s="84"/>
      <c r="B270" s="39"/>
      <c r="C270" s="39"/>
      <c r="D270" s="85"/>
      <c r="E270" s="47"/>
      <c r="F270" s="47"/>
      <c r="G270" s="47"/>
      <c r="H270" s="47"/>
      <c r="I270" s="47"/>
      <c r="J270" s="47"/>
      <c r="K270" s="84"/>
      <c r="L270" s="84"/>
    </row>
  </sheetData>
  <mergeCells count="19">
    <mergeCell ref="A1:C1"/>
    <mergeCell ref="A2:L2"/>
    <mergeCell ref="A3:I3"/>
    <mergeCell ref="J3:L3"/>
    <mergeCell ref="A65:K65"/>
    <mergeCell ref="A74:K74"/>
    <mergeCell ref="E10:E11"/>
    <mergeCell ref="G10:G11"/>
    <mergeCell ref="A62:L62"/>
    <mergeCell ref="A61:K61"/>
    <mergeCell ref="A64:L64"/>
    <mergeCell ref="A9:A11"/>
    <mergeCell ref="B9:C11"/>
    <mergeCell ref="D9:E9"/>
    <mergeCell ref="H9:H11"/>
    <mergeCell ref="I9:I11"/>
    <mergeCell ref="J9:J11"/>
    <mergeCell ref="K9:L10"/>
    <mergeCell ref="D10:D11"/>
  </mergeCells>
  <printOptions horizontalCentered="1"/>
  <pageMargins left="0.39370078740157483" right="0.59055118110236227" top="0.59055118110236227" bottom="0.59055118110236227" header="0.19685039370078741" footer="0"/>
  <pageSetup scale="65" fitToHeight="0" orientation="landscape" r:id="rId1"/>
  <rowBreaks count="1" manualBreakCount="1">
    <brk id="41"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13</vt:i4>
      </vt:variant>
    </vt:vector>
  </HeadingPairs>
  <TitlesOfParts>
    <vt:vector size="20" baseType="lpstr">
      <vt:lpstr>Av Fin-Fis</vt:lpstr>
      <vt:lpstr>FN INV DIR OPER</vt:lpstr>
      <vt:lpstr>FN INV COND OPER</vt:lpstr>
      <vt:lpstr>COMP INV DIR OPER</vt:lpstr>
      <vt:lpstr>COMP DIR COND PESOS</vt:lpstr>
      <vt:lpstr>VPN INV FIN DIR</vt:lpstr>
      <vt:lpstr>INV COND CFE PESOS</vt:lpstr>
      <vt:lpstr>'Av Fin-Fis'!Área_de_impresión</vt:lpstr>
      <vt:lpstr>'COMP DIR COND PESOS'!Área_de_impresión</vt:lpstr>
      <vt:lpstr>'COMP INV DIR OPER'!Área_de_impresión</vt:lpstr>
      <vt:lpstr>'FN INV COND OPER'!Área_de_impresión</vt:lpstr>
      <vt:lpstr>'FN INV DIR OPER'!Área_de_impresión</vt:lpstr>
      <vt:lpstr>'INV COND CFE PESOS'!Área_de_impresión</vt:lpstr>
      <vt:lpstr>'VPN INV FIN DIR'!Área_de_impresión</vt:lpstr>
      <vt:lpstr>'Av Fin-Fis'!Títulos_a_imprimir</vt:lpstr>
      <vt:lpstr>'COMP DIR COND PESOS'!Títulos_a_imprimir</vt:lpstr>
      <vt:lpstr>'COMP INV DIR OPER'!Títulos_a_imprimir</vt:lpstr>
      <vt:lpstr>'FN INV DIR OPER'!Títulos_a_imprimir</vt:lpstr>
      <vt:lpstr>'INV COND CFE PESOS'!Títulos_a_imprimir</vt:lpstr>
      <vt:lpstr>'VPN INV FIN DIR'!Títulos_a_imprimir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prueba</cp:lastModifiedBy>
  <cp:lastPrinted>2025-04-25T20:53:16Z</cp:lastPrinted>
  <dcterms:created xsi:type="dcterms:W3CDTF">2025-04-24T23:25:35Z</dcterms:created>
  <dcterms:modified xsi:type="dcterms:W3CDTF">2025-04-25T20:54:24Z</dcterms:modified>
</cp:coreProperties>
</file>