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is documentos\Información 2024\Informes Trimestrales\Cuarto Trimestre\Pidiregas\"/>
    </mc:Choice>
  </mc:AlternateContent>
  <bookViews>
    <workbookView xWindow="0" yWindow="0" windowWidth="28800" windowHeight="12330"/>
  </bookViews>
  <sheets>
    <sheet name="FIN-FÍS" sheetId="1" r:id="rId1"/>
    <sheet name="FN INV DIR OPER" sheetId="2" r:id="rId2"/>
    <sheet name="FN INV CON OPER" sheetId="3" r:id="rId3"/>
    <sheet name="COMP INV DIR OPER" sheetId="4" r:id="rId4"/>
    <sheet name="COMP DIR COND COSTO TOT" sheetId="5" r:id="rId5"/>
    <sheet name="VPN INV FIN DIR" sheetId="6" r:id="rId6"/>
    <sheet name="VPN INV FIN COND"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 localSheetId="4">[1]FORMATO!#REF!</definedName>
    <definedName name="\A" localSheetId="3">[1]FORMATO!#REF!</definedName>
    <definedName name="\A" localSheetId="0">#REF!</definedName>
    <definedName name="\A">#REF!</definedName>
    <definedName name="\B" localSheetId="4">#REF!</definedName>
    <definedName name="\B" localSheetId="3">#REF!</definedName>
    <definedName name="\B" localSheetId="0">#REF!</definedName>
    <definedName name="\B">#REF!</definedName>
    <definedName name="\C" localSheetId="4">#REF!</definedName>
    <definedName name="\C" localSheetId="3">#REF!</definedName>
    <definedName name="\C" localSheetId="0">#REF!</definedName>
    <definedName name="\C">#REF!</definedName>
    <definedName name="\G" localSheetId="4">#REF!</definedName>
    <definedName name="\G" localSheetId="3">#REF!</definedName>
    <definedName name="\G" localSheetId="0">#REF!</definedName>
    <definedName name="\G">#REF!</definedName>
    <definedName name="____1__123Graph_AGRAFICO_1" hidden="1">#REF!</definedName>
    <definedName name="____10__123Graph_XGRAFICO_2" hidden="1">#REF!</definedName>
    <definedName name="____2__123Graph_AGRAFICO_2" hidden="1">#REF!</definedName>
    <definedName name="____3__123Graph_BGRAFICO_1" hidden="1">#REF!</definedName>
    <definedName name="____4__123Graph_BGRAFICO_2" hidden="1">#REF!</definedName>
    <definedName name="____5__123Graph_LBL_AGRAFICO_1" hidden="1">#REF!</definedName>
    <definedName name="____6__123Graph_LBL_AGRAFICO_2" hidden="1">#REF!</definedName>
    <definedName name="____7__123Graph_LBL_BGRAFICO_1" hidden="1">#REF!</definedName>
    <definedName name="____8__123Graph_LBL_BGRAFICO_2" hidden="1">#REF!</definedName>
    <definedName name="____9__123Graph_XGRAFICO_1" hidden="1">#REF!</definedName>
    <definedName name="___1__123Graph_AGRAFICO_1" hidden="1">#REF!</definedName>
    <definedName name="___10__123Graph_XGRAFICO_2" hidden="1">#REF!</definedName>
    <definedName name="___2__123Graph_AGRAFICO_2" hidden="1">#REF!</definedName>
    <definedName name="___3__123Graph_BGRAFICO_1" hidden="1">#REF!</definedName>
    <definedName name="___4__123Graph_BGRAFICO_2" hidden="1">#REF!</definedName>
    <definedName name="___5__123Graph_LBL_AGRAFICO_1" hidden="1">#REF!</definedName>
    <definedName name="___6__123Graph_LBL_AGRAFICO_2" hidden="1">#REF!</definedName>
    <definedName name="___7__123Graph_LBL_BGRAFICO_1" hidden="1">#REF!</definedName>
    <definedName name="___8__123Graph_LBL_BGRAFICO_2" hidden="1">#REF!</definedName>
    <definedName name="___9__123Graph_XGRAFICO_1" hidden="1">#REF!</definedName>
    <definedName name="___TDC2001">'[2]Tipos de Cambio'!$C$4</definedName>
    <definedName name="___tdc20012">'[2]Tipos de Cambio'!$C$4</definedName>
    <definedName name="__1__123Graph_AGRAFICO_1" hidden="1">#REF!</definedName>
    <definedName name="__10__123Graph_XGRAFICO_2" hidden="1">#REF!</definedName>
    <definedName name="__123Graph_A" hidden="1">#REF!</definedName>
    <definedName name="__123Graph_B" hidden="1">#REF!</definedName>
    <definedName name="__123Graph_LBL_A" hidden="1">#REF!</definedName>
    <definedName name="__123Graph_LBL_B" hidden="1">#REF!</definedName>
    <definedName name="__123Graph_X" hidden="1">#REF!</definedName>
    <definedName name="__2__123Graph_AGRAFICO_2" hidden="1">#REF!</definedName>
    <definedName name="__3__123Graph_BGRAFICO_1" hidden="1">#REF!</definedName>
    <definedName name="__4__123Graph_BGRAFICO_2" hidden="1">#REF!</definedName>
    <definedName name="__5__123Graph_LBL_AGRAFICO_1" hidden="1">#REF!</definedName>
    <definedName name="__6__123Graph_LBL_AGRAFICO_2" hidden="1">#REF!</definedName>
    <definedName name="__7__123Graph_LBL_BGRAFICO_1" hidden="1">#REF!</definedName>
    <definedName name="__8__123Graph_LBL_BGRAFICO_2" hidden="1">#REF!</definedName>
    <definedName name="__9__123Graph_XGRAFICO_1" hidden="1">#REF!</definedName>
    <definedName name="_1__123Graph_AGRAFICO_1" hidden="1">#REF!</definedName>
    <definedName name="_10__123Graph_XGRAFICO_2" hidden="1">#REF!</definedName>
    <definedName name="_2__123Graph_AGRAFICO_2" hidden="1">#REF!</definedName>
    <definedName name="_3__123Graph_BGRAFICO_1" hidden="1">#REF!</definedName>
    <definedName name="_4__123Graph_BGRAFICO_2" hidden="1">#REF!</definedName>
    <definedName name="_5__123Graph_LBL_AGRAFICO_1" hidden="1">#REF!</definedName>
    <definedName name="_6__123Graph_LBL_AGRAFICO_2" hidden="1">#REF!</definedName>
    <definedName name="_7__123Graph_LBL_BGRAFICO_1" hidden="1">#REF!</definedName>
    <definedName name="_8__123Graph_LBL_BGRAFICO_2" hidden="1">#REF!</definedName>
    <definedName name="_9__123Graph_XGRAFICO_1" hidden="1">#REF!</definedName>
    <definedName name="_DA0" localSheetId="0" hidden="1">#REF!</definedName>
    <definedName name="_DA0" hidden="1">#REF!</definedName>
    <definedName name="_DEF9596" localSheetId="0">#REF!</definedName>
    <definedName name="_DEF9596">#REF!</definedName>
    <definedName name="_DEF9796" localSheetId="0">#REF!</definedName>
    <definedName name="_DEF9796">#REF!</definedName>
    <definedName name="_DEF9899" localSheetId="0">#REF!</definedName>
    <definedName name="_DEF9899">#REF!</definedName>
    <definedName name="_Ene2001" localSheetId="4">#REF!</definedName>
    <definedName name="_Ene2001" localSheetId="3">#REF!</definedName>
    <definedName name="_Ene2001" localSheetId="0">#REF!</definedName>
    <definedName name="_Ene2001" localSheetId="2">#REF!</definedName>
    <definedName name="_Ene2001" localSheetId="6">#REF!</definedName>
    <definedName name="_Ene2001" localSheetId="5">#REF!</definedName>
    <definedName name="_Ene2001">#REF!</definedName>
    <definedName name="_Fill" localSheetId="4" hidden="1">#REF!</definedName>
    <definedName name="_Fill" localSheetId="3" hidden="1">#REF!</definedName>
    <definedName name="_Fill" localSheetId="0" hidden="1">#REF!</definedName>
    <definedName name="_Fill" hidden="1">#REF!</definedName>
    <definedName name="_xlnm._FilterDatabase" localSheetId="4" hidden="1">'COMP DIR COND COSTO TOT'!$A$15:$L$245</definedName>
    <definedName name="_xlnm._FilterDatabase" localSheetId="3">#REF!</definedName>
    <definedName name="_xlnm._FilterDatabase" localSheetId="0" hidden="1">'FIN-FÍS'!$C$17:$P$75</definedName>
    <definedName name="_xlnm._FilterDatabase" localSheetId="1" hidden="1">'FN INV DIR OPER'!$A$4:$U$286</definedName>
    <definedName name="_xlnm._FilterDatabase">#REF!</definedName>
    <definedName name="_Key1" localSheetId="4" hidden="1">#REF!</definedName>
    <definedName name="_Key1" localSheetId="3" hidden="1">#REF!</definedName>
    <definedName name="_Key1" localSheetId="0" hidden="1">#REF!</definedName>
    <definedName name="_Key1" hidden="1">#REF!</definedName>
    <definedName name="_Key2" localSheetId="4" hidden="1">#REF!</definedName>
    <definedName name="_Key2" localSheetId="3" hidden="1">#REF!</definedName>
    <definedName name="_Key2" localSheetId="0" hidden="1">#REF!</definedName>
    <definedName name="_Key2" hidden="1">#REF!</definedName>
    <definedName name="_Order1" hidden="1">255</definedName>
    <definedName name="_Order2" hidden="1">0</definedName>
    <definedName name="_Parse_In" localSheetId="4" hidden="1">#REF!</definedName>
    <definedName name="_Parse_In" localSheetId="3" hidden="1">#REF!</definedName>
    <definedName name="_Parse_In" localSheetId="0" hidden="1">#REF!</definedName>
    <definedName name="_Parse_In" hidden="1">#REF!</definedName>
    <definedName name="_Sort" localSheetId="4" hidden="1">#REF!</definedName>
    <definedName name="_Sort" localSheetId="3" hidden="1">#REF!</definedName>
    <definedName name="_Sort" localSheetId="0" hidden="1">#REF!</definedName>
    <definedName name="_Sort" hidden="1">#REF!</definedName>
    <definedName name="_TC2001" localSheetId="4">#REF!</definedName>
    <definedName name="_TC2001" localSheetId="3">#REF!</definedName>
    <definedName name="_TC2001" localSheetId="0">#REF!</definedName>
    <definedName name="_TC2001" localSheetId="2">#REF!</definedName>
    <definedName name="_TC2001" localSheetId="6">#REF!</definedName>
    <definedName name="_TC2001" localSheetId="5">#REF!</definedName>
    <definedName name="_TC2001">#REF!</definedName>
    <definedName name="_TDC2001" localSheetId="4">'[3]Tipos de Cambio'!$C$4</definedName>
    <definedName name="_TDC2001" localSheetId="3">'[3]Tipos de Cambio'!$C$4</definedName>
    <definedName name="_TDC2001" localSheetId="2">'[4]Tipos de Cambio'!$C$4</definedName>
    <definedName name="_TDC2001" localSheetId="6">'[5]Tipos de Cambio'!$C$4</definedName>
    <definedName name="_TDC2001" localSheetId="5">'[5]Tipos de Cambio'!$C$4</definedName>
    <definedName name="_TDC2001">#REF!</definedName>
    <definedName name="_tdc20012" localSheetId="4">'[3]Tipos de Cambio'!$C$4</definedName>
    <definedName name="_tdc20012" localSheetId="3">'[3]Tipos de Cambio'!$C$4</definedName>
    <definedName name="_tdc20012" localSheetId="2">'[4]Tipos de Cambio'!$C$4</definedName>
    <definedName name="_tdc20012" localSheetId="6">'[3]Tipos de Cambio'!$C$4</definedName>
    <definedName name="_tdc20012" localSheetId="5">'[3]Tipos de Cambio'!$C$4</definedName>
    <definedName name="_tdc20012">#REF!</definedName>
    <definedName name="_TIT1" localSheetId="0">#REF!</definedName>
    <definedName name="_TIT1">#REF!</definedName>
    <definedName name="a" localSheetId="4">#REF!</definedName>
    <definedName name="a" localSheetId="3">#REF!</definedName>
    <definedName name="a" localSheetId="0">#REF!</definedName>
    <definedName name="a">#REF!</definedName>
    <definedName name="A_01_SEN" localSheetId="4">'[6]DGBSEN 03'!#REF!</definedName>
    <definedName name="A_01_SEN" localSheetId="3">'[6]DGBSEN 03'!#REF!</definedName>
    <definedName name="A_01_SEN" localSheetId="0">#REF!</definedName>
    <definedName name="A_01_SEN">#REF!</definedName>
    <definedName name="A_02_CFE" localSheetId="4">'[6]DGBSEN 03'!#REF!</definedName>
    <definedName name="A_02_CFE" localSheetId="3">'[6]DGBSEN 03'!#REF!</definedName>
    <definedName name="A_02_CFE" localSheetId="0">#REF!</definedName>
    <definedName name="A_02_CFE">#REF!</definedName>
    <definedName name="A_03_CLYF" localSheetId="4">'[6]DGBSEN 03'!#REF!</definedName>
    <definedName name="A_03_CLYF" localSheetId="3">'[6]DGBSEN 03'!#REF!</definedName>
    <definedName name="A_03_CLYF" localSheetId="0">#REF!</definedName>
    <definedName name="A_03_CLYF">#REF!</definedName>
    <definedName name="A_04_ADC" localSheetId="4">'[6]DGBSEN 03'!#REF!</definedName>
    <definedName name="A_04_ADC" localSheetId="3">'[6]DGBSEN 03'!#REF!</definedName>
    <definedName name="A_04_ADC" localSheetId="0">#REF!</definedName>
    <definedName name="A_04_ADC">#REF!</definedName>
    <definedName name="A_05_VAPMAY" localSheetId="4">'[6]DGBSEN 03'!#REF!</definedName>
    <definedName name="A_05_VAPMAY" localSheetId="3">'[6]DGBSEN 03'!#REF!</definedName>
    <definedName name="A_05_VAPMAY" localSheetId="0">#REF!</definedName>
    <definedName name="A_05_VAPMAY">#REF!</definedName>
    <definedName name="A_06_VAPMEN" localSheetId="4">'[6]DGBSEN 03'!#REF!</definedName>
    <definedName name="A_06_VAPMEN" localSheetId="3">'[6]DGBSEN 03'!#REF!</definedName>
    <definedName name="A_06_VAPMEN" localSheetId="0">#REF!</definedName>
    <definedName name="A_06_VAPMEN">#REF!</definedName>
    <definedName name="A_07_TGASa" localSheetId="4">'[6]DGBSEN 03'!#REF!</definedName>
    <definedName name="A_07_TGASa" localSheetId="3">'[6]DGBSEN 03'!#REF!</definedName>
    <definedName name="A_07_TGASa" localSheetId="0">#REF!</definedName>
    <definedName name="A_07_TGASa">#REF!</definedName>
    <definedName name="A_08_TGASb" localSheetId="4">'[6]DGBSEN 03'!#REF!</definedName>
    <definedName name="A_08_TGASb" localSheetId="3">'[6]DGBSEN 03'!#REF!</definedName>
    <definedName name="A_08_TGASb" localSheetId="0">#REF!</definedName>
    <definedName name="A_08_TGASb">#REF!</definedName>
    <definedName name="A_09_CCOMB" localSheetId="4">'[6]DGBSEN 03'!#REF!</definedName>
    <definedName name="A_09_CCOMB" localSheetId="3">'[6]DGBSEN 03'!#REF!</definedName>
    <definedName name="A_09_CCOMB" localSheetId="0">#REF!</definedName>
    <definedName name="A_09_CCOMB">#REF!</definedName>
    <definedName name="A_10_CINT" localSheetId="4">'[6]DGBSEN 03'!#REF!</definedName>
    <definedName name="A_10_CINT" localSheetId="3">'[6]DGBSEN 03'!#REF!</definedName>
    <definedName name="A_10_CINT" localSheetId="0">#REF!</definedName>
    <definedName name="A_10_CINT">#REF!</definedName>
    <definedName name="A_11_PAISLADAS" localSheetId="4">'[6]DGBSEN 03'!#REF!</definedName>
    <definedName name="A_11_PAISLADAS" localSheetId="3">'[6]DGBSEN 03'!#REF!</definedName>
    <definedName name="A_11_PAISLADAS" localSheetId="0">#REF!</definedName>
    <definedName name="A_11_PAISLADAS">#REF!</definedName>
    <definedName name="A_12_HIDROMAY" localSheetId="4">'[6]DGBSEN 03'!#REF!</definedName>
    <definedName name="A_12_HIDROMAY" localSheetId="3">'[6]DGBSEN 03'!#REF!</definedName>
    <definedName name="A_12_HIDROMAY" localSheetId="0">#REF!</definedName>
    <definedName name="A_12_HIDROMAY">#REF!</definedName>
    <definedName name="A_13_HIDROMENa" localSheetId="4">'[6]DGBSEN 03'!#REF!</definedName>
    <definedName name="A_13_HIDROMENa" localSheetId="3">'[6]DGBSEN 03'!#REF!</definedName>
    <definedName name="A_13_HIDROMENa" localSheetId="0">#REF!</definedName>
    <definedName name="A_13_HIDROMENa">#REF!</definedName>
    <definedName name="A_14_HIDROMENb" localSheetId="4">'[6]DGBSEN 03'!#REF!</definedName>
    <definedName name="A_14_HIDROMENb" localSheetId="3">'[6]DGBSEN 03'!#REF!</definedName>
    <definedName name="A_14_HIDROMENb" localSheetId="0">#REF!</definedName>
    <definedName name="A_14_HIDROMENb">#REF!</definedName>
    <definedName name="A_15_HIDROMENc" localSheetId="4">'[6]DGBSEN 03'!#REF!</definedName>
    <definedName name="A_15_HIDROMENc" localSheetId="3">'[6]DGBSEN 03'!#REF!</definedName>
    <definedName name="A_15_HIDROMENc" localSheetId="0">#REF!</definedName>
    <definedName name="A_15_HIDROMENc">#REF!</definedName>
    <definedName name="A_16_CARBONUCLEAR" localSheetId="4">'[6]DGBSEN 03'!#REF!</definedName>
    <definedName name="A_16_CARBONUCLEAR" localSheetId="3">'[6]DGBSEN 03'!#REF!</definedName>
    <definedName name="A_16_CARBONUCLEAR" localSheetId="0">#REF!</definedName>
    <definedName name="A_16_CARBONUCLEAR">#REF!</definedName>
    <definedName name="A_18_GEOEOLO" localSheetId="4">'[6]DGBSEN 03'!#REF!</definedName>
    <definedName name="A_18_GEOEOLO" localSheetId="3">'[6]DGBSEN 03'!#REF!</definedName>
    <definedName name="A_18_GEOEOLO" localSheetId="0">#REF!</definedName>
    <definedName name="A_18_GEOEOLO">#REF!</definedName>
    <definedName name="aa" hidden="1">{"'Control de Gestión'!$A$2:$N$39"}</definedName>
    <definedName name="aaa" localSheetId="0">#REF!</definedName>
    <definedName name="aaa">#REF!</definedName>
    <definedName name="AAAA" localSheetId="0">#REF!</definedName>
    <definedName name="AAAA">#REF!</definedName>
    <definedName name="Acum_2014_Condicionada" localSheetId="4">#REF!</definedName>
    <definedName name="Acum_2014_Condicionada" localSheetId="3">#REF!</definedName>
    <definedName name="Acum_2014_Condicionada" localSheetId="0">#REF!</definedName>
    <definedName name="Acum_2014_Condicionada">#REF!</definedName>
    <definedName name="Acum_2014_Directa" localSheetId="4">#REF!</definedName>
    <definedName name="Acum_2014_Directa" localSheetId="3">#REF!</definedName>
    <definedName name="Acum_2014_Directa" localSheetId="0">#REF!</definedName>
    <definedName name="Acum_2014_Directa">#REF!</definedName>
    <definedName name="Acum_2014_Total" localSheetId="4">#REF!</definedName>
    <definedName name="Acum_2014_Total" localSheetId="3">#REF!</definedName>
    <definedName name="Acum_2014_Total" localSheetId="0">#REF!</definedName>
    <definedName name="Acum_2014_Total">#REF!</definedName>
    <definedName name="Acum_2016_Total" localSheetId="4">#REF!</definedName>
    <definedName name="Acum_2016_Total" localSheetId="3">#REF!</definedName>
    <definedName name="Acum_2016_Total" localSheetId="0">#REF!</definedName>
    <definedName name="Acum_2016_Total">#REF!</definedName>
    <definedName name="adadsasda" localSheetId="0">#REF!</definedName>
    <definedName name="adadsasda">#REF!</definedName>
    <definedName name="Ahorros_OP" localSheetId="4">'[7]EVA 00'!$F$14</definedName>
    <definedName name="Ahorros_OP" localSheetId="3">'[7]EVA 00'!$F$14</definedName>
    <definedName name="Ahorros_OP">#REF!</definedName>
    <definedName name="ANEXOS">#REF!</definedName>
    <definedName name="Anyo_de_referencia" localSheetId="4">[8]Oculta!$B$8</definedName>
    <definedName name="Anyo_de_referencia" localSheetId="3">[8]Oculta!$B$8</definedName>
    <definedName name="Anyo_de_referencia">#REF!</definedName>
    <definedName name="Anyo_fin_PEM" localSheetId="4">'[7]EVA 00'!$A$54</definedName>
    <definedName name="Anyo_fin_PEM" localSheetId="3">'[7]EVA 00'!$A$54</definedName>
    <definedName name="Anyo_fin_PEM">#REF!</definedName>
    <definedName name="Anyo_inicio_PEM" localSheetId="4">'[7]EVA 00'!$A$22</definedName>
    <definedName name="Anyo_inicio_PEM" localSheetId="3">'[7]EVA 00'!$A$22</definedName>
    <definedName name="Anyo_inicio_PEM">#REF!</definedName>
    <definedName name="año">2006</definedName>
    <definedName name="AREA_DE_IMPRESI" localSheetId="4">#REF!</definedName>
    <definedName name="AREA_DE_IMPRESI" localSheetId="3">#REF!</definedName>
    <definedName name="AREA_DE_IMPRESI" localSheetId="0">#REF!</definedName>
    <definedName name="AREA_DE_IMPRESI">#REF!</definedName>
    <definedName name="_xlnm.Print_Area" localSheetId="4">'COMP DIR COND COSTO TOT'!$A$1:$L$314</definedName>
    <definedName name="_xlnm.Print_Area" localSheetId="3">'COMP INV DIR OPER'!$A$1:$M$278</definedName>
    <definedName name="_xlnm.Print_Area" localSheetId="0">'FIN-FÍS'!$C$1:$P$75</definedName>
    <definedName name="_xlnm.Print_Area" localSheetId="2">'FN INV CON OPER'!$A$1:$M$51</definedName>
    <definedName name="_xlnm.Print_Area" localSheetId="1">'FN INV DIR OPER'!$A$1:$O$287</definedName>
    <definedName name="_xlnm.Print_Area" localSheetId="6">'VPN INV FIN COND'!$A$1:$L$66</definedName>
    <definedName name="_xlnm.Print_Area" localSheetId="5">'VPN INV FIN DIR'!$A$1:$L$317</definedName>
    <definedName name="asadasd" localSheetId="4">#REF!</definedName>
    <definedName name="asadasd" localSheetId="3">#REF!</definedName>
    <definedName name="asadasd" localSheetId="0">#REF!</definedName>
    <definedName name="asadasd">#REF!</definedName>
    <definedName name="ASDADAD" localSheetId="0">_F17C15</definedName>
    <definedName name="ASDADAD">_F17C15</definedName>
    <definedName name="b" localSheetId="0">#REF!</definedName>
    <definedName name="b">#REF!</definedName>
    <definedName name="B_01_SEN" localSheetId="4">'[6]DGBSEN 03'!#REF!</definedName>
    <definedName name="B_01_SEN" localSheetId="3">'[6]DGBSEN 03'!#REF!</definedName>
    <definedName name="B_01_SEN" localSheetId="0">#REF!</definedName>
    <definedName name="B_01_SEN">#REF!</definedName>
    <definedName name="B_02_CFE" localSheetId="4">'[6]DGBSEN 03'!#REF!</definedName>
    <definedName name="B_02_CFE" localSheetId="3">'[6]DGBSEN 03'!#REF!</definedName>
    <definedName name="B_02_CFE" localSheetId="0">#REF!</definedName>
    <definedName name="B_02_CFE">#REF!</definedName>
    <definedName name="B_03_CLYF" localSheetId="4">'[6]DGBSEN 03'!#REF!</definedName>
    <definedName name="B_03_CLYF" localSheetId="3">'[6]DGBSEN 03'!#REF!</definedName>
    <definedName name="B_03_CLYF" localSheetId="0">#REF!</definedName>
    <definedName name="B_03_CLYF">#REF!</definedName>
    <definedName name="B_04_ADC" localSheetId="4">'[6]DGBSEN 03'!#REF!</definedName>
    <definedName name="B_04_ADC" localSheetId="3">'[6]DGBSEN 03'!#REF!</definedName>
    <definedName name="B_04_ADC" localSheetId="0">#REF!</definedName>
    <definedName name="B_04_ADC">#REF!</definedName>
    <definedName name="B_05_VAPMAY" localSheetId="4">'[6]DGBSEN 03'!#REF!</definedName>
    <definedName name="B_05_VAPMAY" localSheetId="3">'[6]DGBSEN 03'!#REF!</definedName>
    <definedName name="B_05_VAPMAY" localSheetId="0">#REF!</definedName>
    <definedName name="B_05_VAPMAY">#REF!</definedName>
    <definedName name="B_06_VAPMEN" localSheetId="4">'[6]DGBSEN 03'!#REF!</definedName>
    <definedName name="B_06_VAPMEN" localSheetId="3">'[6]DGBSEN 03'!#REF!</definedName>
    <definedName name="B_06_VAPMEN" localSheetId="0">#REF!</definedName>
    <definedName name="B_06_VAPMEN">#REF!</definedName>
    <definedName name="B_07_TGASa" localSheetId="4">'[6]DGBSEN 03'!#REF!</definedName>
    <definedName name="B_07_TGASa" localSheetId="3">'[6]DGBSEN 03'!#REF!</definedName>
    <definedName name="B_07_TGASa" localSheetId="0">#REF!</definedName>
    <definedName name="B_07_TGASa">#REF!</definedName>
    <definedName name="B_08_TGASb" localSheetId="4">'[6]DGBSEN 03'!#REF!</definedName>
    <definedName name="B_08_TGASb" localSheetId="3">'[6]DGBSEN 03'!#REF!</definedName>
    <definedName name="B_08_TGASb" localSheetId="0">#REF!</definedName>
    <definedName name="B_08_TGASb">#REF!</definedName>
    <definedName name="B_09_CCOMB" localSheetId="4">'[6]DGBSEN 03'!#REF!</definedName>
    <definedName name="B_09_CCOMB" localSheetId="3">'[6]DGBSEN 03'!#REF!</definedName>
    <definedName name="B_09_CCOMB" localSheetId="0">#REF!</definedName>
    <definedName name="B_09_CCOMB">#REF!</definedName>
    <definedName name="B_10_CINT" localSheetId="4">'[6]DGBSEN 03'!#REF!</definedName>
    <definedName name="B_10_CINT" localSheetId="3">'[6]DGBSEN 03'!#REF!</definedName>
    <definedName name="B_10_CINT" localSheetId="0">#REF!</definedName>
    <definedName name="B_10_CINT">#REF!</definedName>
    <definedName name="B_11_PAISLADAS" localSheetId="4">'[6]DGBSEN 03'!#REF!</definedName>
    <definedName name="B_11_PAISLADAS" localSheetId="3">'[6]DGBSEN 03'!#REF!</definedName>
    <definedName name="B_11_PAISLADAS" localSheetId="0">#REF!</definedName>
    <definedName name="B_11_PAISLADAS">#REF!</definedName>
    <definedName name="B_12_HIDROMAY" localSheetId="4">'[6]DGBSEN 03'!#REF!</definedName>
    <definedName name="B_12_HIDROMAY" localSheetId="3">'[6]DGBSEN 03'!#REF!</definedName>
    <definedName name="B_12_HIDROMAY" localSheetId="0">#REF!</definedName>
    <definedName name="B_12_HIDROMAY">#REF!</definedName>
    <definedName name="B_13_HIDROMENa" localSheetId="4">'[6]DGBSEN 03'!#REF!</definedName>
    <definedName name="B_13_HIDROMENa" localSheetId="3">'[6]DGBSEN 03'!#REF!</definedName>
    <definedName name="B_13_HIDROMENa" localSheetId="0">#REF!</definedName>
    <definedName name="B_13_HIDROMENa">#REF!</definedName>
    <definedName name="B_14_HIDROMENb" localSheetId="4">'[6]DGBSEN 03'!#REF!</definedName>
    <definedName name="B_14_HIDROMENb" localSheetId="3">'[6]DGBSEN 03'!#REF!</definedName>
    <definedName name="B_14_HIDROMENb" localSheetId="0">#REF!</definedName>
    <definedName name="B_14_HIDROMENb">#REF!</definedName>
    <definedName name="B_15_HIDROMENc" localSheetId="4">'[6]DGBSEN 03'!#REF!</definedName>
    <definedName name="B_15_HIDROMENc" localSheetId="3">'[6]DGBSEN 03'!#REF!</definedName>
    <definedName name="B_15_HIDROMENc" localSheetId="0">#REF!</definedName>
    <definedName name="B_15_HIDROMENc">#REF!</definedName>
    <definedName name="B_16_CARBONUCLEAR" localSheetId="4">'[6]DGBSEN 03'!#REF!</definedName>
    <definedName name="B_16_CARBONUCLEAR" localSheetId="3">'[6]DGBSEN 03'!#REF!</definedName>
    <definedName name="B_16_CARBONUCLEAR" localSheetId="0">#REF!</definedName>
    <definedName name="B_16_CARBONUCLEAR">#REF!</definedName>
    <definedName name="B_18_GEOEOLO" localSheetId="4">'[6]DGBSEN 03'!#REF!</definedName>
    <definedName name="B_18_GEOEOLO" localSheetId="3">'[6]DGBSEN 03'!#REF!</definedName>
    <definedName name="B_18_GEOEOLO" localSheetId="0">#REF!</definedName>
    <definedName name="B_18_GEOEOLO">#REF!</definedName>
    <definedName name="BARRILES">6.28982</definedName>
    <definedName name="Benef_Costo" localSheetId="4">'[7]EVA 00'!$I$11</definedName>
    <definedName name="Benef_Costo" localSheetId="3">'[7]EVA 00'!$I$11</definedName>
    <definedName name="Benef_Costo">#REF!</definedName>
    <definedName name="BTU">3.968569</definedName>
    <definedName name="CA_CARBON" localSheetId="4">'[6]DGBSEN 03'!#REF!</definedName>
    <definedName name="CA_CARBON" localSheetId="3">'[6]DGBSEN 03'!#REF!</definedName>
    <definedName name="CA_CARBON" localSheetId="0">#REF!</definedName>
    <definedName name="CA_CARBON">#REF!</definedName>
    <definedName name="CA_EOLO" localSheetId="4">'[6]DGBSEN 03'!#REF!</definedName>
    <definedName name="CA_EOLO" localSheetId="3">'[6]DGBSEN 03'!#REF!</definedName>
    <definedName name="CA_EOLO" localSheetId="0">#REF!</definedName>
    <definedName name="CA_EOLO">#REF!</definedName>
    <definedName name="CA_GEOTERM" localSheetId="4">'[6]DGBSEN 03'!#REF!</definedName>
    <definedName name="CA_GEOTERM" localSheetId="3">'[6]DGBSEN 03'!#REF!</definedName>
    <definedName name="CA_GEOTERM" localSheetId="0">#REF!</definedName>
    <definedName name="CA_GEOTERM">#REF!</definedName>
    <definedName name="CA_HCARBUROS" localSheetId="4">'[6]DGBSEN 03'!#REF!</definedName>
    <definedName name="CA_HCARBUROS" localSheetId="3">'[6]DGBSEN 03'!#REF!</definedName>
    <definedName name="CA_HCARBUROS" localSheetId="0">#REF!</definedName>
    <definedName name="CA_HCARBUROS">#REF!</definedName>
    <definedName name="CA_HIDRO" localSheetId="4">'[6]DGBSEN 03'!#REF!</definedName>
    <definedName name="CA_HIDRO" localSheetId="3">'[6]DGBSEN 03'!#REF!</definedName>
    <definedName name="CA_HIDRO" localSheetId="0">#REF!</definedName>
    <definedName name="CA_HIDRO">#REF!</definedName>
    <definedName name="CA_NUCLEAR" localSheetId="4">'[6]DGBSEN 03'!#REF!</definedName>
    <definedName name="CA_NUCLEAR" localSheetId="3">'[6]DGBSEN 03'!#REF!</definedName>
    <definedName name="CA_NUCLEAR" localSheetId="0">#REF!</definedName>
    <definedName name="CA_NUCLEAR">#REF!</definedName>
    <definedName name="CA_RESUMENES" localSheetId="4">'[6]DGBSEN 03'!#REF!</definedName>
    <definedName name="CA_RESUMENES" localSheetId="3">'[6]DGBSEN 03'!#REF!</definedName>
    <definedName name="CA_RESUMENES" localSheetId="0">#REF!</definedName>
    <definedName name="CA_RESUMENES">#REF!</definedName>
    <definedName name="CA_TIPO" localSheetId="4">'[6]DGBSEN 03'!#REF!</definedName>
    <definedName name="CA_TIPO" localSheetId="3">'[6]DGBSEN 03'!#REF!</definedName>
    <definedName name="CA_TIPO" localSheetId="0">#REF!</definedName>
    <definedName name="CA_TIPO">#REF!</definedName>
    <definedName name="CA_TODO" localSheetId="4">'[6]DGBSEN 03'!#REF!</definedName>
    <definedName name="CA_TODO" localSheetId="3">'[6]DGBSEN 03'!#REF!</definedName>
    <definedName name="CA_TODO" localSheetId="0">#REF!</definedName>
    <definedName name="CA_TODO">#REF!</definedName>
    <definedName name="Cal_Ent1" localSheetId="0" hidden="1">#REF!</definedName>
    <definedName name="Cal_Ent1" hidden="1">#REF!</definedName>
    <definedName name="calorcarbonII">5164.3</definedName>
    <definedName name="Calorcomb">9959</definedName>
    <definedName name="CalorcombNTE">9965</definedName>
    <definedName name="calorcoque">8903.5</definedName>
    <definedName name="calordiesel">9243.22</definedName>
    <definedName name="Calorgas">8967.6</definedName>
    <definedName name="CalorgasIMP">9148</definedName>
    <definedName name="CalorgasNTE">8801</definedName>
    <definedName name="CalorgasSUR">9113</definedName>
    <definedName name="CalorGNL">9189.51</definedName>
    <definedName name="calorpeta">6389.256</definedName>
    <definedName name="calorrio">3900.6</definedName>
    <definedName name="calorvacio">13700</definedName>
    <definedName name="can" localSheetId="4" hidden="1">{"Bruto",#N/A,FALSE,"CONV3T.XLS";"Neto",#N/A,FALSE,"CONV3T.XLS";"UnoB",#N/A,FALSE,"CONV3T.XLS";"Bruto",#N/A,FALSE,"CONV4T.XLS";"Neto",#N/A,FALSE,"CONV4T.XLS";"UnoB",#N/A,FALSE,"CONV4T.XLS"}</definedName>
    <definedName name="can" localSheetId="3"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apacidad_obra" localSheetId="4">[7]PEM!$H$1</definedName>
    <definedName name="Capacidad_obra" localSheetId="3">[7]PEM!$H$1</definedName>
    <definedName name="Capacidad_obra">#REF!</definedName>
    <definedName name="carbonCOLOMBIA">6445.35</definedName>
    <definedName name="cccc" localSheetId="4">#REF!</definedName>
    <definedName name="cccc" localSheetId="3">#REF!</definedName>
    <definedName name="cccc" localSheetId="0">#REF!</definedName>
    <definedName name="cccc">#REF!</definedName>
    <definedName name="CFLL_EVA" localSheetId="4">'[7]EVA 00'!$S$18</definedName>
    <definedName name="CFLL_EVA" localSheetId="3">'[7]EVA 00'!$S$18</definedName>
    <definedName name="CFLL_EVA">#REF!</definedName>
    <definedName name="Clase_obra" localSheetId="4">[7]PEM!$L$1</definedName>
    <definedName name="Clase_obra" localSheetId="3">[7]PEM!$L$1</definedName>
    <definedName name="Clase_obra">#REF!</definedName>
    <definedName name="CMAA_EVA" localSheetId="4">'[7]EVA 00'!$S$13</definedName>
    <definedName name="CMAA_EVA" localSheetId="3">'[7]EVA 00'!$S$13</definedName>
    <definedName name="CMAA_EVA">#REF!</definedName>
    <definedName name="CMAB_EVA" localSheetId="4">'[7]EVA 00'!$S$14</definedName>
    <definedName name="CMAB_EVA" localSheetId="3">'[7]EVA 00'!$S$14</definedName>
    <definedName name="CMAB_EVA">#REF!</definedName>
    <definedName name="CMGN_EVA" localSheetId="4">'[7]EVA 00'!$S$16</definedName>
    <definedName name="CMGN_EVA" localSheetId="3">'[7]EVA 00'!$S$16</definedName>
    <definedName name="CMGN_EVA">#REF!</definedName>
    <definedName name="CMPE_EVA" localSheetId="4">'[7]EVA 00'!$S$15</definedName>
    <definedName name="CMPE_EVA" localSheetId="3">'[7]EVA 00'!$S$15</definedName>
    <definedName name="CMPE_EVA">#REF!</definedName>
    <definedName name="CMPM_EVA" localSheetId="4">'[7]EVA 00'!$S$17</definedName>
    <definedName name="CMPM_EVA" localSheetId="3">'[7]EVA 00'!$S$17</definedName>
    <definedName name="CMPM_EVA">#REF!</definedName>
    <definedName name="Col_duracion" localSheetId="4">[7]PEM!$F$1</definedName>
    <definedName name="Col_duracion" localSheetId="3">[7]PEM!$F$1</definedName>
    <definedName name="Col_duracion">#REF!</definedName>
    <definedName name="Comb_TJoules">litros*Calorcomb*BTU*#REF!/1000000000</definedName>
    <definedName name="Comb_TJoules_1">litros*Calorcomb*BTU*[0]!joules/1000000000</definedName>
    <definedName name="Comb_TJoules_2">litros*Calorcomb*BTU*[0]!joules/1000000000</definedName>
    <definedName name="COMBCOG" localSheetId="0">#REF!</definedName>
    <definedName name="COMBCOG">#REF!</definedName>
    <definedName name="COMBCOG_1">NA()</definedName>
    <definedName name="COMBCOG_2">NA()</definedName>
    <definedName name="COMBSCOG_1">NA()</definedName>
    <definedName name="COMBSCOG_2">NA()</definedName>
    <definedName name="COMBSCOG_bc_1">NA()</definedName>
    <definedName name="COMBSCOG_bc_2">NA()</definedName>
    <definedName name="COMBSCOG_h_1">NA()</definedName>
    <definedName name="COMBSCOG_h_2">NA()</definedName>
    <definedName name="Combustoleo">9958</definedName>
    <definedName name="comprom" localSheetId="0" xml:space="preserve"> salida6</definedName>
    <definedName name="comprom" xml:space="preserve"> salida6</definedName>
    <definedName name="compromisos" localSheetId="4">#REF!</definedName>
    <definedName name="compromisos" localSheetId="3">#REF!</definedName>
    <definedName name="Compromisos" localSheetId="0" xml:space="preserve"> salida6</definedName>
    <definedName name="Compromisos" xml:space="preserve"> salida6</definedName>
    <definedName name="CONTIN" localSheetId="4">#REF!</definedName>
    <definedName name="CONTIN" localSheetId="3">#REF!</definedName>
    <definedName name="CONTIN" localSheetId="0">#REF!</definedName>
    <definedName name="CONTIN">#REF!</definedName>
    <definedName name="copia89" localSheetId="0">#REF!</definedName>
    <definedName name="copia89">#REF!</definedName>
    <definedName name="cor" localSheetId="4" hidden="1">{"Bruto",#N/A,FALSE,"CONV3T.XLS";"Neto",#N/A,FALSE,"CONV3T.XLS";"UnoB",#N/A,FALSE,"CONV3T.XLS";"Bruto",#N/A,FALSE,"CONV4T.XLS";"Neto",#N/A,FALSE,"CONV4T.XLS";"UnoB",#N/A,FALSE,"CONV4T.XLS"}</definedName>
    <definedName name="cor" localSheetId="3"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rporativo1" hidden="1">{"Bruto",#N/A,FALSE,"CONV3T.XLS";"Neto",#N/A,FALSE,"CONV3T.XLS";"UnoB",#N/A,FALSE,"CONV3T.XLS";"Bruto",#N/A,FALSE,"CONV4T.XLS";"Neto",#N/A,FALSE,"CONV4T.XLS";"UnoB",#N/A,FALSE,"CONV4T.XLS"}</definedName>
    <definedName name="cos" localSheetId="4" hidden="1">{"Bruto",#N/A,FALSE,"CONV3T.XLS";"Neto",#N/A,FALSE,"CONV3T.XLS";"UnoB",#N/A,FALSE,"CONV3T.XLS";"Bruto",#N/A,FALSE,"CONV4T.XLS";"Neto",#N/A,FALSE,"CONV4T.XLS";"UnoB",#N/A,FALSE,"CONV4T.XLS"}</definedName>
    <definedName name="cos" localSheetId="3"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 localSheetId="4">[7]PEM!$C$1</definedName>
    <definedName name="Costo_preObra" localSheetId="3">[7]PEM!$C$1</definedName>
    <definedName name="Costo_preObra">#REF!</definedName>
    <definedName name="Costo_Total_Obra" localSheetId="4">[7]PEM!$D$1</definedName>
    <definedName name="Costo_Total_Obra" localSheetId="3">[7]PEM!$D$1</definedName>
    <definedName name="Costo_Total_Obra">#REF!</definedName>
    <definedName name="cpnting" localSheetId="4">#REF!</definedName>
    <definedName name="cpnting" localSheetId="3">#REF!</definedName>
    <definedName name="cpnting" localSheetId="0">#REF!</definedName>
    <definedName name="cpnting">#REF!</definedName>
    <definedName name="Cuadro_1" localSheetId="0">#REF!</definedName>
    <definedName name="Cuadro_1">#REF!</definedName>
    <definedName name="Cuadro_6.01" localSheetId="0">#REF!</definedName>
    <definedName name="Cuadro_6.01">#REF!</definedName>
    <definedName name="Cuadro_6.02a" localSheetId="0">#REF!</definedName>
    <definedName name="Cuadro_6.02a">#REF!</definedName>
    <definedName name="Cuadro_6.02b" localSheetId="0">#REF!</definedName>
    <definedName name="Cuadro_6.02b">#REF!</definedName>
    <definedName name="Cuadro_6.03" localSheetId="0">#REF!</definedName>
    <definedName name="Cuadro_6.03">#REF!</definedName>
    <definedName name="Cuadro_6.04" localSheetId="0">#REF!</definedName>
    <definedName name="Cuadro_6.04">#REF!</definedName>
    <definedName name="Cuadro_6.05" localSheetId="0">#REF!</definedName>
    <definedName name="Cuadro_6.05">#REF!</definedName>
    <definedName name="Cuadro_6.06" localSheetId="0">#REF!</definedName>
    <definedName name="Cuadro_6.06">#REF!</definedName>
    <definedName name="Cuadro_6.07" localSheetId="0">#REF!</definedName>
    <definedName name="Cuadro_6.07">#REF!</definedName>
    <definedName name="Cuadro_6.08" localSheetId="0">#REF!</definedName>
    <definedName name="Cuadro_6.08">#REF!</definedName>
    <definedName name="Cuadro_6.09" localSheetId="0">#REF!</definedName>
    <definedName name="Cuadro_6.09">#REF!</definedName>
    <definedName name="Cuadro_6.10" localSheetId="0">#REF!</definedName>
    <definedName name="Cuadro_6.10">#REF!</definedName>
    <definedName name="Cuadro_6.11" localSheetId="0">#REF!</definedName>
    <definedName name="Cuadro_6.11">#REF!</definedName>
    <definedName name="Cuadro_6.12" localSheetId="0">#REF!</definedName>
    <definedName name="Cuadro_6.12">#REF!</definedName>
    <definedName name="CUADRO2" localSheetId="4">#REF!</definedName>
    <definedName name="CUADRO2" localSheetId="3">#REF!</definedName>
    <definedName name="CUADRO2" localSheetId="0">#REF!</definedName>
    <definedName name="CUADRO2">#REF!</definedName>
    <definedName name="cuah" localSheetId="4">#REF!</definedName>
    <definedName name="cuah" localSheetId="3">#REF!</definedName>
    <definedName name="cuah" localSheetId="0">#REF!</definedName>
    <definedName name="cuah">#REF!</definedName>
    <definedName name="DA" localSheetId="0">#REF!</definedName>
    <definedName name="DA">#REF!</definedName>
    <definedName name="dada" hidden="1">{"'Control de Gestión'!$A$2:$N$39"}</definedName>
    <definedName name="DAIN" localSheetId="4">#REF!</definedName>
    <definedName name="DAIN" localSheetId="3">#REF!</definedName>
    <definedName name="DAIN" localSheetId="0">#REF!</definedName>
    <definedName name="DAIN">#REF!</definedName>
    <definedName name="DAINA" localSheetId="4">#REF!</definedName>
    <definedName name="DAINA" localSheetId="3">#REF!</definedName>
    <definedName name="DAINA" localSheetId="0">#REF!</definedName>
    <definedName name="DAINA">#REF!</definedName>
    <definedName name="ddddd" localSheetId="4">#REF!</definedName>
    <definedName name="ddddd" localSheetId="3">#REF!</definedName>
    <definedName name="ddddd" localSheetId="0">#REF!</definedName>
    <definedName name="ddddd">#REF!</definedName>
    <definedName name="ddddde" localSheetId="4">#REF!</definedName>
    <definedName name="ddddde" localSheetId="3">#REF!</definedName>
    <definedName name="ddddde" localSheetId="0">#REF!</definedName>
    <definedName name="ddddde">#REF!</definedName>
    <definedName name="dec.fp.cp" localSheetId="4">'[9]Datos Base'!$E$34</definedName>
    <definedName name="dec.fp.cp" localSheetId="3">'[9]Datos Base'!$E$34</definedName>
    <definedName name="dec.fp.cp">#REF!</definedName>
    <definedName name="dec.fp4" localSheetId="4">'[10]datos base'!$H$33</definedName>
    <definedName name="dec.fp4" localSheetId="3">'[10]datos base'!$H$33</definedName>
    <definedName name="dec.fp4">#REF!</definedName>
    <definedName name="Deflactor_97_98" localSheetId="0">#REF!</definedName>
    <definedName name="Deflactor_97_98">#REF!</definedName>
    <definedName name="DGF" localSheetId="4">#REF!</definedName>
    <definedName name="DGF" localSheetId="3">#REF!</definedName>
    <definedName name="DGF" localSheetId="0">#REF!</definedName>
    <definedName name="DGF">#REF!</definedName>
    <definedName name="DIFPROD" localSheetId="4">#REF!</definedName>
    <definedName name="DIFPROD" localSheetId="3">#REF!</definedName>
    <definedName name="DIFPROD" localSheetId="0">#REF!</definedName>
    <definedName name="DIFPROD">#REF!</definedName>
    <definedName name="DIFPRODAJE" localSheetId="4">#REF!</definedName>
    <definedName name="DIFPRODAJE" localSheetId="3">#REF!</definedName>
    <definedName name="DIFPRODAJE" localSheetId="0">#REF!</definedName>
    <definedName name="DIFPRODAJE">#REF!</definedName>
    <definedName name="dsfgsdfgsdrfg" hidden="1">{"Bruto",#N/A,FALSE,"CONV3T.XLS";"Neto",#N/A,FALSE,"CONV3T.XLS";"UnoB",#N/A,FALSE,"CONV3T.XLS";"Bruto",#N/A,FALSE,"CONV4T.XLS";"Neto",#N/A,FALSE,"CONV4T.XLS";"UnoB",#N/A,FALSE,"CONV4T.XLS"}</definedName>
    <definedName name="e3e" localSheetId="4">#REF!</definedName>
    <definedName name="e3e" localSheetId="3">#REF!</definedName>
    <definedName name="e3e" localSheetId="0">#REF!</definedName>
    <definedName name="e3e">#REF!</definedName>
    <definedName name="edos" localSheetId="4">#REF!</definedName>
    <definedName name="edos" localSheetId="3">#REF!</definedName>
    <definedName name="edos" localSheetId="0">#REF!</definedName>
    <definedName name="edos">#REF!</definedName>
    <definedName name="EJERCIDO" localSheetId="0">#REF!</definedName>
    <definedName name="EJERCIDO">#REF!</definedName>
    <definedName name="esc" localSheetId="4" hidden="1">{"Bruto",#N/A,FALSE,"CONV3T.XLS";"Neto",#N/A,FALSE,"CONV3T.XLS";"UnoB",#N/A,FALSE,"CONV3T.XLS";"Bruto",#N/A,FALSE,"CONV4T.XLS";"Neto",#N/A,FALSE,"CONV4T.XLS";"UnoB",#N/A,FALSE,"CONV4T.XLS"}</definedName>
    <definedName name="esc" localSheetId="3"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estados" localSheetId="4">#REF!</definedName>
    <definedName name="estados" localSheetId="3">#REF!</definedName>
    <definedName name="estados" localSheetId="0">#REF!</definedName>
    <definedName name="estados">#REF!</definedName>
    <definedName name="estadosok" localSheetId="4">#REF!</definedName>
    <definedName name="estadosok" localSheetId="3">#REF!</definedName>
    <definedName name="estadosok" localSheetId="0">#REF!</definedName>
    <definedName name="estadosok">#REF!</definedName>
    <definedName name="FACTPISE95" localSheetId="0">#REF!</definedName>
    <definedName name="FACTPISE95">#REF!</definedName>
    <definedName name="fecha.inicio" localSheetId="4">'[9]Datos Base'!$E$47</definedName>
    <definedName name="fecha.inicio" localSheetId="3">'[9]Datos Base'!$E$47</definedName>
    <definedName name="fecha.inicio">#REF!</definedName>
    <definedName name="FEOF" localSheetId="4">[8]Oculta!$B$7</definedName>
    <definedName name="FEOF" localSheetId="3">[8]Oculta!$B$7</definedName>
    <definedName name="FEOF">#REF!</definedName>
    <definedName name="fgdfhgfdg" localSheetId="0">#REF!</definedName>
    <definedName name="fgdfhgfdg">#REF!</definedName>
    <definedName name="fondo">#REF!</definedName>
    <definedName name="FORM" localSheetId="4">#REF!</definedName>
    <definedName name="FORM" localSheetId="3">#REF!</definedName>
    <definedName name="FORM" localSheetId="0">#REF!</definedName>
    <definedName name="FORM">#REF!</definedName>
    <definedName name="FORMATO" localSheetId="4">#REF!</definedName>
    <definedName name="FORMATO" localSheetId="3">#REF!</definedName>
    <definedName name="FORMATO" localSheetId="0">#REF!</definedName>
    <definedName name="FORMATO">#REF!</definedName>
    <definedName name="fp.1" localSheetId="4">'[11]datos base'!$E$22</definedName>
    <definedName name="fp.1" localSheetId="3">'[11]datos base'!$E$22</definedName>
    <definedName name="fp.1">#REF!</definedName>
    <definedName name="fp.2" localSheetId="4">'[9]Datos Base'!$F$22</definedName>
    <definedName name="fp.2" localSheetId="3">'[9]Datos Base'!$F$22</definedName>
    <definedName name="fp.2">#REF!</definedName>
    <definedName name="fp.4" localSheetId="4">'[9]Datos Base'!$H$22</definedName>
    <definedName name="fp.4" localSheetId="3">'[9]Datos Base'!$H$22</definedName>
    <definedName name="fp.4">#REF!</definedName>
    <definedName name="fpr.2" localSheetId="4">'[12]datos base'!$F$23</definedName>
    <definedName name="fpr.2" localSheetId="3">'[12]datos base'!$F$23</definedName>
    <definedName name="fpr.2">#REF!</definedName>
    <definedName name="fpr.4" localSheetId="4">'[9]Datos Base'!$H$23</definedName>
    <definedName name="fpr.4" localSheetId="3">'[9]Datos Base'!$H$23</definedName>
    <definedName name="fpr.4">#REF!</definedName>
    <definedName name="ft">35.31466</definedName>
    <definedName name="GB_CARBON" localSheetId="4">'[6]DGBSEN 03'!#REF!</definedName>
    <definedName name="GB_CARBON" localSheetId="3">'[6]DGBSEN 03'!#REF!</definedName>
    <definedName name="GB_CARBON" localSheetId="0">#REF!</definedName>
    <definedName name="GB_CARBON">#REF!</definedName>
    <definedName name="GB_EOLO" localSheetId="4">'[6]DGBSEN 03'!#REF!</definedName>
    <definedName name="GB_EOLO" localSheetId="3">'[6]DGBSEN 03'!#REF!</definedName>
    <definedName name="GB_EOLO" localSheetId="0">#REF!</definedName>
    <definedName name="GB_EOLO">#REF!</definedName>
    <definedName name="GB_GEOTERM" localSheetId="4">'[6]DGBSEN 03'!#REF!</definedName>
    <definedName name="GB_GEOTERM" localSheetId="3">'[6]DGBSEN 03'!#REF!</definedName>
    <definedName name="GB_GEOTERM" localSheetId="0">#REF!</definedName>
    <definedName name="GB_GEOTERM">#REF!</definedName>
    <definedName name="GB_HCARBUROS" localSheetId="4">'[6]DGBSEN 03'!#REF!</definedName>
    <definedName name="GB_HCARBUROS" localSheetId="3">'[6]DGBSEN 03'!#REF!</definedName>
    <definedName name="GB_HCARBUROS" localSheetId="0">#REF!</definedName>
    <definedName name="GB_HCARBUROS">#REF!</definedName>
    <definedName name="GB_HIDRO" localSheetId="4">'[6]DGBSEN 03'!#REF!</definedName>
    <definedName name="GB_HIDRO" localSheetId="3">'[6]DGBSEN 03'!#REF!</definedName>
    <definedName name="GB_HIDRO" localSheetId="0">#REF!</definedName>
    <definedName name="GB_HIDRO">#REF!</definedName>
    <definedName name="GB_NUCLEAR" localSheetId="4">'[6]DGBSEN 03'!#REF!</definedName>
    <definedName name="GB_NUCLEAR" localSheetId="3">'[6]DGBSEN 03'!#REF!</definedName>
    <definedName name="GB_NUCLEAR" localSheetId="0">#REF!</definedName>
    <definedName name="GB_NUCLEAR">#REF!</definedName>
    <definedName name="GB_RESUMENES" localSheetId="4">'[6]DGBSEN 03'!#REF!</definedName>
    <definedName name="GB_RESUMENES" localSheetId="3">'[6]DGBSEN 03'!#REF!</definedName>
    <definedName name="GB_RESUMENES" localSheetId="0">#REF!</definedName>
    <definedName name="GB_RESUMENES">#REF!</definedName>
    <definedName name="GB_TIPO" localSheetId="4">'[6]DGBSEN 03'!#REF!</definedName>
    <definedName name="GB_TIPO" localSheetId="3">'[6]DGBSEN 03'!#REF!</definedName>
    <definedName name="GB_TIPO" localSheetId="0">#REF!</definedName>
    <definedName name="GB_TIPO">#REF!</definedName>
    <definedName name="GB_TODO" localSheetId="4">'[6]DGBSEN 03'!#REF!</definedName>
    <definedName name="GB_TODO" localSheetId="3">'[6]DGBSEN 03'!#REF!</definedName>
    <definedName name="GB_TODO" localSheetId="0">#REF!</definedName>
    <definedName name="GB_TODO">#REF!</definedName>
    <definedName name="ggg" localSheetId="0" xml:space="preserve"> salida6</definedName>
    <definedName name="ggg" xml:space="preserve"> salida6</definedName>
    <definedName name="GN_CARBON" localSheetId="4">'[6]DGBSEN 03'!#REF!</definedName>
    <definedName name="GN_CARBON" localSheetId="3">'[6]DGBSEN 03'!#REF!</definedName>
    <definedName name="GN_CARBON" localSheetId="0">#REF!</definedName>
    <definedName name="GN_CARBON">#REF!</definedName>
    <definedName name="GN_EOLO" localSheetId="4">'[6]DGBSEN 03'!#REF!</definedName>
    <definedName name="GN_EOLO" localSheetId="3">'[6]DGBSEN 03'!#REF!</definedName>
    <definedName name="GN_EOLO" localSheetId="0">#REF!</definedName>
    <definedName name="GN_EOLO">#REF!</definedName>
    <definedName name="GN_GEOTERM" localSheetId="4">'[6]DGBSEN 03'!#REF!</definedName>
    <definedName name="GN_GEOTERM" localSheetId="3">'[6]DGBSEN 03'!#REF!</definedName>
    <definedName name="GN_GEOTERM" localSheetId="0">#REF!</definedName>
    <definedName name="GN_GEOTERM">#REF!</definedName>
    <definedName name="GN_HCARBUROS" localSheetId="4">'[6]DGBSEN 03'!#REF!</definedName>
    <definedName name="GN_HCARBUROS" localSheetId="3">'[6]DGBSEN 03'!#REF!</definedName>
    <definedName name="GN_HCARBUROS" localSheetId="0">#REF!</definedName>
    <definedName name="GN_HCARBUROS">#REF!</definedName>
    <definedName name="GN_HIDRO" localSheetId="4">'[6]DGBSEN 03'!#REF!</definedName>
    <definedName name="GN_HIDRO" localSheetId="3">'[6]DGBSEN 03'!#REF!</definedName>
    <definedName name="GN_HIDRO" localSheetId="0">#REF!</definedName>
    <definedName name="GN_HIDRO">#REF!</definedName>
    <definedName name="GN_NUCLEAR" localSheetId="4">'[6]DGBSEN 03'!#REF!</definedName>
    <definedName name="GN_NUCLEAR" localSheetId="3">'[6]DGBSEN 03'!#REF!</definedName>
    <definedName name="GN_NUCLEAR" localSheetId="0">#REF!</definedName>
    <definedName name="GN_NUCLEAR">#REF!</definedName>
    <definedName name="GN_RESUMENES" localSheetId="4">'[6]DGBSEN 03'!#REF!</definedName>
    <definedName name="GN_RESUMENES" localSheetId="3">'[6]DGBSEN 03'!#REF!</definedName>
    <definedName name="GN_RESUMENES" localSheetId="0">#REF!</definedName>
    <definedName name="GN_RESUMENES">#REF!</definedName>
    <definedName name="GN_TIPO" localSheetId="4">'[6]DGBSEN 03'!#REF!</definedName>
    <definedName name="GN_TIPO" localSheetId="3">'[6]DGBSEN 03'!#REF!</definedName>
    <definedName name="GN_TIPO" localSheetId="0">#REF!</definedName>
    <definedName name="GN_TIPO">#REF!</definedName>
    <definedName name="GN_TODO" localSheetId="4">'[6]DGBSEN 03'!#REF!</definedName>
    <definedName name="GN_TODO" localSheetId="3">'[6]DGBSEN 03'!#REF!</definedName>
    <definedName name="GN_TODO" localSheetId="0">#REF!</definedName>
    <definedName name="GN_TODO">#REF!</definedName>
    <definedName name="graficos" localSheetId="4">'[6]DGBSEN 03'!#REF!</definedName>
    <definedName name="graficos" localSheetId="3">'[6]DGBSEN 03'!#REF!</definedName>
    <definedName name="graficos" localSheetId="0">#REF!</definedName>
    <definedName name="graficos">#REF!</definedName>
    <definedName name="Hasta_2015_Condicionada" localSheetId="4">#REF!</definedName>
    <definedName name="Hasta_2015_Condicionada" localSheetId="3">#REF!</definedName>
    <definedName name="Hasta_2015_Condicionada" localSheetId="0">#REF!</definedName>
    <definedName name="Hasta_2015_Condicionada">#REF!</definedName>
    <definedName name="Hasta_2015_Directa" localSheetId="4">#REF!</definedName>
    <definedName name="Hasta_2015_Directa" localSheetId="3">#REF!</definedName>
    <definedName name="Hasta_2015_Directa" localSheetId="0">#REF!</definedName>
    <definedName name="Hasta_2015_Directa">#REF!</definedName>
    <definedName name="Hasta_2015_Total" localSheetId="4">#REF!</definedName>
    <definedName name="Hasta_2015_Total" localSheetId="3">#REF!</definedName>
    <definedName name="Hasta_2015_Total" localSheetId="0">#REF!</definedName>
    <definedName name="Hasta_2015_Total">#REF!</definedName>
    <definedName name="hoja" localSheetId="0">#REF!</definedName>
    <definedName name="hoja">#REF!</definedName>
    <definedName name="hoy" localSheetId="0" hidden="1">#REF!</definedName>
    <definedName name="hoy" hidden="1">#REF!</definedName>
    <definedName name="HTML_CodePage" hidden="1">1252</definedName>
    <definedName name="HTML_Description" hidden="1">"CONSUMO DE COMBUSTIBLES"</definedName>
    <definedName name="HTML_Email" hidden="1">""</definedName>
    <definedName name="HTML_Header" hidden="1">"Control de Gestión"</definedName>
    <definedName name="HTML_LastUpdate" hidden="1">"21/10/99"</definedName>
    <definedName name="HTML_LineAfter" hidden="1">TRUE</definedName>
    <definedName name="HTML_LineBefore" hidden="1">TRUE</definedName>
    <definedName name="HTML_Name" hidden="1">"Claudio González Rodríguez."</definedName>
    <definedName name="HTML_OBDlg2" hidden="1">TRUE</definedName>
    <definedName name="HTML_OBDlg3" hidden="1">TRUE</definedName>
    <definedName name="HTML_OBDlg4" hidden="1">TRUE</definedName>
    <definedName name="HTML_OS" hidden="1">0</definedName>
    <definedName name="HTML_PathFile" hidden="1">"C:\UID\Com1.htm"</definedName>
    <definedName name="HTML_PathTemplate" hidden="1">"C:\UID\Com.htm"</definedName>
    <definedName name="HTML_Title" hidden="1">"Consumo de Combustibles"</definedName>
    <definedName name="iiiiiiiiii" localSheetId="4">#REF!</definedName>
    <definedName name="iiiiiiiiii" localSheetId="3">#REF!</definedName>
    <definedName name="iiiiiiiiii" localSheetId="0">#REF!</definedName>
    <definedName name="iiiiiiiiii">#REF!</definedName>
    <definedName name="Imprimir_área_IM" localSheetId="4">#REF!</definedName>
    <definedName name="Imprimir_área_IM" localSheetId="3">#REF!</definedName>
    <definedName name="Imprimir_área_IM" localSheetId="0">#REF!</definedName>
    <definedName name="Imprimir_área_IM">#REF!</definedName>
    <definedName name="Inv_anyo_ref" localSheetId="4">'[7]EVA 00'!$H$22</definedName>
    <definedName name="Inv_anyo_ref" localSheetId="3">'[7]EVA 00'!$H$22</definedName>
    <definedName name="Inv_anyo_ref">#REF!</definedName>
    <definedName name="joules">4186.8402</definedName>
    <definedName name="joulesxbtu">#REF!*BTU</definedName>
    <definedName name="joulesxbtu_1">joules*BTU</definedName>
    <definedName name="joulesxbtu_2">joules*BTU</definedName>
    <definedName name="JSGT" localSheetId="4" xml:space="preserve"> salida6</definedName>
    <definedName name="JSGT" localSheetId="3" xml:space="preserve"> salida6</definedName>
    <definedName name="JSGT" localSheetId="0" xml:space="preserve"> salida6</definedName>
    <definedName name="JSGT" xml:space="preserve"> salida6</definedName>
    <definedName name="KcalAJoule">0.0041868402</definedName>
    <definedName name="kkkk" localSheetId="4" hidden="1">{#N/A,#N/A,FALSE,"TOT";#N/A,#N/A,FALSE,"PEP";#N/A,#N/A,FALSE,"REF";#N/A,#N/A,FALSE,"GAS";#N/A,#N/A,FALSE,"PET";#N/A,#N/A,FALSE,"COR"}</definedName>
    <definedName name="kkkk" localSheetId="3" hidden="1">{#N/A,#N/A,FALSE,"TOT";#N/A,#N/A,FALSE,"PEP";#N/A,#N/A,FALSE,"REF";#N/A,#N/A,FALSE,"GAS";#N/A,#N/A,FALSE,"PET";#N/A,#N/A,FALSE,"COR"}</definedName>
    <definedName name="kkkk" hidden="1">{#N/A,#N/A,FALSE,"TOT";#N/A,#N/A,FALSE,"PEP";#N/A,#N/A,FALSE,"REF";#N/A,#N/A,FALSE,"GAS";#N/A,#N/A,FALSE,"PET";#N/A,#N/A,FALSE,"COR"}</definedName>
    <definedName name="liga" localSheetId="4" hidden="1">#REF!</definedName>
    <definedName name="liga" localSheetId="3" hidden="1">#REF!</definedName>
    <definedName name="liga" localSheetId="0" hidden="1">#REF!</definedName>
    <definedName name="liga" hidden="1">#REF!</definedName>
    <definedName name="liga1" localSheetId="4" hidden="1">#REF!</definedName>
    <definedName name="liga1" localSheetId="3" hidden="1">#REF!</definedName>
    <definedName name="liga1" localSheetId="0" hidden="1">#REF!</definedName>
    <definedName name="liga1" hidden="1">#REF!</definedName>
    <definedName name="litros">158.987</definedName>
    <definedName name="Longitud_obra" localSheetId="4">[7]PEM!$K$1</definedName>
    <definedName name="Longitud_obra" localSheetId="3">[7]PEM!$K$1</definedName>
    <definedName name="Longitud_obra">#REF!</definedName>
    <definedName name="m" localSheetId="0">_F17C15</definedName>
    <definedName name="m">_F17C15</definedName>
    <definedName name="m_1">NA()</definedName>
    <definedName name="m_2">#N/A</definedName>
    <definedName name="mantenimientoad" localSheetId="0">#REF!</definedName>
    <definedName name="mantenimientoad">#REF!</definedName>
    <definedName name="moneda.de" localSheetId="4">'[9]Datos Base'!$E$10</definedName>
    <definedName name="moneda.de" localSheetId="3">'[9]Datos Base'!$E$10</definedName>
    <definedName name="moneda.de">#REF!</definedName>
    <definedName name="mor" localSheetId="4" hidden="1">{"Bruto",#N/A,FALSE,"CONV3T.XLS";"Neto",#N/A,FALSE,"CONV3T.XLS";"UnoB",#N/A,FALSE,"CONV3T.XLS";"Bruto",#N/A,FALSE,"CONV4T.XLS";"Neto",#N/A,FALSE,"CONV4T.XLS";"UnoB",#N/A,FALSE,"CONV4T.XLS"}</definedName>
    <definedName name="mor" localSheetId="3"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N_01_SEN" localSheetId="4">'[6]DGBSEN 03'!#REF!</definedName>
    <definedName name="N_01_SEN" localSheetId="3">'[6]DGBSEN 03'!#REF!</definedName>
    <definedName name="N_01_SEN" localSheetId="0">#REF!</definedName>
    <definedName name="N_01_SEN">#REF!</definedName>
    <definedName name="N_02_CFE" localSheetId="4">'[6]DGBSEN 03'!#REF!</definedName>
    <definedName name="N_02_CFE" localSheetId="3">'[6]DGBSEN 03'!#REF!</definedName>
    <definedName name="N_02_CFE" localSheetId="0">#REF!</definedName>
    <definedName name="N_02_CFE">#REF!</definedName>
    <definedName name="N_03_CLYF" localSheetId="4">'[6]DGBSEN 03'!#REF!</definedName>
    <definedName name="N_03_CLYF" localSheetId="3">'[6]DGBSEN 03'!#REF!</definedName>
    <definedName name="N_03_CLYF" localSheetId="0">#REF!</definedName>
    <definedName name="N_03_CLYF">#REF!</definedName>
    <definedName name="N_04_ADC" localSheetId="4">'[6]DGBSEN 03'!#REF!</definedName>
    <definedName name="N_04_ADC" localSheetId="3">'[6]DGBSEN 03'!#REF!</definedName>
    <definedName name="N_04_ADC" localSheetId="0">#REF!</definedName>
    <definedName name="N_04_ADC">#REF!</definedName>
    <definedName name="N_05_VAPMAY" localSheetId="4">'[6]DGBSEN 03'!#REF!</definedName>
    <definedName name="N_05_VAPMAY" localSheetId="3">'[6]DGBSEN 03'!#REF!</definedName>
    <definedName name="N_05_VAPMAY" localSheetId="0">#REF!</definedName>
    <definedName name="N_05_VAPMAY">#REF!</definedName>
    <definedName name="N_06_VAPMEN" localSheetId="4">'[6]DGBSEN 03'!#REF!</definedName>
    <definedName name="N_06_VAPMEN" localSheetId="3">'[6]DGBSEN 03'!#REF!</definedName>
    <definedName name="N_06_VAPMEN" localSheetId="0">#REF!</definedName>
    <definedName name="N_06_VAPMEN">#REF!</definedName>
    <definedName name="N_07_TGASa" localSheetId="4">'[6]DGBSEN 03'!#REF!</definedName>
    <definedName name="N_07_TGASa" localSheetId="3">'[6]DGBSEN 03'!#REF!</definedName>
    <definedName name="N_07_TGASa" localSheetId="0">#REF!</definedName>
    <definedName name="N_07_TGASa">#REF!</definedName>
    <definedName name="N_08_TGASb" localSheetId="4">'[6]DGBSEN 03'!#REF!</definedName>
    <definedName name="N_08_TGASb" localSheetId="3">'[6]DGBSEN 03'!#REF!</definedName>
    <definedName name="N_08_TGASb" localSheetId="0">#REF!</definedName>
    <definedName name="N_08_TGASb">#REF!</definedName>
    <definedName name="N_09_CCOMB" localSheetId="4">'[6]DGBSEN 03'!#REF!</definedName>
    <definedName name="N_09_CCOMB" localSheetId="3">'[6]DGBSEN 03'!#REF!</definedName>
    <definedName name="N_09_CCOMB" localSheetId="0">#REF!</definedName>
    <definedName name="N_09_CCOMB">#REF!</definedName>
    <definedName name="N_10_CINT" localSheetId="4">'[6]DGBSEN 03'!#REF!</definedName>
    <definedName name="N_10_CINT" localSheetId="3">'[6]DGBSEN 03'!#REF!</definedName>
    <definedName name="N_10_CINT" localSheetId="0">#REF!</definedName>
    <definedName name="N_10_CINT">#REF!</definedName>
    <definedName name="N_11_PAISLADAS" localSheetId="4">'[6]DGBSEN 03'!#REF!</definedName>
    <definedName name="N_11_PAISLADAS" localSheetId="3">'[6]DGBSEN 03'!#REF!</definedName>
    <definedName name="N_11_PAISLADAS" localSheetId="0">#REF!</definedName>
    <definedName name="N_11_PAISLADAS">#REF!</definedName>
    <definedName name="N_12_HIDROMAY" localSheetId="4">'[6]DGBSEN 03'!#REF!</definedName>
    <definedName name="N_12_HIDROMAY" localSheetId="3">'[6]DGBSEN 03'!#REF!</definedName>
    <definedName name="N_12_HIDROMAY" localSheetId="0">#REF!</definedName>
    <definedName name="N_12_HIDROMAY">#REF!</definedName>
    <definedName name="N_13_HIDROMENa" localSheetId="4">'[6]DGBSEN 03'!#REF!</definedName>
    <definedName name="N_13_HIDROMENa" localSheetId="3">'[6]DGBSEN 03'!#REF!</definedName>
    <definedName name="N_13_HIDROMENa" localSheetId="0">#REF!</definedName>
    <definedName name="N_13_HIDROMENa">#REF!</definedName>
    <definedName name="N_14_HIDROMENb" localSheetId="4">'[6]DGBSEN 03'!#REF!</definedName>
    <definedName name="N_14_HIDROMENb" localSheetId="3">'[6]DGBSEN 03'!#REF!</definedName>
    <definedName name="N_14_HIDROMENb" localSheetId="0">#REF!</definedName>
    <definedName name="N_14_HIDROMENb">#REF!</definedName>
    <definedName name="N_15_HIDROMENc" localSheetId="4">'[6]DGBSEN 03'!#REF!</definedName>
    <definedName name="N_15_HIDROMENc" localSheetId="3">'[6]DGBSEN 03'!#REF!</definedName>
    <definedName name="N_15_HIDROMENc" localSheetId="0">#REF!</definedName>
    <definedName name="N_15_HIDROMENc">#REF!</definedName>
    <definedName name="N_16_CARBONUCLEAR" localSheetId="4">'[6]DGBSEN 03'!#REF!</definedName>
    <definedName name="N_16_CARBONUCLEAR" localSheetId="3">'[6]DGBSEN 03'!#REF!</definedName>
    <definedName name="N_16_CARBONUCLEAR" localSheetId="0">#REF!</definedName>
    <definedName name="N_16_CARBONUCLEAR">#REF!</definedName>
    <definedName name="N_18_GEOEOLO" localSheetId="4">'[6]DGBSEN 03'!#REF!</definedName>
    <definedName name="N_18_GEOEOLO" localSheetId="3">'[6]DGBSEN 03'!#REF!</definedName>
    <definedName name="N_18_GEOEOLO" localSheetId="0">#REF!</definedName>
    <definedName name="N_18_GEOEOLO">#REF!</definedName>
    <definedName name="nada" localSheetId="4">[13]PEM!$C$1</definedName>
    <definedName name="nada" localSheetId="3">[13]PEM!$C$1</definedName>
    <definedName name="nada">#REF!</definedName>
    <definedName name="nombre" localSheetId="4">'[14]datos base'!$I$2</definedName>
    <definedName name="nombre" localSheetId="3">'[14]datos base'!$I$2</definedName>
    <definedName name="nombre">#REF!</definedName>
    <definedName name="Nombre_OP" localSheetId="4">[7]PEM!$A$1</definedName>
    <definedName name="Nombre_OP" localSheetId="3">[7]PEM!$A$1</definedName>
    <definedName name="Nombre_OP">#REF!</definedName>
    <definedName name="Num_circuitos" localSheetId="4">[7]PEM!$J$1</definedName>
    <definedName name="Num_circuitos" localSheetId="3">[7]PEM!$J$1</definedName>
    <definedName name="Num_circuitos">#REF!</definedName>
    <definedName name="paj" localSheetId="4" hidden="1">{"Bruto",#N/A,FALSE,"CONV3T.XLS";"Neto",#N/A,FALSE,"CONV3T.XLS";"UnoB",#N/A,FALSE,"CONV3T.XLS";"Bruto",#N/A,FALSE,"CONV4T.XLS";"Neto",#N/A,FALSE,"CONV4T.XLS";"UnoB",#N/A,FALSE,"CONV4T.XLS"}</definedName>
    <definedName name="paj" localSheetId="3"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PARIDAD" localSheetId="0">#REF!</definedName>
    <definedName name="PARIDAD">#REF!</definedName>
    <definedName name="paridad2000" localSheetId="0">#REF!</definedName>
    <definedName name="paridad2000">#REF!</definedName>
    <definedName name="pasivo" localSheetId="0">#REF!</definedName>
    <definedName name="pasivo">#REF!</definedName>
    <definedName name="pass" localSheetId="4">#REF!</definedName>
    <definedName name="pass" localSheetId="3">#REF!</definedName>
    <definedName name="pass" localSheetId="0">#REF!</definedName>
    <definedName name="pass">#REF!</definedName>
    <definedName name="PATTY" localSheetId="4" hidden="1">#REF!</definedName>
    <definedName name="PATTY" localSheetId="3" hidden="1">#REF!</definedName>
    <definedName name="PATTY" localSheetId="0" hidden="1">#REF!</definedName>
    <definedName name="PATTY" hidden="1">#REF!</definedName>
    <definedName name="PCIMP">1.08456981178921</definedName>
    <definedName name="PCNTE">1.04343013921697</definedName>
    <definedName name="PCSUR">1.08042027709172</definedName>
    <definedName name="pesos" localSheetId="4">#REF!</definedName>
    <definedName name="pesos" localSheetId="3">#REF!</definedName>
    <definedName name="PESOS" localSheetId="0">#REF!</definedName>
    <definedName name="PESOS">#REF!</definedName>
    <definedName name="PESOS2013" localSheetId="4">#REF!</definedName>
    <definedName name="PESOS2013" localSheetId="3">#REF!</definedName>
    <definedName name="PESOS2013" localSheetId="0">#REF!</definedName>
    <definedName name="PESOS2013">#REF!</definedName>
    <definedName name="pesssos" localSheetId="4">#REF!</definedName>
    <definedName name="pesssos" localSheetId="3">#REF!</definedName>
    <definedName name="pesssos" localSheetId="0">#REF!</definedName>
    <definedName name="pesssos">#REF!</definedName>
    <definedName name="PISE" localSheetId="0">#REF!</definedName>
    <definedName name="PISE">#REF!</definedName>
    <definedName name="piso" localSheetId="4">#REF!</definedName>
    <definedName name="piso" localSheetId="3">#REF!</definedName>
    <definedName name="piso" localSheetId="0">#REF!</definedName>
    <definedName name="piso">#REF!</definedName>
    <definedName name="PRODUCTOS" localSheetId="4" hidden="1">#REF!</definedName>
    <definedName name="PRODUCTOS" localSheetId="3" hidden="1">#REF!</definedName>
    <definedName name="PRODUCTOS" localSheetId="0" hidden="1">#REF!</definedName>
    <definedName name="PRODUCTOS" hidden="1">#REF!</definedName>
    <definedName name="rango" localSheetId="4">'[15]REPOMO 2007 4502 NOROESTE PCGA'!$B$1:$O$56,'[15]REPOMO 2007 4502 NOROESTE PCGA'!#REF!</definedName>
    <definedName name="rango" localSheetId="3">'[15]REPOMO 2007 4502 NOROESTE PCGA'!$B$1:$O$56,'[15]REPOMO 2007 4502 NOROESTE PCGA'!#REF!</definedName>
    <definedName name="rango" localSheetId="0">#REF!,#REF!</definedName>
    <definedName name="rango">#REF!,#REF!</definedName>
    <definedName name="RCA_ADC" localSheetId="4">'[6]DGBSEN 03'!#REF!</definedName>
    <definedName name="RCA_ADC" localSheetId="3">'[6]DGBSEN 03'!#REF!</definedName>
    <definedName name="RCA_ADC" localSheetId="0">#REF!</definedName>
    <definedName name="RCA_ADC">#REF!</definedName>
    <definedName name="RCA_CFE" localSheetId="4">'[6]DGBSEN 03'!#REF!</definedName>
    <definedName name="RCA_CFE" localSheetId="3">'[6]DGBSEN 03'!#REF!</definedName>
    <definedName name="RCA_CFE" localSheetId="0">#REF!</definedName>
    <definedName name="RCA_CFE">#REF!</definedName>
    <definedName name="RCA_LFC" localSheetId="4">'[6]DGBSEN 03'!#REF!</definedName>
    <definedName name="RCA_LFC" localSheetId="3">'[6]DGBSEN 03'!#REF!</definedName>
    <definedName name="RCA_LFC" localSheetId="0">#REF!</definedName>
    <definedName name="RCA_LFC">#REF!</definedName>
    <definedName name="RCA_SEN" localSheetId="4">'[6]DGBSEN 03'!#REF!</definedName>
    <definedName name="RCA_SEN" localSheetId="3">'[6]DGBSEN 03'!#REF!</definedName>
    <definedName name="RCA_SEN" localSheetId="0">#REF!</definedName>
    <definedName name="RCA_SEN">#REF!</definedName>
    <definedName name="Realizada_2015_Total" localSheetId="4">#REF!</definedName>
    <definedName name="Realizada_2015_Total" localSheetId="3">#REF!</definedName>
    <definedName name="Realizada_2015_Total" localSheetId="0">#REF!</definedName>
    <definedName name="Realizada_2015_Total">#REF!</definedName>
    <definedName name="Realizada_Condicionada_2015" localSheetId="4">#REF!</definedName>
    <definedName name="Realizada_Condicionada_2015" localSheetId="3">#REF!</definedName>
    <definedName name="Realizada_Condicionada_2015" localSheetId="0">#REF!</definedName>
    <definedName name="Realizada_Condicionada_2015">#REF!</definedName>
    <definedName name="Realizada_Directa_2015" localSheetId="4">#REF!</definedName>
    <definedName name="Realizada_Directa_2015" localSheetId="3">#REF!</definedName>
    <definedName name="Realizada_Directa_2015" localSheetId="0">#REF!</definedName>
    <definedName name="Realizada_Directa_2015">#REF!</definedName>
    <definedName name="Realizada_Total_2015" localSheetId="4">#REF!</definedName>
    <definedName name="Realizada_Total_2015" localSheetId="3">#REF!</definedName>
    <definedName name="Realizada_Total_2015" localSheetId="0">#REF!</definedName>
    <definedName name="Realizada_Total_2015">#REF!</definedName>
    <definedName name="Region_PEM" localSheetId="4">[8]Oculta!$B$5</definedName>
    <definedName name="Region_PEM" localSheetId="3">[8]Oculta!$B$5</definedName>
    <definedName name="Region_PEM">#REF!</definedName>
    <definedName name="relac" localSheetId="4" hidden="1">{"Bruto",#N/A,FALSE,"CONV3T.XLS";"Neto",#N/A,FALSE,"CONV3T.XLS";"UnoB",#N/A,FALSE,"CONV3T.XLS";"Bruto",#N/A,FALSE,"CONV4T.XLS";"Neto",#N/A,FALSE,"CONV4T.XLS";"UnoB",#N/A,FALSE,"CONV4T.XLS"}</definedName>
    <definedName name="relac" localSheetId="3" hidden="1">{"Bruto",#N/A,FALSE,"CONV3T.XLS";"Neto",#N/A,FALSE,"CONV3T.XLS";"UnoB",#N/A,FALSE,"CONV3T.XLS";"Bruto",#N/A,FALSE,"CONV4T.XLS";"Neto",#N/A,FALSE,"CONV4T.XLS";"UnoB",#N/A,FALSE,"CONV4T.XLS"}</definedName>
    <definedName name="relac" hidden="1">{"Bruto",#N/A,FALSE,"CONV3T.XLS";"Neto",#N/A,FALSE,"CONV3T.XLS";"UnoB",#N/A,FALSE,"CONV3T.XLS";"Bruto",#N/A,FALSE,"CONV4T.XLS";"Neto",#N/A,FALSE,"CONV4T.XLS";"UnoB",#N/A,FALSE,"CONV4T.XLS"}</definedName>
    <definedName name="Relacion_transf" localSheetId="4">[7]PEM!$I$1</definedName>
    <definedName name="Relacion_transf" localSheetId="3">[7]PEM!$I$1</definedName>
    <definedName name="Relacion_transf">#REF!</definedName>
    <definedName name="RGB_ADC" localSheetId="4">'[6]DGBSEN 03'!#REF!</definedName>
    <definedName name="RGB_ADC" localSheetId="3">'[6]DGBSEN 03'!#REF!</definedName>
    <definedName name="RGB_ADC" localSheetId="0">#REF!</definedName>
    <definedName name="RGB_ADC">#REF!</definedName>
    <definedName name="RGB_CFE" localSheetId="4">'[6]DGBSEN 03'!#REF!</definedName>
    <definedName name="RGB_CFE" localSheetId="3">'[6]DGBSEN 03'!#REF!</definedName>
    <definedName name="RGB_CFE" localSheetId="0">#REF!</definedName>
    <definedName name="RGB_CFE">#REF!</definedName>
    <definedName name="RGB_LFC" localSheetId="4">'[6]DGBSEN 03'!#REF!</definedName>
    <definedName name="RGB_LFC" localSheetId="3">'[6]DGBSEN 03'!#REF!</definedName>
    <definedName name="RGB_LFC" localSheetId="0">#REF!</definedName>
    <definedName name="RGB_LFC">#REF!</definedName>
    <definedName name="RGB_SEN" localSheetId="4">'[6]DGBSEN 03'!#REF!</definedName>
    <definedName name="RGB_SEN" localSheetId="3">'[6]DGBSEN 03'!#REF!</definedName>
    <definedName name="RGB_SEN" localSheetId="0">#REF!</definedName>
    <definedName name="RGB_SEN">#REF!</definedName>
    <definedName name="rgdfgdf" localSheetId="0">#REF!</definedName>
    <definedName name="rgdfgdf">#REF!</definedName>
    <definedName name="RGN_ADC" localSheetId="4">'[6]DGBSEN 03'!#REF!</definedName>
    <definedName name="RGN_ADC" localSheetId="3">'[6]DGBSEN 03'!#REF!</definedName>
    <definedName name="RGN_ADC" localSheetId="0">#REF!</definedName>
    <definedName name="RGN_ADC">#REF!</definedName>
    <definedName name="RGN_CFE" localSheetId="4">'[6]DGBSEN 03'!#REF!</definedName>
    <definedName name="RGN_CFE" localSheetId="3">'[6]DGBSEN 03'!#REF!</definedName>
    <definedName name="RGN_CFE" localSheetId="0">#REF!</definedName>
    <definedName name="RGN_CFE">#REF!</definedName>
    <definedName name="RGN_LFC" localSheetId="4">'[6]DGBSEN 03'!#REF!</definedName>
    <definedName name="RGN_LFC" localSheetId="3">'[6]DGBSEN 03'!#REF!</definedName>
    <definedName name="RGN_LFC" localSheetId="0">#REF!</definedName>
    <definedName name="RGN_LFC">#REF!</definedName>
    <definedName name="RGN_SEN" localSheetId="4">'[6]DGBSEN 03'!#REF!</definedName>
    <definedName name="RGN_SEN" localSheetId="3">'[6]DGBSEN 03'!#REF!</definedName>
    <definedName name="RGN_SEN" localSheetId="0">#REF!</definedName>
    <definedName name="RGN_SEN">#REF!</definedName>
    <definedName name="S" localSheetId="4">#REF!</definedName>
    <definedName name="S" localSheetId="3">#REF!</definedName>
    <definedName name="S" localSheetId="0">#REF!</definedName>
    <definedName name="S">#REF!</definedName>
    <definedName name="salida" localSheetId="4" xml:space="preserve"> salida6</definedName>
    <definedName name="salida" localSheetId="3" xml:space="preserve"> salida6</definedName>
    <definedName name="salida" localSheetId="0" xml:space="preserve"> salida6</definedName>
    <definedName name="salida" xml:space="preserve"> salida6</definedName>
    <definedName name="sdesdewaad" localSheetId="4">#REF!</definedName>
    <definedName name="sdesdewaad" localSheetId="3">#REF!</definedName>
    <definedName name="sdesdewaad" localSheetId="0">#REF!</definedName>
    <definedName name="sdesdewaad">#REF!</definedName>
    <definedName name="SS" localSheetId="0">#REF!</definedName>
    <definedName name="SS">#REF!</definedName>
    <definedName name="sss" localSheetId="0" xml:space="preserve"> salida6</definedName>
    <definedName name="sss" xml:space="preserve"> salida6</definedName>
    <definedName name="ssss" localSheetId="4">#REF!</definedName>
    <definedName name="ssss" localSheetId="3">#REF!</definedName>
    <definedName name="ssss" localSheetId="0">#REF!</definedName>
    <definedName name="ssss">#REF!</definedName>
    <definedName name="TABLA" localSheetId="4">#REF!</definedName>
    <definedName name="TABLA" localSheetId="3">#REF!</definedName>
    <definedName name="TABLA" localSheetId="0">#REF!</definedName>
    <definedName name="TABLA">#REF!</definedName>
    <definedName name="tasa.real" localSheetId="4">'[9]Datos Base'!$E$12</definedName>
    <definedName name="tasa.real" localSheetId="3">'[9]Datos Base'!$E$12</definedName>
    <definedName name="tasa.real">#REF!</definedName>
    <definedName name="TC" localSheetId="0">#REF!</definedName>
    <definedName name="TC">#REF!</definedName>
    <definedName name="TCAMBIO">#REF!</definedName>
    <definedName name="tcpic" localSheetId="0">#REF!</definedName>
    <definedName name="tcpic">#REF!</definedName>
    <definedName name="Tension_Obra" localSheetId="4">[7]PEM!$E$1</definedName>
    <definedName name="Tension_Obra" localSheetId="3">[7]PEM!$E$1</definedName>
    <definedName name="Tension_Obra">#REF!</definedName>
    <definedName name="tipo.cambio">#REF!</definedName>
    <definedName name="Tipo_const_obra" localSheetId="4">[7]PEM!$G$1</definedName>
    <definedName name="Tipo_const_obra" localSheetId="3">[7]PEM!$G$1</definedName>
    <definedName name="Tipo_const_obra">#REF!</definedName>
    <definedName name="Tipo_obra" localSheetId="4">[7]PEM!$M$1</definedName>
    <definedName name="Tipo_obra" localSheetId="3">[7]PEM!$M$1</definedName>
    <definedName name="Tipo_obra">#REF!</definedName>
    <definedName name="TipoCambio" localSheetId="0">#REF!</definedName>
    <definedName name="TipoCambio">#REF!</definedName>
    <definedName name="TipoCambio2010" localSheetId="0">#REF!</definedName>
    <definedName name="TipoCambio2010">#REF!</definedName>
    <definedName name="TIR" localSheetId="4">'[7]EVA 00'!$M$11</definedName>
    <definedName name="TIR" localSheetId="3">'[7]EVA 00'!$M$11</definedName>
    <definedName name="TIR">#REF!</definedName>
    <definedName name="_xlnm.Print_Titles" localSheetId="4">'COMP DIR COND COSTO TOT'!$2:$12</definedName>
    <definedName name="_xlnm.Print_Titles" localSheetId="3">'COMP INV DIR OPER'!$2:$12</definedName>
    <definedName name="_xlnm.Print_Titles" localSheetId="0">'FIN-FÍS'!$2:$13</definedName>
    <definedName name="_xlnm.Print_Titles" localSheetId="2">'FN INV CON OPER'!$2:$14</definedName>
    <definedName name="_xlnm.Print_Titles" localSheetId="1">'FN INV DIR OPER'!$2:$16</definedName>
    <definedName name="_xlnm.Print_Titles" localSheetId="6">'VPN INV FIN COND'!$2:$12</definedName>
    <definedName name="_xlnm.Print_Titles" localSheetId="5">'VPN INV FIN DIR'!$2:$12</definedName>
    <definedName name="TODO">#REF!</definedName>
    <definedName name="tonelada">907.185</definedName>
    <definedName name="Total_PEM" localSheetId="4">[7]PEM!$D$11</definedName>
    <definedName name="Total_PEM" localSheetId="3">[7]PEM!$D$11</definedName>
    <definedName name="Total_PEM">#REF!</definedName>
    <definedName name="Total_presup" localSheetId="4">[7]PEM!$C$11</definedName>
    <definedName name="Total_presup" localSheetId="3">[7]PEM!$C$11</definedName>
    <definedName name="Total_presup">#REF!</definedName>
    <definedName name="Transm" localSheetId="0">#REF!</definedName>
    <definedName name="Transm">#REF!</definedName>
    <definedName name="TRANSMISION" localSheetId="0">#REF!</definedName>
    <definedName name="TRANSMISION">#REF!</definedName>
    <definedName name="tul" localSheetId="4" hidden="1">{"Bruto",#N/A,FALSE,"CONV3T.XLS";"Neto",#N/A,FALSE,"CONV3T.XLS";"UnoB",#N/A,FALSE,"CONV3T.XLS";"Bruto",#N/A,FALSE,"CONV4T.XLS";"Neto",#N/A,FALSE,"CONV4T.XLS";"UnoB",#N/A,FALSE,"CONV4T.XLS"}</definedName>
    <definedName name="tul" localSheetId="3"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u" hidden="1">{"'Control de Gestión'!$A$2:$N$39"}</definedName>
    <definedName name="VPN" localSheetId="4">'[7]EVA 00'!$K$11</definedName>
    <definedName name="VPN" localSheetId="3">'[7]EVA 00'!$K$11</definedName>
    <definedName name="VPN">#REF!</definedName>
    <definedName name="VVVV" localSheetId="4">#REF!</definedName>
    <definedName name="VVVV" localSheetId="3">#REF!</definedName>
    <definedName name="VVVV" localSheetId="0">#REF!</definedName>
    <definedName name="VVVV">#REF!</definedName>
    <definedName name="vvvvvvvv" localSheetId="4">#REF!</definedName>
    <definedName name="vvvvvvvv" localSheetId="3">#REF!</definedName>
    <definedName name="vvvvvvvv" localSheetId="0">#REF!</definedName>
    <definedName name="vvvvvvvv">#REF!</definedName>
    <definedName name="w" localSheetId="0">#REF!</definedName>
    <definedName name="w">#REF!</definedName>
    <definedName name="wew" localSheetId="0" hidden="1">#REF!</definedName>
    <definedName name="wew" hidden="1">#REF!</definedName>
    <definedName name="wrn.econv2s." localSheetId="4" hidden="1">{"Bruto",#N/A,FALSE,"CONV3T.XLS";"Neto",#N/A,FALSE,"CONV3T.XLS";"UnoB",#N/A,FALSE,"CONV3T.XLS";"Bruto",#N/A,FALSE,"CONV4T.XLS";"Neto",#N/A,FALSE,"CONV4T.XLS";"UnoB",#N/A,FALSE,"CONV4T.XLS"}</definedName>
    <definedName name="wrn.econv2s." localSheetId="3"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4" hidden="1">{#N/A,#N/A,FALSE,"TOT";#N/A,#N/A,FALSE,"PEP";#N/A,#N/A,FALSE,"REF";#N/A,#N/A,FALSE,"GAS";#N/A,#N/A,FALSE,"PET";#N/A,#N/A,FALSE,"COR"}</definedName>
    <definedName name="wrn.gst1tajuorg." localSheetId="3" hidden="1">{#N/A,#N/A,FALSE,"TOT";#N/A,#N/A,FALSE,"PEP";#N/A,#N/A,FALSE,"REF";#N/A,#N/A,FALSE,"GAS";#N/A,#N/A,FALSE,"PET";#N/A,#N/A,FALSE,"COR"}</definedName>
    <definedName name="wrn.gst1tajuorg." hidden="1">{#N/A,#N/A,FALSE,"TOT";#N/A,#N/A,FALSE,"PEP";#N/A,#N/A,FALSE,"REF";#N/A,#N/A,FALSE,"GAS";#N/A,#N/A,FALSE,"PET";#N/A,#N/A,FALSE,"COR"}</definedName>
    <definedName name="www" localSheetId="4">#REF!</definedName>
    <definedName name="www" localSheetId="3">#REF!</definedName>
    <definedName name="www" localSheetId="0">#REF!</definedName>
    <definedName name="www">#REF!</definedName>
    <definedName name="wwww" localSheetId="0">_F17C15</definedName>
    <definedName name="wwww">_F17C15</definedName>
    <definedName name="wwwww" localSheetId="4">#REF!</definedName>
    <definedName name="wwwww" localSheetId="3">#REF!</definedName>
    <definedName name="wwwww" localSheetId="0">#REF!</definedName>
    <definedName name="wwwww">#REF!</definedName>
    <definedName name="wwwwww" localSheetId="0" hidden="1">#REF!</definedName>
    <definedName name="wwwwww" hidden="1">#REF!</definedName>
    <definedName name="xx" hidden="1">{"'Control de Gestión'!$A$2:$N$39"}</definedName>
    <definedName name="xxxx" localSheetId="0">#REF!</definedName>
    <definedName name="xxxx">#REF!</definedName>
    <definedName name="xxxxxx" localSheetId="0">#REF!</definedName>
    <definedName name="xxxxxx">#REF!</definedName>
    <definedName name="Yuri" localSheetId="4">#REF!</definedName>
    <definedName name="Yuri" localSheetId="3">#REF!</definedName>
    <definedName name="Yuri" localSheetId="0">#REF!</definedName>
    <definedName name="Yuri">#REF!</definedName>
    <definedName name="yy">litros*Calorcomb*BTU*#REF!/1000000000</definedName>
    <definedName name="zzzzz" localSheetId="4">#REF!</definedName>
    <definedName name="zzzzz" localSheetId="3">#REF!</definedName>
    <definedName name="zzzzz" localSheetId="0">#REF!</definedName>
    <definedName name="zzzz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8" i="7" l="1"/>
  <c r="E58" i="7"/>
  <c r="D58" i="7"/>
  <c r="G55" i="7"/>
  <c r="E55" i="7"/>
  <c r="D55" i="7"/>
  <c r="G52" i="7"/>
  <c r="E52" i="7"/>
  <c r="D52" i="7"/>
  <c r="G49" i="7"/>
  <c r="E49" i="7"/>
  <c r="D49" i="7"/>
  <c r="G47" i="7"/>
  <c r="E47" i="7"/>
  <c r="D47" i="7"/>
  <c r="G45" i="7"/>
  <c r="E45" i="7"/>
  <c r="D45" i="7"/>
  <c r="G42" i="7"/>
  <c r="E42" i="7"/>
  <c r="D42" i="7"/>
  <c r="G40" i="7"/>
  <c r="E40" i="7"/>
  <c r="D40" i="7"/>
  <c r="G37" i="7"/>
  <c r="E37" i="7"/>
  <c r="D37" i="7"/>
  <c r="G34" i="7"/>
  <c r="E34" i="7"/>
  <c r="D34" i="7"/>
  <c r="G28" i="7"/>
  <c r="E28" i="7"/>
  <c r="D28" i="7"/>
  <c r="G16" i="7"/>
  <c r="G13" i="7" s="1"/>
  <c r="E16" i="7"/>
  <c r="D16" i="7"/>
  <c r="G14" i="7"/>
  <c r="E14" i="7"/>
  <c r="D14" i="7"/>
  <c r="G306" i="6"/>
  <c r="E306" i="6"/>
  <c r="D306" i="6"/>
  <c r="G301" i="6"/>
  <c r="E301" i="6"/>
  <c r="D301" i="6"/>
  <c r="G296" i="6"/>
  <c r="E296" i="6"/>
  <c r="D296" i="6"/>
  <c r="G292" i="6"/>
  <c r="E292" i="6"/>
  <c r="D292" i="6"/>
  <c r="G285" i="6"/>
  <c r="E285" i="6"/>
  <c r="D285" i="6"/>
  <c r="G275" i="6"/>
  <c r="E275" i="6"/>
  <c r="D275" i="6"/>
  <c r="G261" i="6"/>
  <c r="E261" i="6"/>
  <c r="D261" i="6"/>
  <c r="G246" i="6"/>
  <c r="E246" i="6"/>
  <c r="D246" i="6"/>
  <c r="G236" i="6"/>
  <c r="E236" i="6"/>
  <c r="D236" i="6"/>
  <c r="G232" i="6"/>
  <c r="E232" i="6"/>
  <c r="D232" i="6"/>
  <c r="G224" i="6"/>
  <c r="E224" i="6"/>
  <c r="D224" i="6"/>
  <c r="G213" i="6"/>
  <c r="E213" i="6"/>
  <c r="D213" i="6"/>
  <c r="G191" i="6"/>
  <c r="E191" i="6"/>
  <c r="D191" i="6"/>
  <c r="G166" i="6"/>
  <c r="E166" i="6"/>
  <c r="D166" i="6"/>
  <c r="G144" i="6"/>
  <c r="E144" i="6"/>
  <c r="D144" i="6"/>
  <c r="G134" i="6"/>
  <c r="E134" i="6"/>
  <c r="D134" i="6"/>
  <c r="G116" i="6"/>
  <c r="E116" i="6"/>
  <c r="D116" i="6"/>
  <c r="G77" i="6"/>
  <c r="E77" i="6"/>
  <c r="D77" i="6"/>
  <c r="G64" i="6"/>
  <c r="E64" i="6"/>
  <c r="D64" i="6"/>
  <c r="G53" i="6"/>
  <c r="E53" i="6"/>
  <c r="D53" i="6"/>
  <c r="G39" i="6"/>
  <c r="E39" i="6"/>
  <c r="D39" i="6"/>
  <c r="G30" i="6"/>
  <c r="E30" i="6"/>
  <c r="D30" i="6"/>
  <c r="G14" i="6"/>
  <c r="E14" i="6"/>
  <c r="D14" i="6"/>
  <c r="E13" i="7" l="1"/>
  <c r="D13" i="7"/>
  <c r="D13" i="6"/>
  <c r="E13" i="6"/>
  <c r="G13" i="6"/>
  <c r="H310" i="5"/>
  <c r="I310" i="5" s="1"/>
  <c r="F310" i="5"/>
  <c r="H309" i="5"/>
  <c r="I309" i="5" s="1"/>
  <c r="F309" i="5"/>
  <c r="H308" i="5"/>
  <c r="I308" i="5" s="1"/>
  <c r="F308" i="5"/>
  <c r="H307" i="5"/>
  <c r="I307" i="5" s="1"/>
  <c r="F307" i="5"/>
  <c r="H306" i="5"/>
  <c r="I306" i="5" s="1"/>
  <c r="F306" i="5"/>
  <c r="H305" i="5"/>
  <c r="I305" i="5" s="1"/>
  <c r="F305" i="5"/>
  <c r="H304" i="5"/>
  <c r="I304" i="5" s="1"/>
  <c r="F304" i="5"/>
  <c r="H303" i="5"/>
  <c r="I303" i="5" s="1"/>
  <c r="F303" i="5"/>
  <c r="H302" i="5"/>
  <c r="I302" i="5" s="1"/>
  <c r="F302" i="5"/>
  <c r="H301" i="5"/>
  <c r="I301" i="5" s="1"/>
  <c r="F301" i="5"/>
  <c r="H300" i="5"/>
  <c r="I300" i="5" s="1"/>
  <c r="F300" i="5"/>
  <c r="H299" i="5"/>
  <c r="I299" i="5" s="1"/>
  <c r="F299" i="5"/>
  <c r="H298" i="5"/>
  <c r="I298" i="5" s="1"/>
  <c r="F298" i="5"/>
  <c r="H297" i="5"/>
  <c r="I297" i="5" s="1"/>
  <c r="F297" i="5"/>
  <c r="H296" i="5"/>
  <c r="I296" i="5" s="1"/>
  <c r="F296" i="5"/>
  <c r="H295" i="5"/>
  <c r="I295" i="5" s="1"/>
  <c r="F295" i="5"/>
  <c r="H294" i="5"/>
  <c r="I294" i="5" s="1"/>
  <c r="F294" i="5"/>
  <c r="H293" i="5"/>
  <c r="I293" i="5" s="1"/>
  <c r="F293" i="5"/>
  <c r="H292" i="5"/>
  <c r="I292" i="5" s="1"/>
  <c r="F292" i="5"/>
  <c r="H291" i="5"/>
  <c r="I291" i="5" s="1"/>
  <c r="F291" i="5"/>
  <c r="H290" i="5"/>
  <c r="I290" i="5" s="1"/>
  <c r="F290" i="5"/>
  <c r="H289" i="5"/>
  <c r="I289" i="5" s="1"/>
  <c r="F289" i="5"/>
  <c r="H288" i="5"/>
  <c r="I288" i="5" s="1"/>
  <c r="F288" i="5"/>
  <c r="H287" i="5"/>
  <c r="I287" i="5" s="1"/>
  <c r="F287" i="5"/>
  <c r="H286" i="5"/>
  <c r="I286" i="5" s="1"/>
  <c r="F286" i="5"/>
  <c r="H285" i="5"/>
  <c r="I285" i="5" s="1"/>
  <c r="F285" i="5"/>
  <c r="H284" i="5"/>
  <c r="I284" i="5" s="1"/>
  <c r="F284" i="5"/>
  <c r="H283" i="5"/>
  <c r="I283" i="5" s="1"/>
  <c r="F283" i="5"/>
  <c r="H282" i="5"/>
  <c r="I282" i="5" s="1"/>
  <c r="F282" i="5"/>
  <c r="H281" i="5"/>
  <c r="I281" i="5" s="1"/>
  <c r="F281" i="5"/>
  <c r="H280" i="5"/>
  <c r="I280" i="5" s="1"/>
  <c r="F280" i="5"/>
  <c r="H279" i="5"/>
  <c r="I279" i="5" s="1"/>
  <c r="F279" i="5"/>
  <c r="H278" i="5"/>
  <c r="I278" i="5" s="1"/>
  <c r="F278" i="5"/>
  <c r="L277" i="5"/>
  <c r="K277" i="5"/>
  <c r="H277" i="5" s="1"/>
  <c r="G277" i="5"/>
  <c r="E277" i="5"/>
  <c r="F277" i="5" s="1"/>
  <c r="D277" i="5"/>
  <c r="H276" i="5"/>
  <c r="I276" i="5" s="1"/>
  <c r="F276" i="5"/>
  <c r="H275" i="5"/>
  <c r="I275" i="5" s="1"/>
  <c r="F275" i="5"/>
  <c r="H274" i="5"/>
  <c r="I274" i="5" s="1"/>
  <c r="F274" i="5"/>
  <c r="H273" i="5"/>
  <c r="I273" i="5" s="1"/>
  <c r="F273" i="5"/>
  <c r="H272" i="5"/>
  <c r="I272" i="5" s="1"/>
  <c r="F272" i="5"/>
  <c r="H271" i="5"/>
  <c r="I271" i="5" s="1"/>
  <c r="F271" i="5"/>
  <c r="H270" i="5"/>
  <c r="I270" i="5" s="1"/>
  <c r="F270" i="5"/>
  <c r="H269" i="5"/>
  <c r="I269" i="5" s="1"/>
  <c r="F269" i="5"/>
  <c r="H268" i="5"/>
  <c r="I268" i="5" s="1"/>
  <c r="F268" i="5"/>
  <c r="H267" i="5"/>
  <c r="I267" i="5" s="1"/>
  <c r="F267" i="5"/>
  <c r="H266" i="5"/>
  <c r="I266" i="5" s="1"/>
  <c r="F266" i="5"/>
  <c r="H265" i="5"/>
  <c r="I265" i="5" s="1"/>
  <c r="F265" i="5"/>
  <c r="H264" i="5"/>
  <c r="I264" i="5" s="1"/>
  <c r="F264" i="5"/>
  <c r="H263" i="5"/>
  <c r="I263" i="5" s="1"/>
  <c r="F263" i="5"/>
  <c r="H262" i="5"/>
  <c r="I262" i="5" s="1"/>
  <c r="F262" i="5"/>
  <c r="H261" i="5"/>
  <c r="I261" i="5" s="1"/>
  <c r="F261" i="5"/>
  <c r="I260" i="5"/>
  <c r="H260" i="5"/>
  <c r="F260" i="5"/>
  <c r="H259" i="5"/>
  <c r="I259" i="5" s="1"/>
  <c r="F259" i="5"/>
  <c r="H258" i="5"/>
  <c r="I258" i="5" s="1"/>
  <c r="F258" i="5"/>
  <c r="H257" i="5"/>
  <c r="I257" i="5" s="1"/>
  <c r="F257" i="5"/>
  <c r="H256" i="5"/>
  <c r="I256" i="5" s="1"/>
  <c r="F256" i="5"/>
  <c r="H255" i="5"/>
  <c r="I255" i="5" s="1"/>
  <c r="F255" i="5"/>
  <c r="H254" i="5"/>
  <c r="I254" i="5" s="1"/>
  <c r="F254" i="5"/>
  <c r="H253" i="5"/>
  <c r="I253" i="5" s="1"/>
  <c r="F253" i="5"/>
  <c r="H252" i="5"/>
  <c r="I252" i="5" s="1"/>
  <c r="F252" i="5"/>
  <c r="H251" i="5"/>
  <c r="I251" i="5" s="1"/>
  <c r="F251" i="5"/>
  <c r="H250" i="5"/>
  <c r="I250" i="5" s="1"/>
  <c r="F250" i="5"/>
  <c r="H249" i="5"/>
  <c r="I249" i="5" s="1"/>
  <c r="F249" i="5"/>
  <c r="H248" i="5"/>
  <c r="I248" i="5" s="1"/>
  <c r="F248" i="5"/>
  <c r="H247" i="5"/>
  <c r="I247" i="5" s="1"/>
  <c r="F247" i="5"/>
  <c r="H246" i="5"/>
  <c r="I246" i="5" s="1"/>
  <c r="F246" i="5"/>
  <c r="H245" i="5"/>
  <c r="I245" i="5" s="1"/>
  <c r="F245" i="5"/>
  <c r="H244" i="5"/>
  <c r="I244" i="5" s="1"/>
  <c r="F244" i="5"/>
  <c r="H243" i="5"/>
  <c r="I243" i="5" s="1"/>
  <c r="F243" i="5"/>
  <c r="H242" i="5"/>
  <c r="I242" i="5" s="1"/>
  <c r="F242" i="5"/>
  <c r="H241" i="5"/>
  <c r="I241" i="5" s="1"/>
  <c r="F241" i="5"/>
  <c r="H240" i="5"/>
  <c r="I240" i="5" s="1"/>
  <c r="F240" i="5"/>
  <c r="H239" i="5"/>
  <c r="I239" i="5" s="1"/>
  <c r="F239" i="5"/>
  <c r="I238" i="5"/>
  <c r="H238" i="5"/>
  <c r="F238" i="5"/>
  <c r="H237" i="5"/>
  <c r="I237" i="5" s="1"/>
  <c r="F237" i="5"/>
  <c r="H236" i="5"/>
  <c r="I236" i="5" s="1"/>
  <c r="F236" i="5"/>
  <c r="H235" i="5"/>
  <c r="I235" i="5" s="1"/>
  <c r="F235" i="5"/>
  <c r="H234" i="5"/>
  <c r="I234" i="5" s="1"/>
  <c r="F234" i="5"/>
  <c r="H233" i="5"/>
  <c r="I233" i="5" s="1"/>
  <c r="F233" i="5"/>
  <c r="H232" i="5"/>
  <c r="I232" i="5" s="1"/>
  <c r="F232" i="5"/>
  <c r="H231" i="5"/>
  <c r="I231" i="5" s="1"/>
  <c r="F231" i="5"/>
  <c r="H230" i="5"/>
  <c r="I230" i="5" s="1"/>
  <c r="F230" i="5"/>
  <c r="H229" i="5"/>
  <c r="I229" i="5" s="1"/>
  <c r="F229" i="5"/>
  <c r="H228" i="5"/>
  <c r="I228" i="5" s="1"/>
  <c r="F228" i="5"/>
  <c r="H227" i="5"/>
  <c r="I227" i="5" s="1"/>
  <c r="F227" i="5"/>
  <c r="H226" i="5"/>
  <c r="I226" i="5" s="1"/>
  <c r="F226" i="5"/>
  <c r="H225" i="5"/>
  <c r="I225" i="5" s="1"/>
  <c r="F225" i="5"/>
  <c r="H224" i="5"/>
  <c r="I224" i="5" s="1"/>
  <c r="F224" i="5"/>
  <c r="H223" i="5"/>
  <c r="I223" i="5" s="1"/>
  <c r="F223" i="5"/>
  <c r="I222" i="5"/>
  <c r="H222" i="5"/>
  <c r="F222" i="5"/>
  <c r="H221" i="5"/>
  <c r="I221" i="5" s="1"/>
  <c r="F221" i="5"/>
  <c r="H220" i="5"/>
  <c r="I220" i="5" s="1"/>
  <c r="F220" i="5"/>
  <c r="H219" i="5"/>
  <c r="I219" i="5" s="1"/>
  <c r="F219" i="5"/>
  <c r="H218" i="5"/>
  <c r="I218" i="5" s="1"/>
  <c r="F218" i="5"/>
  <c r="H217" i="5"/>
  <c r="I217" i="5" s="1"/>
  <c r="F217" i="5"/>
  <c r="H216" i="5"/>
  <c r="I216" i="5" s="1"/>
  <c r="F216" i="5"/>
  <c r="H215" i="5"/>
  <c r="I215" i="5" s="1"/>
  <c r="F215" i="5"/>
  <c r="H214" i="5"/>
  <c r="I214" i="5" s="1"/>
  <c r="F214" i="5"/>
  <c r="H213" i="5"/>
  <c r="I213" i="5" s="1"/>
  <c r="F213" i="5"/>
  <c r="H212" i="5"/>
  <c r="I212" i="5" s="1"/>
  <c r="F212" i="5"/>
  <c r="H211" i="5"/>
  <c r="I211" i="5" s="1"/>
  <c r="F211" i="5"/>
  <c r="H210" i="5"/>
  <c r="I210" i="5" s="1"/>
  <c r="F210" i="5"/>
  <c r="H209" i="5"/>
  <c r="I209" i="5" s="1"/>
  <c r="F209" i="5"/>
  <c r="H208" i="5"/>
  <c r="I208" i="5" s="1"/>
  <c r="F208" i="5"/>
  <c r="H207" i="5"/>
  <c r="I207" i="5" s="1"/>
  <c r="F207" i="5"/>
  <c r="H206" i="5"/>
  <c r="I206" i="5" s="1"/>
  <c r="F206" i="5"/>
  <c r="H205" i="5"/>
  <c r="I205" i="5" s="1"/>
  <c r="F205" i="5"/>
  <c r="H204" i="5"/>
  <c r="I204" i="5" s="1"/>
  <c r="F204" i="5"/>
  <c r="H203" i="5"/>
  <c r="I203" i="5" s="1"/>
  <c r="F203" i="5"/>
  <c r="H202" i="5"/>
  <c r="I202" i="5" s="1"/>
  <c r="F202" i="5"/>
  <c r="H201" i="5"/>
  <c r="I201" i="5" s="1"/>
  <c r="F201" i="5"/>
  <c r="H200" i="5"/>
  <c r="I200" i="5" s="1"/>
  <c r="F200" i="5"/>
  <c r="H199" i="5"/>
  <c r="I199" i="5" s="1"/>
  <c r="F199" i="5"/>
  <c r="H198" i="5"/>
  <c r="I198" i="5" s="1"/>
  <c r="F198" i="5"/>
  <c r="H197" i="5"/>
  <c r="I197" i="5" s="1"/>
  <c r="F197" i="5"/>
  <c r="H196" i="5"/>
  <c r="I196" i="5" s="1"/>
  <c r="F196" i="5"/>
  <c r="H195" i="5"/>
  <c r="I195" i="5" s="1"/>
  <c r="F195" i="5"/>
  <c r="H194" i="5"/>
  <c r="I194" i="5" s="1"/>
  <c r="F194" i="5"/>
  <c r="H193" i="5"/>
  <c r="I193" i="5" s="1"/>
  <c r="F193" i="5"/>
  <c r="H192" i="5"/>
  <c r="I192" i="5" s="1"/>
  <c r="F192" i="5"/>
  <c r="H191" i="5"/>
  <c r="I191" i="5" s="1"/>
  <c r="F191" i="5"/>
  <c r="H190" i="5"/>
  <c r="I190" i="5" s="1"/>
  <c r="F190" i="5"/>
  <c r="H189" i="5"/>
  <c r="I189" i="5" s="1"/>
  <c r="F189" i="5"/>
  <c r="H188" i="5"/>
  <c r="I188" i="5" s="1"/>
  <c r="F188" i="5"/>
  <c r="H187" i="5"/>
  <c r="I187" i="5" s="1"/>
  <c r="F187" i="5"/>
  <c r="H186" i="5"/>
  <c r="I186" i="5" s="1"/>
  <c r="F186" i="5"/>
  <c r="H185" i="5"/>
  <c r="I185" i="5" s="1"/>
  <c r="F185" i="5"/>
  <c r="H184" i="5"/>
  <c r="I184" i="5" s="1"/>
  <c r="F184" i="5"/>
  <c r="H183" i="5"/>
  <c r="I183" i="5" s="1"/>
  <c r="F183" i="5"/>
  <c r="H182" i="5"/>
  <c r="I182" i="5" s="1"/>
  <c r="F182" i="5"/>
  <c r="H181" i="5"/>
  <c r="I181" i="5" s="1"/>
  <c r="F181" i="5"/>
  <c r="H180" i="5"/>
  <c r="I180" i="5" s="1"/>
  <c r="F180" i="5"/>
  <c r="H179" i="5"/>
  <c r="I179" i="5" s="1"/>
  <c r="F179" i="5"/>
  <c r="H178" i="5"/>
  <c r="I178" i="5" s="1"/>
  <c r="F178" i="5"/>
  <c r="H177" i="5"/>
  <c r="I177" i="5" s="1"/>
  <c r="F177" i="5"/>
  <c r="H176" i="5"/>
  <c r="I176" i="5" s="1"/>
  <c r="F176" i="5"/>
  <c r="H175" i="5"/>
  <c r="I175" i="5" s="1"/>
  <c r="F175" i="5"/>
  <c r="H174" i="5"/>
  <c r="I174" i="5" s="1"/>
  <c r="F174" i="5"/>
  <c r="H173" i="5"/>
  <c r="I173" i="5" s="1"/>
  <c r="F173" i="5"/>
  <c r="H172" i="5"/>
  <c r="I172" i="5" s="1"/>
  <c r="F172" i="5"/>
  <c r="H171" i="5"/>
  <c r="I171" i="5" s="1"/>
  <c r="F171" i="5"/>
  <c r="H170" i="5"/>
  <c r="I170" i="5" s="1"/>
  <c r="F170" i="5"/>
  <c r="H169" i="5"/>
  <c r="I169" i="5" s="1"/>
  <c r="F169" i="5"/>
  <c r="H168" i="5"/>
  <c r="I168" i="5" s="1"/>
  <c r="F168" i="5"/>
  <c r="H167" i="5"/>
  <c r="I167" i="5" s="1"/>
  <c r="F167" i="5"/>
  <c r="H166" i="5"/>
  <c r="I166" i="5" s="1"/>
  <c r="F166" i="5"/>
  <c r="H165" i="5"/>
  <c r="I165" i="5" s="1"/>
  <c r="F165" i="5"/>
  <c r="H164" i="5"/>
  <c r="I164" i="5" s="1"/>
  <c r="F164" i="5"/>
  <c r="H163" i="5"/>
  <c r="I163" i="5" s="1"/>
  <c r="F163" i="5"/>
  <c r="I162" i="5"/>
  <c r="H162" i="5"/>
  <c r="F162" i="5"/>
  <c r="H161" i="5"/>
  <c r="I161" i="5" s="1"/>
  <c r="F161" i="5"/>
  <c r="H160" i="5"/>
  <c r="I160" i="5" s="1"/>
  <c r="F160" i="5"/>
  <c r="H159" i="5"/>
  <c r="I159" i="5" s="1"/>
  <c r="F159" i="5"/>
  <c r="H158" i="5"/>
  <c r="I158" i="5" s="1"/>
  <c r="F158" i="5"/>
  <c r="H157" i="5"/>
  <c r="I157" i="5" s="1"/>
  <c r="F157" i="5"/>
  <c r="H156" i="5"/>
  <c r="I156" i="5" s="1"/>
  <c r="F156" i="5"/>
  <c r="H155" i="5"/>
  <c r="I155" i="5" s="1"/>
  <c r="F155" i="5"/>
  <c r="H154" i="5"/>
  <c r="I154" i="5" s="1"/>
  <c r="F154" i="5"/>
  <c r="H153" i="5"/>
  <c r="I153" i="5" s="1"/>
  <c r="F153" i="5"/>
  <c r="H152" i="5"/>
  <c r="I152" i="5" s="1"/>
  <c r="F152" i="5"/>
  <c r="H151" i="5"/>
  <c r="I151" i="5" s="1"/>
  <c r="F151" i="5"/>
  <c r="H150" i="5"/>
  <c r="I150" i="5" s="1"/>
  <c r="F150" i="5"/>
  <c r="H149" i="5"/>
  <c r="I149" i="5" s="1"/>
  <c r="F149" i="5"/>
  <c r="H148" i="5"/>
  <c r="I148" i="5" s="1"/>
  <c r="F148" i="5"/>
  <c r="H147" i="5"/>
  <c r="I147" i="5" s="1"/>
  <c r="F147" i="5"/>
  <c r="H146" i="5"/>
  <c r="I146" i="5" s="1"/>
  <c r="F146" i="5"/>
  <c r="H145" i="5"/>
  <c r="I145" i="5" s="1"/>
  <c r="F145" i="5"/>
  <c r="H144" i="5"/>
  <c r="I144" i="5" s="1"/>
  <c r="F144" i="5"/>
  <c r="H143" i="5"/>
  <c r="I143" i="5" s="1"/>
  <c r="F143" i="5"/>
  <c r="H142" i="5"/>
  <c r="I142" i="5" s="1"/>
  <c r="F142" i="5"/>
  <c r="H141" i="5"/>
  <c r="I141" i="5" s="1"/>
  <c r="F141" i="5"/>
  <c r="H140" i="5"/>
  <c r="I140" i="5" s="1"/>
  <c r="F140" i="5"/>
  <c r="H139" i="5"/>
  <c r="I139" i="5" s="1"/>
  <c r="F139" i="5"/>
  <c r="H138" i="5"/>
  <c r="I138" i="5" s="1"/>
  <c r="F138" i="5"/>
  <c r="H137" i="5"/>
  <c r="I137" i="5" s="1"/>
  <c r="F137" i="5"/>
  <c r="H136" i="5"/>
  <c r="I136" i="5" s="1"/>
  <c r="F136" i="5"/>
  <c r="H135" i="5"/>
  <c r="I135" i="5" s="1"/>
  <c r="F135" i="5"/>
  <c r="H134" i="5"/>
  <c r="I134" i="5" s="1"/>
  <c r="F134" i="5"/>
  <c r="H133" i="5"/>
  <c r="I133" i="5" s="1"/>
  <c r="F133" i="5"/>
  <c r="H132" i="5"/>
  <c r="I132" i="5" s="1"/>
  <c r="F132" i="5"/>
  <c r="H131" i="5"/>
  <c r="I131" i="5" s="1"/>
  <c r="F131" i="5"/>
  <c r="H130" i="5"/>
  <c r="I130" i="5" s="1"/>
  <c r="F130" i="5"/>
  <c r="H129" i="5"/>
  <c r="I129" i="5" s="1"/>
  <c r="F129" i="5"/>
  <c r="H128" i="5"/>
  <c r="I128" i="5" s="1"/>
  <c r="F128" i="5"/>
  <c r="H127" i="5"/>
  <c r="I127" i="5" s="1"/>
  <c r="F127" i="5"/>
  <c r="H126" i="5"/>
  <c r="I126" i="5" s="1"/>
  <c r="F126" i="5"/>
  <c r="H125" i="5"/>
  <c r="I125" i="5" s="1"/>
  <c r="F125" i="5"/>
  <c r="H124" i="5"/>
  <c r="I124" i="5" s="1"/>
  <c r="F124" i="5"/>
  <c r="H123" i="5"/>
  <c r="I123" i="5" s="1"/>
  <c r="F123" i="5"/>
  <c r="H122" i="5"/>
  <c r="I122" i="5" s="1"/>
  <c r="F122" i="5"/>
  <c r="H121" i="5"/>
  <c r="I121" i="5" s="1"/>
  <c r="F121" i="5"/>
  <c r="H120" i="5"/>
  <c r="I120" i="5" s="1"/>
  <c r="F120" i="5"/>
  <c r="H119" i="5"/>
  <c r="I119" i="5" s="1"/>
  <c r="F119" i="5"/>
  <c r="H118" i="5"/>
  <c r="I118" i="5" s="1"/>
  <c r="F118" i="5"/>
  <c r="H117" i="5"/>
  <c r="I117" i="5" s="1"/>
  <c r="F117" i="5"/>
  <c r="H116" i="5"/>
  <c r="I116" i="5" s="1"/>
  <c r="F116" i="5"/>
  <c r="H115" i="5"/>
  <c r="I115" i="5" s="1"/>
  <c r="F115" i="5"/>
  <c r="H114" i="5"/>
  <c r="I114" i="5" s="1"/>
  <c r="F114" i="5"/>
  <c r="H113" i="5"/>
  <c r="I113" i="5" s="1"/>
  <c r="F113" i="5"/>
  <c r="H112" i="5"/>
  <c r="I112" i="5" s="1"/>
  <c r="F112" i="5"/>
  <c r="H111" i="5"/>
  <c r="I111" i="5" s="1"/>
  <c r="F111" i="5"/>
  <c r="H110" i="5"/>
  <c r="I110" i="5" s="1"/>
  <c r="F110" i="5"/>
  <c r="H109" i="5"/>
  <c r="I109" i="5" s="1"/>
  <c r="F109" i="5"/>
  <c r="H108" i="5"/>
  <c r="I108" i="5" s="1"/>
  <c r="F108" i="5"/>
  <c r="H107" i="5"/>
  <c r="I107" i="5" s="1"/>
  <c r="F107" i="5"/>
  <c r="H106" i="5"/>
  <c r="I106" i="5" s="1"/>
  <c r="F106" i="5"/>
  <c r="H105" i="5"/>
  <c r="I105" i="5" s="1"/>
  <c r="F105" i="5"/>
  <c r="H104" i="5"/>
  <c r="I104" i="5" s="1"/>
  <c r="F104" i="5"/>
  <c r="H103" i="5"/>
  <c r="I103" i="5" s="1"/>
  <c r="F103" i="5"/>
  <c r="H102" i="5"/>
  <c r="I102" i="5" s="1"/>
  <c r="F102" i="5"/>
  <c r="H101" i="5"/>
  <c r="I101" i="5" s="1"/>
  <c r="F101" i="5"/>
  <c r="H100" i="5"/>
  <c r="I100" i="5" s="1"/>
  <c r="F100" i="5"/>
  <c r="H99" i="5"/>
  <c r="I99" i="5" s="1"/>
  <c r="F99" i="5"/>
  <c r="H98" i="5"/>
  <c r="I98" i="5" s="1"/>
  <c r="F98" i="5"/>
  <c r="H97" i="5"/>
  <c r="I97" i="5" s="1"/>
  <c r="F97" i="5"/>
  <c r="H96" i="5"/>
  <c r="I96" i="5" s="1"/>
  <c r="F96" i="5"/>
  <c r="H95" i="5"/>
  <c r="I95" i="5" s="1"/>
  <c r="F95" i="5"/>
  <c r="H94" i="5"/>
  <c r="I94" i="5" s="1"/>
  <c r="F94" i="5"/>
  <c r="H93" i="5"/>
  <c r="I93" i="5" s="1"/>
  <c r="F93" i="5"/>
  <c r="H92" i="5"/>
  <c r="I92" i="5" s="1"/>
  <c r="F92" i="5"/>
  <c r="H91" i="5"/>
  <c r="I91" i="5" s="1"/>
  <c r="F91" i="5"/>
  <c r="H90" i="5"/>
  <c r="I90" i="5" s="1"/>
  <c r="F90" i="5"/>
  <c r="H89" i="5"/>
  <c r="I89" i="5" s="1"/>
  <c r="F89" i="5"/>
  <c r="H88" i="5"/>
  <c r="I88" i="5" s="1"/>
  <c r="F88" i="5"/>
  <c r="H87" i="5"/>
  <c r="I87" i="5" s="1"/>
  <c r="F87" i="5"/>
  <c r="H86" i="5"/>
  <c r="I86" i="5" s="1"/>
  <c r="F86" i="5"/>
  <c r="H85" i="5"/>
  <c r="I85" i="5" s="1"/>
  <c r="F85" i="5"/>
  <c r="H84" i="5"/>
  <c r="I84" i="5" s="1"/>
  <c r="F84" i="5"/>
  <c r="H83" i="5"/>
  <c r="I83" i="5" s="1"/>
  <c r="F83" i="5"/>
  <c r="I82" i="5"/>
  <c r="H82" i="5"/>
  <c r="F82" i="5"/>
  <c r="H81" i="5"/>
  <c r="I81" i="5" s="1"/>
  <c r="F81" i="5"/>
  <c r="H80" i="5"/>
  <c r="I80" i="5" s="1"/>
  <c r="F80" i="5"/>
  <c r="H79" i="5"/>
  <c r="I79" i="5" s="1"/>
  <c r="F79" i="5"/>
  <c r="H78" i="5"/>
  <c r="I78" i="5" s="1"/>
  <c r="F78" i="5"/>
  <c r="H77" i="5"/>
  <c r="I77" i="5" s="1"/>
  <c r="F77" i="5"/>
  <c r="H76" i="5"/>
  <c r="I76" i="5" s="1"/>
  <c r="F76" i="5"/>
  <c r="H75" i="5"/>
  <c r="I75" i="5" s="1"/>
  <c r="F75" i="5"/>
  <c r="H74" i="5"/>
  <c r="I74" i="5" s="1"/>
  <c r="F74" i="5"/>
  <c r="H73" i="5"/>
  <c r="I73" i="5" s="1"/>
  <c r="F73" i="5"/>
  <c r="H72" i="5"/>
  <c r="I72" i="5" s="1"/>
  <c r="F72" i="5"/>
  <c r="H71" i="5"/>
  <c r="I71" i="5" s="1"/>
  <c r="F71" i="5"/>
  <c r="H70" i="5"/>
  <c r="I70" i="5" s="1"/>
  <c r="F70" i="5"/>
  <c r="H69" i="5"/>
  <c r="I69" i="5" s="1"/>
  <c r="F69" i="5"/>
  <c r="H68" i="5"/>
  <c r="I68" i="5" s="1"/>
  <c r="F68" i="5"/>
  <c r="H67" i="5"/>
  <c r="I67" i="5" s="1"/>
  <c r="F67" i="5"/>
  <c r="I66" i="5"/>
  <c r="H66" i="5"/>
  <c r="F66" i="5"/>
  <c r="H65" i="5"/>
  <c r="I65" i="5" s="1"/>
  <c r="F65" i="5"/>
  <c r="H64" i="5"/>
  <c r="I64" i="5" s="1"/>
  <c r="F64" i="5"/>
  <c r="H63" i="5"/>
  <c r="I63" i="5" s="1"/>
  <c r="F63" i="5"/>
  <c r="H62" i="5"/>
  <c r="I62" i="5" s="1"/>
  <c r="F62" i="5"/>
  <c r="H61" i="5"/>
  <c r="I61" i="5" s="1"/>
  <c r="F61" i="5"/>
  <c r="H60" i="5"/>
  <c r="I60" i="5" s="1"/>
  <c r="F60" i="5"/>
  <c r="H59" i="5"/>
  <c r="I59" i="5" s="1"/>
  <c r="F59" i="5"/>
  <c r="H58" i="5"/>
  <c r="I58" i="5" s="1"/>
  <c r="F58" i="5"/>
  <c r="H57" i="5"/>
  <c r="I57" i="5" s="1"/>
  <c r="F57" i="5"/>
  <c r="H56" i="5"/>
  <c r="I56" i="5" s="1"/>
  <c r="F56" i="5"/>
  <c r="H55" i="5"/>
  <c r="I55" i="5" s="1"/>
  <c r="F55" i="5"/>
  <c r="H54" i="5"/>
  <c r="I54" i="5" s="1"/>
  <c r="F54" i="5"/>
  <c r="H53" i="5"/>
  <c r="I53" i="5" s="1"/>
  <c r="F53" i="5"/>
  <c r="H52" i="5"/>
  <c r="I52" i="5" s="1"/>
  <c r="F52" i="5"/>
  <c r="H51" i="5"/>
  <c r="I51" i="5" s="1"/>
  <c r="F51" i="5"/>
  <c r="H50" i="5"/>
  <c r="I50" i="5" s="1"/>
  <c r="F50" i="5"/>
  <c r="H49" i="5"/>
  <c r="I49" i="5" s="1"/>
  <c r="F49" i="5"/>
  <c r="H48" i="5"/>
  <c r="I48" i="5" s="1"/>
  <c r="F48" i="5"/>
  <c r="H47" i="5"/>
  <c r="I47" i="5" s="1"/>
  <c r="F47" i="5"/>
  <c r="H46" i="5"/>
  <c r="I46" i="5" s="1"/>
  <c r="F46" i="5"/>
  <c r="H45" i="5"/>
  <c r="I45" i="5" s="1"/>
  <c r="F45" i="5"/>
  <c r="H44" i="5"/>
  <c r="I44" i="5" s="1"/>
  <c r="F44" i="5"/>
  <c r="H43" i="5"/>
  <c r="I43" i="5" s="1"/>
  <c r="F43" i="5"/>
  <c r="H42" i="5"/>
  <c r="I42" i="5" s="1"/>
  <c r="F42" i="5"/>
  <c r="H41" i="5"/>
  <c r="I41" i="5" s="1"/>
  <c r="F41" i="5"/>
  <c r="H40" i="5"/>
  <c r="I40" i="5" s="1"/>
  <c r="F40" i="5"/>
  <c r="H39" i="5"/>
  <c r="I39" i="5" s="1"/>
  <c r="F39" i="5"/>
  <c r="H38" i="5"/>
  <c r="I38" i="5" s="1"/>
  <c r="F38" i="5"/>
  <c r="H37" i="5"/>
  <c r="I37" i="5" s="1"/>
  <c r="F37" i="5"/>
  <c r="H36" i="5"/>
  <c r="I36" i="5" s="1"/>
  <c r="F36" i="5"/>
  <c r="H35" i="5"/>
  <c r="I35" i="5" s="1"/>
  <c r="F35" i="5"/>
  <c r="H34" i="5"/>
  <c r="I34" i="5" s="1"/>
  <c r="F34" i="5"/>
  <c r="H33" i="5"/>
  <c r="I33" i="5" s="1"/>
  <c r="F33" i="5"/>
  <c r="H32" i="5"/>
  <c r="I32" i="5" s="1"/>
  <c r="F32" i="5"/>
  <c r="H31" i="5"/>
  <c r="I31" i="5" s="1"/>
  <c r="F31" i="5"/>
  <c r="H30" i="5"/>
  <c r="I30" i="5" s="1"/>
  <c r="F30" i="5"/>
  <c r="H29" i="5"/>
  <c r="I29" i="5" s="1"/>
  <c r="F29" i="5"/>
  <c r="H28" i="5"/>
  <c r="I28" i="5" s="1"/>
  <c r="F28" i="5"/>
  <c r="H27" i="5"/>
  <c r="I27" i="5" s="1"/>
  <c r="F27" i="5"/>
  <c r="H26" i="5"/>
  <c r="I26" i="5" s="1"/>
  <c r="F26" i="5"/>
  <c r="H25" i="5"/>
  <c r="I25" i="5" s="1"/>
  <c r="F25" i="5"/>
  <c r="H24" i="5"/>
  <c r="I24" i="5" s="1"/>
  <c r="F24" i="5"/>
  <c r="H23" i="5"/>
  <c r="I23" i="5" s="1"/>
  <c r="F23" i="5"/>
  <c r="H22" i="5"/>
  <c r="I22" i="5" s="1"/>
  <c r="F22" i="5"/>
  <c r="H21" i="5"/>
  <c r="I21" i="5" s="1"/>
  <c r="F21" i="5"/>
  <c r="H20" i="5"/>
  <c r="I20" i="5" s="1"/>
  <c r="F20" i="5"/>
  <c r="H19" i="5"/>
  <c r="I19" i="5" s="1"/>
  <c r="F19" i="5"/>
  <c r="H18" i="5"/>
  <c r="I18" i="5" s="1"/>
  <c r="F18" i="5"/>
  <c r="H17" i="5"/>
  <c r="I17" i="5" s="1"/>
  <c r="F17" i="5"/>
  <c r="H16" i="5"/>
  <c r="I16" i="5" s="1"/>
  <c r="F16" i="5"/>
  <c r="H15" i="5"/>
  <c r="I15" i="5" s="1"/>
  <c r="F15" i="5"/>
  <c r="L14" i="5"/>
  <c r="L13" i="5" s="1"/>
  <c r="K14" i="5"/>
  <c r="K13" i="5" s="1"/>
  <c r="G14" i="5"/>
  <c r="E14" i="5"/>
  <c r="E13" i="5" s="1"/>
  <c r="D14" i="5"/>
  <c r="D13" i="5" s="1"/>
  <c r="J274" i="4"/>
  <c r="F274" i="4"/>
  <c r="J273" i="4"/>
  <c r="F273" i="4"/>
  <c r="L273" i="4" s="1"/>
  <c r="J272" i="4"/>
  <c r="F272" i="4"/>
  <c r="L272" i="4" s="1"/>
  <c r="M272" i="4" s="1"/>
  <c r="J271" i="4"/>
  <c r="F271" i="4"/>
  <c r="J270" i="4"/>
  <c r="F270" i="4"/>
  <c r="J269" i="4"/>
  <c r="F269" i="4"/>
  <c r="L269" i="4" s="1"/>
  <c r="M269" i="4" s="1"/>
  <c r="J268" i="4"/>
  <c r="F268" i="4"/>
  <c r="L268" i="4" s="1"/>
  <c r="J267" i="4"/>
  <c r="L267" i="4" s="1"/>
  <c r="F267" i="4"/>
  <c r="J266" i="4"/>
  <c r="F266" i="4"/>
  <c r="J265" i="4"/>
  <c r="F265" i="4"/>
  <c r="J264" i="4"/>
  <c r="F264" i="4"/>
  <c r="J263" i="4"/>
  <c r="F263" i="4"/>
  <c r="J262" i="4"/>
  <c r="F262" i="4"/>
  <c r="J261" i="4"/>
  <c r="F261" i="4"/>
  <c r="J260" i="4"/>
  <c r="F260" i="4"/>
  <c r="J259" i="4"/>
  <c r="F259" i="4"/>
  <c r="J258" i="4"/>
  <c r="L258" i="4" s="1"/>
  <c r="F258" i="4"/>
  <c r="J257" i="4"/>
  <c r="F257" i="4"/>
  <c r="L256" i="4"/>
  <c r="J256" i="4"/>
  <c r="F256" i="4"/>
  <c r="J255" i="4"/>
  <c r="F255" i="4"/>
  <c r="J254" i="4"/>
  <c r="F254" i="4"/>
  <c r="K253" i="4"/>
  <c r="I253" i="4"/>
  <c r="H253" i="4"/>
  <c r="E253" i="4"/>
  <c r="D253" i="4"/>
  <c r="C253" i="4"/>
  <c r="J252" i="4"/>
  <c r="F252" i="4"/>
  <c r="L252" i="4" s="1"/>
  <c r="J251" i="4"/>
  <c r="F251" i="4"/>
  <c r="J250" i="4"/>
  <c r="F250" i="4"/>
  <c r="J249" i="4"/>
  <c r="F249" i="4"/>
  <c r="L249" i="4" s="1"/>
  <c r="J248" i="4"/>
  <c r="F248" i="4"/>
  <c r="J247" i="4"/>
  <c r="F247" i="4"/>
  <c r="L247" i="4" s="1"/>
  <c r="J246" i="4"/>
  <c r="F246" i="4"/>
  <c r="L246" i="4" s="1"/>
  <c r="J245" i="4"/>
  <c r="F245" i="4"/>
  <c r="J244" i="4"/>
  <c r="F244" i="4"/>
  <c r="J243" i="4"/>
  <c r="F243" i="4"/>
  <c r="J242" i="4"/>
  <c r="F242" i="4"/>
  <c r="L242" i="4" s="1"/>
  <c r="M242" i="4" s="1"/>
  <c r="J241" i="4"/>
  <c r="F241" i="4"/>
  <c r="L241" i="4" s="1"/>
  <c r="J240" i="4"/>
  <c r="F240" i="4"/>
  <c r="J239" i="4"/>
  <c r="F239" i="4"/>
  <c r="J238" i="4"/>
  <c r="F238" i="4"/>
  <c r="J237" i="4"/>
  <c r="F237" i="4"/>
  <c r="L237" i="4" s="1"/>
  <c r="J236" i="4"/>
  <c r="F236" i="4"/>
  <c r="L236" i="4" s="1"/>
  <c r="M236" i="4" s="1"/>
  <c r="J235" i="4"/>
  <c r="F235" i="4"/>
  <c r="L235" i="4" s="1"/>
  <c r="J234" i="4"/>
  <c r="F234" i="4"/>
  <c r="L234" i="4" s="1"/>
  <c r="J233" i="4"/>
  <c r="F233" i="4"/>
  <c r="J232" i="4"/>
  <c r="F232" i="4"/>
  <c r="J231" i="4"/>
  <c r="F231" i="4"/>
  <c r="L231" i="4" s="1"/>
  <c r="J230" i="4"/>
  <c r="F230" i="4"/>
  <c r="L230" i="4" s="1"/>
  <c r="M230" i="4" s="1"/>
  <c r="J229" i="4"/>
  <c r="F229" i="4"/>
  <c r="L229" i="4" s="1"/>
  <c r="J228" i="4"/>
  <c r="F228" i="4"/>
  <c r="L228" i="4" s="1"/>
  <c r="J227" i="4"/>
  <c r="F227" i="4"/>
  <c r="J226" i="4"/>
  <c r="F226" i="4"/>
  <c r="J225" i="4"/>
  <c r="F225" i="4"/>
  <c r="L225" i="4" s="1"/>
  <c r="J224" i="4"/>
  <c r="F224" i="4"/>
  <c r="L224" i="4" s="1"/>
  <c r="M224" i="4" s="1"/>
  <c r="J223" i="4"/>
  <c r="F223" i="4"/>
  <c r="J222" i="4"/>
  <c r="F222" i="4"/>
  <c r="L222" i="4" s="1"/>
  <c r="J221" i="4"/>
  <c r="F221" i="4"/>
  <c r="L221" i="4" s="1"/>
  <c r="M221" i="4" s="1"/>
  <c r="J220" i="4"/>
  <c r="F220" i="4"/>
  <c r="J219" i="4"/>
  <c r="L219" i="4" s="1"/>
  <c r="F219" i="4"/>
  <c r="J218" i="4"/>
  <c r="F218" i="4"/>
  <c r="J217" i="4"/>
  <c r="F217" i="4"/>
  <c r="J216" i="4"/>
  <c r="F216" i="4"/>
  <c r="J215" i="4"/>
  <c r="F215" i="4"/>
  <c r="J214" i="4"/>
  <c r="F214" i="4"/>
  <c r="J213" i="4"/>
  <c r="F213" i="4"/>
  <c r="J212" i="4"/>
  <c r="F212" i="4"/>
  <c r="J211" i="4"/>
  <c r="F211" i="4"/>
  <c r="J210" i="4"/>
  <c r="F210" i="4"/>
  <c r="J209" i="4"/>
  <c r="F209" i="4"/>
  <c r="J208" i="4"/>
  <c r="F208" i="4"/>
  <c r="L208" i="4" s="1"/>
  <c r="J207" i="4"/>
  <c r="F207" i="4"/>
  <c r="J206" i="4"/>
  <c r="F206" i="4"/>
  <c r="J205" i="4"/>
  <c r="F205" i="4"/>
  <c r="J204" i="4"/>
  <c r="L204" i="4" s="1"/>
  <c r="F204" i="4"/>
  <c r="J203" i="4"/>
  <c r="F203" i="4"/>
  <c r="J202" i="4"/>
  <c r="F202" i="4"/>
  <c r="L202" i="4" s="1"/>
  <c r="J201" i="4"/>
  <c r="F201" i="4"/>
  <c r="J200" i="4"/>
  <c r="F200" i="4"/>
  <c r="J199" i="4"/>
  <c r="F199" i="4"/>
  <c r="J198" i="4"/>
  <c r="F198" i="4"/>
  <c r="J197" i="4"/>
  <c r="F197" i="4"/>
  <c r="J196" i="4"/>
  <c r="F196" i="4"/>
  <c r="L196" i="4" s="1"/>
  <c r="J195" i="4"/>
  <c r="F195" i="4"/>
  <c r="J194" i="4"/>
  <c r="F194" i="4"/>
  <c r="J193" i="4"/>
  <c r="F193" i="4"/>
  <c r="J192" i="4"/>
  <c r="F192" i="4"/>
  <c r="J191" i="4"/>
  <c r="F191" i="4"/>
  <c r="J190" i="4"/>
  <c r="F190" i="4"/>
  <c r="L190" i="4" s="1"/>
  <c r="J189" i="4"/>
  <c r="F189" i="4"/>
  <c r="J188" i="4"/>
  <c r="F188" i="4"/>
  <c r="J187" i="4"/>
  <c r="F187" i="4"/>
  <c r="J186" i="4"/>
  <c r="F186" i="4"/>
  <c r="L186" i="4" s="1"/>
  <c r="J185" i="4"/>
  <c r="F185" i="4"/>
  <c r="J184" i="4"/>
  <c r="F184" i="4"/>
  <c r="J183" i="4"/>
  <c r="F183" i="4"/>
  <c r="J182" i="4"/>
  <c r="F182" i="4"/>
  <c r="J181" i="4"/>
  <c r="F181" i="4"/>
  <c r="J180" i="4"/>
  <c r="F180" i="4"/>
  <c r="J179" i="4"/>
  <c r="F179" i="4"/>
  <c r="J178" i="4"/>
  <c r="F178" i="4"/>
  <c r="J177" i="4"/>
  <c r="F177" i="4"/>
  <c r="J176" i="4"/>
  <c r="F176" i="4"/>
  <c r="J175" i="4"/>
  <c r="F175" i="4"/>
  <c r="J174" i="4"/>
  <c r="F174" i="4"/>
  <c r="J173" i="4"/>
  <c r="F173" i="4"/>
  <c r="J172" i="4"/>
  <c r="F172" i="4"/>
  <c r="L172" i="4" s="1"/>
  <c r="J171" i="4"/>
  <c r="F171" i="4"/>
  <c r="J170" i="4"/>
  <c r="F170" i="4"/>
  <c r="L170" i="4" s="1"/>
  <c r="M170" i="4" s="1"/>
  <c r="J169" i="4"/>
  <c r="F169" i="4"/>
  <c r="J168" i="4"/>
  <c r="F168" i="4"/>
  <c r="J167" i="4"/>
  <c r="F167" i="4"/>
  <c r="J166" i="4"/>
  <c r="F166" i="4"/>
  <c r="L166" i="4" s="1"/>
  <c r="J165" i="4"/>
  <c r="F165" i="4"/>
  <c r="J164" i="4"/>
  <c r="F164" i="4"/>
  <c r="L164" i="4" s="1"/>
  <c r="M164" i="4" s="1"/>
  <c r="J163" i="4"/>
  <c r="F163" i="4"/>
  <c r="J162" i="4"/>
  <c r="F162" i="4"/>
  <c r="J161" i="4"/>
  <c r="F161" i="4"/>
  <c r="J160" i="4"/>
  <c r="F160" i="4"/>
  <c r="L160" i="4" s="1"/>
  <c r="J159" i="4"/>
  <c r="F159" i="4"/>
  <c r="J158" i="4"/>
  <c r="F158" i="4"/>
  <c r="L158" i="4" s="1"/>
  <c r="M158" i="4" s="1"/>
  <c r="J157" i="4"/>
  <c r="F157" i="4"/>
  <c r="J156" i="4"/>
  <c r="F156" i="4"/>
  <c r="J155" i="4"/>
  <c r="F155" i="4"/>
  <c r="J154" i="4"/>
  <c r="F154" i="4"/>
  <c r="L154" i="4" s="1"/>
  <c r="J153" i="4"/>
  <c r="F153" i="4"/>
  <c r="J152" i="4"/>
  <c r="F152" i="4"/>
  <c r="L152" i="4" s="1"/>
  <c r="M152" i="4" s="1"/>
  <c r="J151" i="4"/>
  <c r="F151" i="4"/>
  <c r="J150" i="4"/>
  <c r="F150" i="4"/>
  <c r="L150" i="4" s="1"/>
  <c r="J149" i="4"/>
  <c r="F149" i="4"/>
  <c r="J148" i="4"/>
  <c r="F148" i="4"/>
  <c r="L148" i="4" s="1"/>
  <c r="L147" i="4"/>
  <c r="J147" i="4"/>
  <c r="F147" i="4"/>
  <c r="J146" i="4"/>
  <c r="F146" i="4"/>
  <c r="J145" i="4"/>
  <c r="F145" i="4"/>
  <c r="J144" i="4"/>
  <c r="F144" i="4"/>
  <c r="L144" i="4" s="1"/>
  <c r="J143" i="4"/>
  <c r="F143" i="4"/>
  <c r="L143" i="4" s="1"/>
  <c r="M143" i="4" s="1"/>
  <c r="J142" i="4"/>
  <c r="F142" i="4"/>
  <c r="J141" i="4"/>
  <c r="F141" i="4"/>
  <c r="L141" i="4" s="1"/>
  <c r="J140" i="4"/>
  <c r="F140" i="4"/>
  <c r="J139" i="4"/>
  <c r="F139" i="4"/>
  <c r="J138" i="4"/>
  <c r="F138" i="4"/>
  <c r="L138" i="4" s="1"/>
  <c r="J137" i="4"/>
  <c r="F137" i="4"/>
  <c r="J136" i="4"/>
  <c r="F136" i="4"/>
  <c r="L136" i="4" s="1"/>
  <c r="J135" i="4"/>
  <c r="F135" i="4"/>
  <c r="J134" i="4"/>
  <c r="F134" i="4"/>
  <c r="J133" i="4"/>
  <c r="F133" i="4"/>
  <c r="J132" i="4"/>
  <c r="F132" i="4"/>
  <c r="J131" i="4"/>
  <c r="F131" i="4"/>
  <c r="L131" i="4" s="1"/>
  <c r="M131" i="4" s="1"/>
  <c r="J130" i="4"/>
  <c r="F130" i="4"/>
  <c r="L130" i="4" s="1"/>
  <c r="J129" i="4"/>
  <c r="F129" i="4"/>
  <c r="L129" i="4" s="1"/>
  <c r="J128" i="4"/>
  <c r="F128" i="4"/>
  <c r="J127" i="4"/>
  <c r="F127" i="4"/>
  <c r="J126" i="4"/>
  <c r="F126" i="4"/>
  <c r="L126" i="4" s="1"/>
  <c r="J125" i="4"/>
  <c r="F125" i="4"/>
  <c r="L125" i="4" s="1"/>
  <c r="M125" i="4" s="1"/>
  <c r="J124" i="4"/>
  <c r="F124" i="4"/>
  <c r="L124" i="4" s="1"/>
  <c r="J123" i="4"/>
  <c r="F123" i="4"/>
  <c r="L123" i="4" s="1"/>
  <c r="J122" i="4"/>
  <c r="F122" i="4"/>
  <c r="J121" i="4"/>
  <c r="F121" i="4"/>
  <c r="J120" i="4"/>
  <c r="F120" i="4"/>
  <c r="L120" i="4" s="1"/>
  <c r="J119" i="4"/>
  <c r="F119" i="4"/>
  <c r="L119" i="4" s="1"/>
  <c r="M119" i="4" s="1"/>
  <c r="J118" i="4"/>
  <c r="F118" i="4"/>
  <c r="L118" i="4" s="1"/>
  <c r="J117" i="4"/>
  <c r="F117" i="4"/>
  <c r="L117" i="4" s="1"/>
  <c r="J116" i="4"/>
  <c r="F116" i="4"/>
  <c r="J115" i="4"/>
  <c r="F115" i="4"/>
  <c r="J114" i="4"/>
  <c r="F114" i="4"/>
  <c r="J113" i="4"/>
  <c r="F113" i="4"/>
  <c r="L113" i="4" s="1"/>
  <c r="M113" i="4" s="1"/>
  <c r="J112" i="4"/>
  <c r="F112" i="4"/>
  <c r="J111" i="4"/>
  <c r="F111" i="4"/>
  <c r="J110" i="4"/>
  <c r="F110" i="4"/>
  <c r="J109" i="4"/>
  <c r="F109" i="4"/>
  <c r="J108" i="4"/>
  <c r="F108" i="4"/>
  <c r="L108" i="4" s="1"/>
  <c r="J107" i="4"/>
  <c r="F107" i="4"/>
  <c r="L107" i="4" s="1"/>
  <c r="M107" i="4" s="1"/>
  <c r="J106" i="4"/>
  <c r="F106" i="4"/>
  <c r="J105" i="4"/>
  <c r="F105" i="4"/>
  <c r="J104" i="4"/>
  <c r="F104" i="4"/>
  <c r="J103" i="4"/>
  <c r="F103" i="4"/>
  <c r="J102" i="4"/>
  <c r="F102" i="4"/>
  <c r="L102" i="4" s="1"/>
  <c r="J101" i="4"/>
  <c r="F101" i="4"/>
  <c r="J100" i="4"/>
  <c r="F100" i="4"/>
  <c r="L100" i="4" s="1"/>
  <c r="J99" i="4"/>
  <c r="F99" i="4"/>
  <c r="J98" i="4"/>
  <c r="F98" i="4"/>
  <c r="J97" i="4"/>
  <c r="F97" i="4"/>
  <c r="L97" i="4" s="1"/>
  <c r="J96" i="4"/>
  <c r="F96" i="4"/>
  <c r="J95" i="4"/>
  <c r="F95" i="4"/>
  <c r="L95" i="4" s="1"/>
  <c r="M95" i="4" s="1"/>
  <c r="J94" i="4"/>
  <c r="F94" i="4"/>
  <c r="L94" i="4" s="1"/>
  <c r="J93" i="4"/>
  <c r="F93" i="4"/>
  <c r="J92" i="4"/>
  <c r="F92" i="4"/>
  <c r="J91" i="4"/>
  <c r="F91" i="4"/>
  <c r="L91" i="4" s="1"/>
  <c r="J90" i="4"/>
  <c r="F90" i="4"/>
  <c r="L90" i="4" s="1"/>
  <c r="J89" i="4"/>
  <c r="F89" i="4"/>
  <c r="L89" i="4" s="1"/>
  <c r="M89" i="4" s="1"/>
  <c r="J88" i="4"/>
  <c r="F88" i="4"/>
  <c r="L88" i="4" s="1"/>
  <c r="M88" i="4" s="1"/>
  <c r="J87" i="4"/>
  <c r="F87" i="4"/>
  <c r="J86" i="4"/>
  <c r="F86" i="4"/>
  <c r="J85" i="4"/>
  <c r="F85" i="4"/>
  <c r="L85" i="4" s="1"/>
  <c r="J84" i="4"/>
  <c r="F84" i="4"/>
  <c r="L84" i="4" s="1"/>
  <c r="J83" i="4"/>
  <c r="F83" i="4"/>
  <c r="L83" i="4" s="1"/>
  <c r="M83" i="4" s="1"/>
  <c r="J82" i="4"/>
  <c r="F82" i="4"/>
  <c r="L82" i="4" s="1"/>
  <c r="M82" i="4" s="1"/>
  <c r="J81" i="4"/>
  <c r="F81" i="4"/>
  <c r="J80" i="4"/>
  <c r="F80" i="4"/>
  <c r="J79" i="4"/>
  <c r="F79" i="4"/>
  <c r="L79" i="4" s="1"/>
  <c r="M79" i="4" s="1"/>
  <c r="J78" i="4"/>
  <c r="F78" i="4"/>
  <c r="L78" i="4" s="1"/>
  <c r="J77" i="4"/>
  <c r="F77" i="4"/>
  <c r="J76" i="4"/>
  <c r="F76" i="4"/>
  <c r="L76" i="4" s="1"/>
  <c r="M76" i="4" s="1"/>
  <c r="J75" i="4"/>
  <c r="F75" i="4"/>
  <c r="L75" i="4" s="1"/>
  <c r="J74" i="4"/>
  <c r="F74" i="4"/>
  <c r="L74" i="4" s="1"/>
  <c r="M74" i="4" s="1"/>
  <c r="J73" i="4"/>
  <c r="F73" i="4"/>
  <c r="J72" i="4"/>
  <c r="F72" i="4"/>
  <c r="L72" i="4" s="1"/>
  <c r="J71" i="4"/>
  <c r="F71" i="4"/>
  <c r="L71" i="4" s="1"/>
  <c r="M71" i="4" s="1"/>
  <c r="J70" i="4"/>
  <c r="F70" i="4"/>
  <c r="J69" i="4"/>
  <c r="F69" i="4"/>
  <c r="J68" i="4"/>
  <c r="F68" i="4"/>
  <c r="J67" i="4"/>
  <c r="F67" i="4"/>
  <c r="J66" i="4"/>
  <c r="F66" i="4"/>
  <c r="L66" i="4" s="1"/>
  <c r="J65" i="4"/>
  <c r="F65" i="4"/>
  <c r="J64" i="4"/>
  <c r="F64" i="4"/>
  <c r="J63" i="4"/>
  <c r="F63" i="4"/>
  <c r="J62" i="4"/>
  <c r="F62" i="4"/>
  <c r="J61" i="4"/>
  <c r="F61" i="4"/>
  <c r="L61" i="4" s="1"/>
  <c r="M61" i="4" s="1"/>
  <c r="J60" i="4"/>
  <c r="F60" i="4"/>
  <c r="J59" i="4"/>
  <c r="F59" i="4"/>
  <c r="L59" i="4" s="1"/>
  <c r="M59" i="4" s="1"/>
  <c r="J58" i="4"/>
  <c r="F58" i="4"/>
  <c r="J57" i="4"/>
  <c r="F57" i="4"/>
  <c r="J56" i="4"/>
  <c r="F56" i="4"/>
  <c r="L56" i="4" s="1"/>
  <c r="M56" i="4" s="1"/>
  <c r="J55" i="4"/>
  <c r="F55" i="4"/>
  <c r="L55" i="4" s="1"/>
  <c r="M55" i="4" s="1"/>
  <c r="J54" i="4"/>
  <c r="F54" i="4"/>
  <c r="L54" i="4" s="1"/>
  <c r="J53" i="4"/>
  <c r="F53" i="4"/>
  <c r="L53" i="4" s="1"/>
  <c r="M53" i="4" s="1"/>
  <c r="J52" i="4"/>
  <c r="F52" i="4"/>
  <c r="J51" i="4"/>
  <c r="F51" i="4"/>
  <c r="J50" i="4"/>
  <c r="F50" i="4"/>
  <c r="L50" i="4" s="1"/>
  <c r="M50" i="4" s="1"/>
  <c r="J49" i="4"/>
  <c r="F49" i="4"/>
  <c r="L49" i="4" s="1"/>
  <c r="M49" i="4" s="1"/>
  <c r="J48" i="4"/>
  <c r="F48" i="4"/>
  <c r="L48" i="4" s="1"/>
  <c r="J47" i="4"/>
  <c r="F47" i="4"/>
  <c r="L47" i="4" s="1"/>
  <c r="M47" i="4" s="1"/>
  <c r="J46" i="4"/>
  <c r="F46" i="4"/>
  <c r="J45" i="4"/>
  <c r="F45" i="4"/>
  <c r="J44" i="4"/>
  <c r="F44" i="4"/>
  <c r="L44" i="4" s="1"/>
  <c r="M44" i="4" s="1"/>
  <c r="J43" i="4"/>
  <c r="F43" i="4"/>
  <c r="L43" i="4" s="1"/>
  <c r="M43" i="4" s="1"/>
  <c r="J42" i="4"/>
  <c r="F42" i="4"/>
  <c r="J41" i="4"/>
  <c r="F41" i="4"/>
  <c r="L41" i="4" s="1"/>
  <c r="M41" i="4" s="1"/>
  <c r="J40" i="4"/>
  <c r="F40" i="4"/>
  <c r="L40" i="4" s="1"/>
  <c r="M40" i="4" s="1"/>
  <c r="J39" i="4"/>
  <c r="F39" i="4"/>
  <c r="L39" i="4" s="1"/>
  <c r="J38" i="4"/>
  <c r="F38" i="4"/>
  <c r="L38" i="4" s="1"/>
  <c r="M38" i="4" s="1"/>
  <c r="J37" i="4"/>
  <c r="F37" i="4"/>
  <c r="J36" i="4"/>
  <c r="F36" i="4"/>
  <c r="L36" i="4" s="1"/>
  <c r="J35" i="4"/>
  <c r="F35" i="4"/>
  <c r="J34" i="4"/>
  <c r="F34" i="4"/>
  <c r="J33" i="4"/>
  <c r="F33" i="4"/>
  <c r="L33" i="4" s="1"/>
  <c r="J32" i="4"/>
  <c r="F32" i="4"/>
  <c r="J31" i="4"/>
  <c r="F31" i="4"/>
  <c r="J30" i="4"/>
  <c r="F30" i="4"/>
  <c r="L30" i="4" s="1"/>
  <c r="J29" i="4"/>
  <c r="F29" i="4"/>
  <c r="J28" i="4"/>
  <c r="F28" i="4"/>
  <c r="J27" i="4"/>
  <c r="F27" i="4"/>
  <c r="J26" i="4"/>
  <c r="F26" i="4"/>
  <c r="J25" i="4"/>
  <c r="F25" i="4"/>
  <c r="L25" i="4" s="1"/>
  <c r="M25" i="4" s="1"/>
  <c r="J24" i="4"/>
  <c r="F24" i="4"/>
  <c r="J23" i="4"/>
  <c r="F23" i="4"/>
  <c r="J22" i="4"/>
  <c r="F22" i="4"/>
  <c r="J21" i="4"/>
  <c r="F21" i="4"/>
  <c r="L21" i="4" s="1"/>
  <c r="J20" i="4"/>
  <c r="F20" i="4"/>
  <c r="L20" i="4" s="1"/>
  <c r="M20" i="4" s="1"/>
  <c r="J19" i="4"/>
  <c r="F19" i="4"/>
  <c r="L19" i="4" s="1"/>
  <c r="M19" i="4" s="1"/>
  <c r="J18" i="4"/>
  <c r="F18" i="4"/>
  <c r="L18" i="4" s="1"/>
  <c r="J17" i="4"/>
  <c r="F17" i="4"/>
  <c r="J16" i="4"/>
  <c r="F16" i="4"/>
  <c r="J15" i="4"/>
  <c r="F15" i="4"/>
  <c r="I14" i="4"/>
  <c r="H14" i="4"/>
  <c r="H13" i="4" s="1"/>
  <c r="E14" i="4"/>
  <c r="E13" i="4" s="1"/>
  <c r="D14" i="4"/>
  <c r="C14" i="4"/>
  <c r="G13" i="5" l="1"/>
  <c r="L42" i="4"/>
  <c r="L114" i="4"/>
  <c r="L168" i="4"/>
  <c r="L193" i="4"/>
  <c r="L199" i="4"/>
  <c r="L205" i="4"/>
  <c r="L211" i="4"/>
  <c r="L262" i="4"/>
  <c r="M262" i="4" s="1"/>
  <c r="L188" i="4"/>
  <c r="M188" i="4" s="1"/>
  <c r="L194" i="4"/>
  <c r="M194" i="4" s="1"/>
  <c r="L200" i="4"/>
  <c r="M200" i="4" s="1"/>
  <c r="L206" i="4"/>
  <c r="M206" i="4" s="1"/>
  <c r="L263" i="4"/>
  <c r="M263" i="4" s="1"/>
  <c r="L111" i="4"/>
  <c r="L153" i="4"/>
  <c r="L159" i="4"/>
  <c r="M159" i="4" s="1"/>
  <c r="L165" i="4"/>
  <c r="L183" i="4"/>
  <c r="L189" i="4"/>
  <c r="L195" i="4"/>
  <c r="M195" i="4" s="1"/>
  <c r="L201" i="4"/>
  <c r="L213" i="4"/>
  <c r="L264" i="4"/>
  <c r="M264" i="4" s="1"/>
  <c r="L270" i="4"/>
  <c r="L265" i="4"/>
  <c r="L155" i="4"/>
  <c r="M155" i="4" s="1"/>
  <c r="L161" i="4"/>
  <c r="M161" i="4" s="1"/>
  <c r="L167" i="4"/>
  <c r="M167" i="4" s="1"/>
  <c r="L179" i="4"/>
  <c r="M179" i="4" s="1"/>
  <c r="L185" i="4"/>
  <c r="M185" i="4" s="1"/>
  <c r="I277" i="5"/>
  <c r="F13" i="5"/>
  <c r="L17" i="4"/>
  <c r="M17" i="4" s="1"/>
  <c r="L23" i="4"/>
  <c r="M23" i="4" s="1"/>
  <c r="L35" i="4"/>
  <c r="M35" i="4" s="1"/>
  <c r="L46" i="4"/>
  <c r="M46" i="4" s="1"/>
  <c r="L52" i="4"/>
  <c r="M52" i="4" s="1"/>
  <c r="L58" i="4"/>
  <c r="M58" i="4" s="1"/>
  <c r="L64" i="4"/>
  <c r="M64" i="4" s="1"/>
  <c r="L81" i="4"/>
  <c r="M81" i="4" s="1"/>
  <c r="L87" i="4"/>
  <c r="L93" i="4"/>
  <c r="L105" i="4"/>
  <c r="M105" i="4" s="1"/>
  <c r="L116" i="4"/>
  <c r="M116" i="4" s="1"/>
  <c r="L122" i="4"/>
  <c r="M122" i="4" s="1"/>
  <c r="L128" i="4"/>
  <c r="M128" i="4" s="1"/>
  <c r="L134" i="4"/>
  <c r="M134" i="4" s="1"/>
  <c r="L157" i="4"/>
  <c r="M157" i="4" s="1"/>
  <c r="L163" i="4"/>
  <c r="M163" i="4" s="1"/>
  <c r="L169" i="4"/>
  <c r="M169" i="4" s="1"/>
  <c r="L175" i="4"/>
  <c r="L192" i="4"/>
  <c r="M192" i="4" s="1"/>
  <c r="L198" i="4"/>
  <c r="L210" i="4"/>
  <c r="L216" i="4"/>
  <c r="L227" i="4"/>
  <c r="M227" i="4" s="1"/>
  <c r="L233" i="4"/>
  <c r="M233" i="4" s="1"/>
  <c r="L239" i="4"/>
  <c r="M239" i="4" s="1"/>
  <c r="L255" i="4"/>
  <c r="M255" i="4" s="1"/>
  <c r="L260" i="4"/>
  <c r="M260" i="4" s="1"/>
  <c r="L271" i="4"/>
  <c r="C13" i="4"/>
  <c r="L24" i="4"/>
  <c r="L77" i="4"/>
  <c r="M77" i="4" s="1"/>
  <c r="L112" i="4"/>
  <c r="L240" i="4"/>
  <c r="L261" i="4"/>
  <c r="M261" i="4" s="1"/>
  <c r="L177" i="4"/>
  <c r="M177" i="4" s="1"/>
  <c r="I13" i="4"/>
  <c r="L96" i="4"/>
  <c r="L149" i="4"/>
  <c r="M149" i="4" s="1"/>
  <c r="L184" i="4"/>
  <c r="M184" i="4" s="1"/>
  <c r="L207" i="4"/>
  <c r="L243" i="4"/>
  <c r="M243" i="4" s="1"/>
  <c r="L132" i="4"/>
  <c r="L16" i="4"/>
  <c r="M16" i="4" s="1"/>
  <c r="L22" i="4"/>
  <c r="M22" i="4" s="1"/>
  <c r="L28" i="4"/>
  <c r="M28" i="4" s="1"/>
  <c r="L45" i="4"/>
  <c r="L51" i="4"/>
  <c r="M51" i="4" s="1"/>
  <c r="L57" i="4"/>
  <c r="L69" i="4"/>
  <c r="L80" i="4"/>
  <c r="M80" i="4" s="1"/>
  <c r="L86" i="4"/>
  <c r="M86" i="4" s="1"/>
  <c r="L92" i="4"/>
  <c r="M92" i="4" s="1"/>
  <c r="L98" i="4"/>
  <c r="M98" i="4" s="1"/>
  <c r="L121" i="4"/>
  <c r="L127" i="4"/>
  <c r="L133" i="4"/>
  <c r="L156" i="4"/>
  <c r="L162" i="4"/>
  <c r="L174" i="4"/>
  <c r="M174" i="4" s="1"/>
  <c r="L180" i="4"/>
  <c r="M180" i="4" s="1"/>
  <c r="L191" i="4"/>
  <c r="M191" i="4" s="1"/>
  <c r="L197" i="4"/>
  <c r="M197" i="4" s="1"/>
  <c r="L203" i="4"/>
  <c r="M203" i="4" s="1"/>
  <c r="L215" i="4"/>
  <c r="M215" i="4" s="1"/>
  <c r="L226" i="4"/>
  <c r="M226" i="4" s="1"/>
  <c r="L232" i="4"/>
  <c r="L238" i="4"/>
  <c r="L244" i="4"/>
  <c r="F253" i="4"/>
  <c r="L259" i="4"/>
  <c r="M259" i="4" s="1"/>
  <c r="M69" i="4"/>
  <c r="L29" i="4"/>
  <c r="M29" i="4" s="1"/>
  <c r="L34" i="4"/>
  <c r="M34" i="4" s="1"/>
  <c r="M39" i="4"/>
  <c r="L65" i="4"/>
  <c r="M65" i="4" s="1"/>
  <c r="L70" i="4"/>
  <c r="M70" i="4" s="1"/>
  <c r="M75" i="4"/>
  <c r="L101" i="4"/>
  <c r="M101" i="4" s="1"/>
  <c r="L106" i="4"/>
  <c r="M106" i="4" s="1"/>
  <c r="M111" i="4"/>
  <c r="L137" i="4"/>
  <c r="M137" i="4" s="1"/>
  <c r="L142" i="4"/>
  <c r="M142" i="4" s="1"/>
  <c r="M147" i="4"/>
  <c r="L173" i="4"/>
  <c r="M173" i="4" s="1"/>
  <c r="L178" i="4"/>
  <c r="M183" i="4"/>
  <c r="L209" i="4"/>
  <c r="M209" i="4" s="1"/>
  <c r="L214" i="4"/>
  <c r="M219" i="4"/>
  <c r="L245" i="4"/>
  <c r="M245" i="4" s="1"/>
  <c r="L250" i="4"/>
  <c r="M250" i="4" s="1"/>
  <c r="M258" i="4"/>
  <c r="M267" i="4"/>
  <c r="M153" i="4"/>
  <c r="M189" i="4"/>
  <c r="M199" i="4"/>
  <c r="L220" i="4"/>
  <c r="M220" i="4" s="1"/>
  <c r="M225" i="4"/>
  <c r="M235" i="4"/>
  <c r="L251" i="4"/>
  <c r="M251" i="4" s="1"/>
  <c r="M117" i="4"/>
  <c r="M138" i="4"/>
  <c r="F14" i="4"/>
  <c r="F13" i="4" s="1"/>
  <c r="M66" i="4"/>
  <c r="M102" i="4"/>
  <c r="M246" i="4"/>
  <c r="M87" i="4"/>
  <c r="M97" i="4"/>
  <c r="M123" i="4"/>
  <c r="M133" i="4"/>
  <c r="M205" i="4"/>
  <c r="M231" i="4"/>
  <c r="M241" i="4"/>
  <c r="M273" i="4"/>
  <c r="M168" i="4"/>
  <c r="M204" i="4"/>
  <c r="M240" i="4"/>
  <c r="M91" i="4"/>
  <c r="M30" i="4"/>
  <c r="J14" i="4"/>
  <c r="L15" i="4"/>
  <c r="L26" i="4"/>
  <c r="M26" i="4" s="1"/>
  <c r="L31" i="4"/>
  <c r="M31" i="4" s="1"/>
  <c r="M36" i="4"/>
  <c r="L62" i="4"/>
  <c r="M62" i="4" s="1"/>
  <c r="L67" i="4"/>
  <c r="M67" i="4" s="1"/>
  <c r="M72" i="4"/>
  <c r="L103" i="4"/>
  <c r="M103" i="4" s="1"/>
  <c r="M108" i="4"/>
  <c r="M118" i="4"/>
  <c r="L139" i="4"/>
  <c r="M139" i="4" s="1"/>
  <c r="M144" i="4"/>
  <c r="M154" i="4"/>
  <c r="M190" i="4"/>
  <c r="M216" i="4"/>
  <c r="M252" i="4"/>
  <c r="M96" i="4"/>
  <c r="L60" i="4"/>
  <c r="M60" i="4" s="1"/>
  <c r="M268" i="4"/>
  <c r="M21" i="4"/>
  <c r="M57" i="4"/>
  <c r="M93" i="4"/>
  <c r="M129" i="4"/>
  <c r="M165" i="4"/>
  <c r="M201" i="4"/>
  <c r="M237" i="4"/>
  <c r="M24" i="4"/>
  <c r="M45" i="4"/>
  <c r="M127" i="4"/>
  <c r="M210" i="4"/>
  <c r="L32" i="4"/>
  <c r="M32" i="4" s="1"/>
  <c r="L37" i="4"/>
  <c r="M37" i="4" s="1"/>
  <c r="M42" i="4"/>
  <c r="L68" i="4"/>
  <c r="M68" i="4" s="1"/>
  <c r="L73" i="4"/>
  <c r="M73" i="4" s="1"/>
  <c r="M78" i="4"/>
  <c r="L104" i="4"/>
  <c r="M104" i="4" s="1"/>
  <c r="L109" i="4"/>
  <c r="M109" i="4" s="1"/>
  <c r="M114" i="4"/>
  <c r="L140" i="4"/>
  <c r="M140" i="4" s="1"/>
  <c r="L145" i="4"/>
  <c r="M145" i="4" s="1"/>
  <c r="M150" i="4"/>
  <c r="L176" i="4"/>
  <c r="M176" i="4" s="1"/>
  <c r="L181" i="4"/>
  <c r="M181" i="4" s="1"/>
  <c r="M186" i="4"/>
  <c r="L212" i="4"/>
  <c r="M212" i="4" s="1"/>
  <c r="L217" i="4"/>
  <c r="M222" i="4"/>
  <c r="L248" i="4"/>
  <c r="M248" i="4" s="1"/>
  <c r="M256" i="4"/>
  <c r="M265" i="4"/>
  <c r="M135" i="4"/>
  <c r="L27" i="4"/>
  <c r="M27" i="4" s="1"/>
  <c r="M48" i="4"/>
  <c r="L63" i="4"/>
  <c r="M63" i="4" s="1"/>
  <c r="M84" i="4"/>
  <c r="M94" i="4"/>
  <c r="L99" i="4"/>
  <c r="M99" i="4" s="1"/>
  <c r="L110" i="4"/>
  <c r="M110" i="4" s="1"/>
  <c r="L115" i="4"/>
  <c r="M115" i="4" s="1"/>
  <c r="M120" i="4"/>
  <c r="M130" i="4"/>
  <c r="L135" i="4"/>
  <c r="L146" i="4"/>
  <c r="M146" i="4" s="1"/>
  <c r="L151" i="4"/>
  <c r="M151" i="4" s="1"/>
  <c r="M156" i="4"/>
  <c r="M166" i="4"/>
  <c r="L171" i="4"/>
  <c r="M171" i="4" s="1"/>
  <c r="L182" i="4"/>
  <c r="M182" i="4" s="1"/>
  <c r="L187" i="4"/>
  <c r="M187" i="4" s="1"/>
  <c r="M202" i="4"/>
  <c r="L218" i="4"/>
  <c r="M218" i="4" s="1"/>
  <c r="L223" i="4"/>
  <c r="M223" i="4" s="1"/>
  <c r="M228" i="4"/>
  <c r="M238" i="4"/>
  <c r="L257" i="4"/>
  <c r="M257" i="4" s="1"/>
  <c r="L266" i="4"/>
  <c r="M266" i="4" s="1"/>
  <c r="M132" i="4"/>
  <c r="M207" i="4"/>
  <c r="M141" i="4"/>
  <c r="M213" i="4"/>
  <c r="M249" i="4"/>
  <c r="M270" i="4"/>
  <c r="M33" i="4"/>
  <c r="D13" i="4"/>
  <c r="M18" i="4"/>
  <c r="M54" i="4"/>
  <c r="M90" i="4"/>
  <c r="M100" i="4"/>
  <c r="M126" i="4"/>
  <c r="M136" i="4"/>
  <c r="M162" i="4"/>
  <c r="M172" i="4"/>
  <c r="M198" i="4"/>
  <c r="M208" i="4"/>
  <c r="M234" i="4"/>
  <c r="M244" i="4"/>
  <c r="M271" i="4"/>
  <c r="F14" i="5"/>
  <c r="H14" i="5"/>
  <c r="M217" i="4"/>
  <c r="M85" i="4"/>
  <c r="M121" i="4"/>
  <c r="M193" i="4"/>
  <c r="M229" i="4"/>
  <c r="M178" i="4"/>
  <c r="M214" i="4"/>
  <c r="M112" i="4"/>
  <c r="M148" i="4"/>
  <c r="M175" i="4"/>
  <c r="M211" i="4"/>
  <c r="M247" i="4"/>
  <c r="M124" i="4"/>
  <c r="M160" i="4"/>
  <c r="M196" i="4"/>
  <c r="M232" i="4"/>
  <c r="M15" i="4"/>
  <c r="L254" i="4"/>
  <c r="J253" i="4"/>
  <c r="L274" i="4"/>
  <c r="M274" i="4" s="1"/>
  <c r="L14" i="4" l="1"/>
  <c r="J13" i="4"/>
  <c r="H13" i="5"/>
  <c r="I13" i="5" s="1"/>
  <c r="I14" i="5"/>
  <c r="M14" i="4"/>
  <c r="L253" i="4"/>
  <c r="M254" i="4"/>
  <c r="M253" i="4" s="1"/>
  <c r="M13" i="4" l="1"/>
  <c r="L13" i="4"/>
  <c r="L48" i="3"/>
  <c r="M48" i="3" s="1"/>
  <c r="G48" i="3"/>
  <c r="L47" i="3"/>
  <c r="G47" i="3"/>
  <c r="L46" i="3"/>
  <c r="G46" i="3"/>
  <c r="L45" i="3"/>
  <c r="G45" i="3"/>
  <c r="L44" i="3"/>
  <c r="G44" i="3"/>
  <c r="L43" i="3"/>
  <c r="G43" i="3"/>
  <c r="L42" i="3"/>
  <c r="G42" i="3"/>
  <c r="L41" i="3"/>
  <c r="G41" i="3"/>
  <c r="L40" i="3"/>
  <c r="M40" i="3" s="1"/>
  <c r="G40" i="3"/>
  <c r="L39" i="3"/>
  <c r="G39" i="3"/>
  <c r="L38" i="3"/>
  <c r="G38" i="3"/>
  <c r="L37" i="3"/>
  <c r="G37" i="3"/>
  <c r="L36" i="3"/>
  <c r="G36" i="3"/>
  <c r="L35" i="3"/>
  <c r="G35" i="3"/>
  <c r="L34" i="3"/>
  <c r="G34" i="3"/>
  <c r="L33" i="3"/>
  <c r="G33" i="3"/>
  <c r="L32" i="3"/>
  <c r="M32" i="3" s="1"/>
  <c r="G32" i="3"/>
  <c r="L31" i="3"/>
  <c r="G31" i="3"/>
  <c r="L30" i="3"/>
  <c r="G30" i="3"/>
  <c r="L29" i="3"/>
  <c r="G29" i="3"/>
  <c r="L28" i="3"/>
  <c r="G28" i="3"/>
  <c r="L27" i="3"/>
  <c r="G27" i="3"/>
  <c r="L26" i="3"/>
  <c r="G26" i="3"/>
  <c r="L25" i="3"/>
  <c r="G25" i="3"/>
  <c r="L24" i="3"/>
  <c r="G24" i="3"/>
  <c r="L23" i="3"/>
  <c r="G23" i="3"/>
  <c r="L22" i="3"/>
  <c r="G22" i="3"/>
  <c r="L21" i="3"/>
  <c r="G21" i="3"/>
  <c r="L20" i="3"/>
  <c r="G20" i="3"/>
  <c r="L19" i="3"/>
  <c r="G19" i="3"/>
  <c r="L18" i="3"/>
  <c r="G18" i="3"/>
  <c r="L17" i="3"/>
  <c r="G17" i="3"/>
  <c r="L16" i="3"/>
  <c r="G16" i="3"/>
  <c r="K15" i="3"/>
  <c r="J15" i="3"/>
  <c r="I15" i="3"/>
  <c r="F15" i="3"/>
  <c r="E15" i="3"/>
  <c r="D15" i="3"/>
  <c r="M21" i="3" l="1"/>
  <c r="M16" i="3"/>
  <c r="M46" i="3"/>
  <c r="M22" i="3"/>
  <c r="M27" i="3"/>
  <c r="M31" i="3"/>
  <c r="M43" i="3"/>
  <c r="M20" i="3"/>
  <c r="M37" i="3"/>
  <c r="M44" i="3"/>
  <c r="M45" i="3"/>
  <c r="M28" i="3"/>
  <c r="M47" i="3"/>
  <c r="M24" i="3"/>
  <c r="M36" i="3"/>
  <c r="M29" i="3"/>
  <c r="M23" i="3"/>
  <c r="M39" i="3"/>
  <c r="M18" i="3"/>
  <c r="M34" i="3"/>
  <c r="L15" i="3"/>
  <c r="M19" i="3"/>
  <c r="M35" i="3"/>
  <c r="M25" i="3"/>
  <c r="M41" i="3"/>
  <c r="M38" i="3"/>
  <c r="M30" i="3"/>
  <c r="G15" i="3"/>
  <c r="M26" i="3"/>
  <c r="M42" i="3"/>
  <c r="M33" i="3"/>
  <c r="M17" i="3"/>
  <c r="M15" i="3" l="1"/>
  <c r="U280" i="2"/>
  <c r="R280" i="2"/>
  <c r="N280" i="2"/>
  <c r="H280" i="2"/>
  <c r="U279" i="2"/>
  <c r="R279" i="2"/>
  <c r="N279" i="2"/>
  <c r="H279" i="2"/>
  <c r="U278" i="2"/>
  <c r="R278" i="2"/>
  <c r="N278" i="2"/>
  <c r="O278" i="2" s="1"/>
  <c r="H278" i="2"/>
  <c r="U277" i="2"/>
  <c r="R277" i="2"/>
  <c r="N277" i="2"/>
  <c r="H277" i="2"/>
  <c r="U276" i="2"/>
  <c r="R276" i="2"/>
  <c r="N276" i="2"/>
  <c r="H276" i="2"/>
  <c r="O276" i="2" s="1"/>
  <c r="U275" i="2"/>
  <c r="R275" i="2"/>
  <c r="N275" i="2"/>
  <c r="H275" i="2"/>
  <c r="U274" i="2"/>
  <c r="R274" i="2"/>
  <c r="N274" i="2"/>
  <c r="H274" i="2"/>
  <c r="U273" i="2"/>
  <c r="R273" i="2"/>
  <c r="N273" i="2"/>
  <c r="H273" i="2"/>
  <c r="U272" i="2"/>
  <c r="R272" i="2"/>
  <c r="N272" i="2"/>
  <c r="H272" i="2"/>
  <c r="U271" i="2"/>
  <c r="R271" i="2"/>
  <c r="N271" i="2"/>
  <c r="H271" i="2"/>
  <c r="U270" i="2"/>
  <c r="R270" i="2"/>
  <c r="N270" i="2"/>
  <c r="H270" i="2"/>
  <c r="O270" i="2" s="1"/>
  <c r="U269" i="2"/>
  <c r="R269" i="2"/>
  <c r="N269" i="2"/>
  <c r="H269" i="2"/>
  <c r="U268" i="2"/>
  <c r="R268" i="2"/>
  <c r="N268" i="2"/>
  <c r="H268" i="2"/>
  <c r="U267" i="2"/>
  <c r="R267" i="2"/>
  <c r="N267" i="2"/>
  <c r="H267" i="2"/>
  <c r="U266" i="2"/>
  <c r="R266" i="2"/>
  <c r="N266" i="2"/>
  <c r="H266" i="2"/>
  <c r="U265" i="2"/>
  <c r="R265" i="2"/>
  <c r="N265" i="2"/>
  <c r="H265" i="2"/>
  <c r="U264" i="2"/>
  <c r="R264" i="2"/>
  <c r="N264" i="2"/>
  <c r="H264" i="2"/>
  <c r="U263" i="2"/>
  <c r="R263" i="2"/>
  <c r="N263" i="2"/>
  <c r="H263" i="2"/>
  <c r="U262" i="2"/>
  <c r="R262" i="2"/>
  <c r="N262" i="2"/>
  <c r="H262" i="2"/>
  <c r="U261" i="2"/>
  <c r="R261" i="2"/>
  <c r="N261" i="2"/>
  <c r="H261" i="2"/>
  <c r="U260" i="2"/>
  <c r="R260" i="2"/>
  <c r="N260" i="2"/>
  <c r="H260" i="2"/>
  <c r="U259" i="2"/>
  <c r="R259" i="2"/>
  <c r="N259" i="2"/>
  <c r="H259" i="2"/>
  <c r="U258" i="2"/>
  <c r="R258" i="2"/>
  <c r="N258" i="2"/>
  <c r="H258" i="2"/>
  <c r="U257" i="2"/>
  <c r="R257" i="2"/>
  <c r="N257" i="2"/>
  <c r="H257" i="2"/>
  <c r="U256" i="2"/>
  <c r="R256" i="2"/>
  <c r="N256" i="2"/>
  <c r="H256" i="2"/>
  <c r="U255" i="2"/>
  <c r="R255" i="2"/>
  <c r="N255" i="2"/>
  <c r="H255" i="2"/>
  <c r="U254" i="2"/>
  <c r="R254" i="2"/>
  <c r="N254" i="2"/>
  <c r="H254" i="2"/>
  <c r="U253" i="2"/>
  <c r="R253" i="2"/>
  <c r="N253" i="2"/>
  <c r="H253" i="2"/>
  <c r="U252" i="2"/>
  <c r="R252" i="2"/>
  <c r="N252" i="2"/>
  <c r="H252" i="2"/>
  <c r="U251" i="2"/>
  <c r="R251" i="2"/>
  <c r="N251" i="2"/>
  <c r="H251" i="2"/>
  <c r="U250" i="2"/>
  <c r="R250" i="2"/>
  <c r="N250" i="2"/>
  <c r="H250" i="2"/>
  <c r="U249" i="2"/>
  <c r="R249" i="2"/>
  <c r="N249" i="2"/>
  <c r="H249" i="2"/>
  <c r="U248" i="2"/>
  <c r="R248" i="2"/>
  <c r="N248" i="2"/>
  <c r="H248" i="2"/>
  <c r="U247" i="2"/>
  <c r="R247" i="2"/>
  <c r="N247" i="2"/>
  <c r="H247" i="2"/>
  <c r="U246" i="2"/>
  <c r="R246" i="2"/>
  <c r="N246" i="2"/>
  <c r="H246" i="2"/>
  <c r="U245" i="2"/>
  <c r="R245" i="2"/>
  <c r="N245" i="2"/>
  <c r="H245" i="2"/>
  <c r="U244" i="2"/>
  <c r="R244" i="2"/>
  <c r="N244" i="2"/>
  <c r="H244" i="2"/>
  <c r="U243" i="2"/>
  <c r="R243" i="2"/>
  <c r="N243" i="2"/>
  <c r="H243" i="2"/>
  <c r="U242" i="2"/>
  <c r="R242" i="2"/>
  <c r="N242" i="2"/>
  <c r="O242" i="2" s="1"/>
  <c r="H242" i="2"/>
  <c r="U241" i="2"/>
  <c r="R241" i="2"/>
  <c r="N241" i="2"/>
  <c r="H241" i="2"/>
  <c r="U240" i="2"/>
  <c r="R240" i="2"/>
  <c r="N240" i="2"/>
  <c r="H240" i="2"/>
  <c r="U239" i="2"/>
  <c r="R239" i="2"/>
  <c r="N239" i="2"/>
  <c r="H239" i="2"/>
  <c r="U238" i="2"/>
  <c r="R238" i="2"/>
  <c r="N238" i="2"/>
  <c r="H238" i="2"/>
  <c r="U237" i="2"/>
  <c r="R237" i="2"/>
  <c r="N237" i="2"/>
  <c r="H237" i="2"/>
  <c r="U236" i="2"/>
  <c r="R236" i="2"/>
  <c r="N236" i="2"/>
  <c r="H236" i="2"/>
  <c r="U235" i="2"/>
  <c r="R235" i="2"/>
  <c r="N235" i="2"/>
  <c r="H235" i="2"/>
  <c r="U234" i="2"/>
  <c r="R234" i="2"/>
  <c r="N234" i="2"/>
  <c r="H234" i="2"/>
  <c r="U233" i="2"/>
  <c r="R233" i="2"/>
  <c r="N233" i="2"/>
  <c r="H233" i="2"/>
  <c r="U232" i="2"/>
  <c r="R232" i="2"/>
  <c r="N232" i="2"/>
  <c r="H232" i="2"/>
  <c r="U231" i="2"/>
  <c r="R231" i="2"/>
  <c r="N231" i="2"/>
  <c r="H231" i="2"/>
  <c r="U230" i="2"/>
  <c r="R230" i="2"/>
  <c r="N230" i="2"/>
  <c r="H230" i="2"/>
  <c r="U229" i="2"/>
  <c r="R229" i="2"/>
  <c r="N229" i="2"/>
  <c r="H229" i="2"/>
  <c r="U228" i="2"/>
  <c r="R228" i="2"/>
  <c r="N228" i="2"/>
  <c r="H228" i="2"/>
  <c r="U227" i="2"/>
  <c r="R227" i="2"/>
  <c r="N227" i="2"/>
  <c r="H227" i="2"/>
  <c r="U226" i="2"/>
  <c r="R226" i="2"/>
  <c r="N226" i="2"/>
  <c r="H226" i="2"/>
  <c r="U225" i="2"/>
  <c r="R225" i="2"/>
  <c r="N225" i="2"/>
  <c r="H225" i="2"/>
  <c r="U224" i="2"/>
  <c r="R224" i="2"/>
  <c r="N224" i="2"/>
  <c r="H224" i="2"/>
  <c r="U223" i="2"/>
  <c r="R223" i="2"/>
  <c r="N223" i="2"/>
  <c r="H223" i="2"/>
  <c r="U222" i="2"/>
  <c r="R222" i="2"/>
  <c r="N222" i="2"/>
  <c r="H222" i="2"/>
  <c r="U221" i="2"/>
  <c r="R221" i="2"/>
  <c r="N221" i="2"/>
  <c r="H221" i="2"/>
  <c r="U220" i="2"/>
  <c r="R220" i="2"/>
  <c r="N220" i="2"/>
  <c r="H220" i="2"/>
  <c r="U219" i="2"/>
  <c r="R219" i="2"/>
  <c r="N219" i="2"/>
  <c r="H219" i="2"/>
  <c r="U218" i="2"/>
  <c r="R218" i="2"/>
  <c r="N218" i="2"/>
  <c r="H218" i="2"/>
  <c r="U217" i="2"/>
  <c r="R217" i="2"/>
  <c r="N217" i="2"/>
  <c r="H217" i="2"/>
  <c r="U216" i="2"/>
  <c r="R216" i="2"/>
  <c r="N216" i="2"/>
  <c r="H216" i="2"/>
  <c r="U215" i="2"/>
  <c r="R215" i="2"/>
  <c r="N215" i="2"/>
  <c r="H215" i="2"/>
  <c r="U214" i="2"/>
  <c r="R214" i="2"/>
  <c r="N214" i="2"/>
  <c r="H214" i="2"/>
  <c r="U213" i="2"/>
  <c r="R213" i="2"/>
  <c r="N213" i="2"/>
  <c r="H213" i="2"/>
  <c r="U212" i="2"/>
  <c r="R212" i="2"/>
  <c r="N212" i="2"/>
  <c r="H212" i="2"/>
  <c r="U211" i="2"/>
  <c r="R211" i="2"/>
  <c r="N211" i="2"/>
  <c r="H211" i="2"/>
  <c r="U210" i="2"/>
  <c r="R210" i="2"/>
  <c r="N210" i="2"/>
  <c r="H210" i="2"/>
  <c r="U209" i="2"/>
  <c r="R209" i="2"/>
  <c r="N209" i="2"/>
  <c r="H209" i="2"/>
  <c r="U208" i="2"/>
  <c r="R208" i="2"/>
  <c r="N208" i="2"/>
  <c r="H208" i="2"/>
  <c r="U207" i="2"/>
  <c r="R207" i="2"/>
  <c r="N207" i="2"/>
  <c r="H207" i="2"/>
  <c r="U206" i="2"/>
  <c r="R206" i="2"/>
  <c r="N206" i="2"/>
  <c r="O206" i="2" s="1"/>
  <c r="H206" i="2"/>
  <c r="U205" i="2"/>
  <c r="R205" i="2"/>
  <c r="N205" i="2"/>
  <c r="H205" i="2"/>
  <c r="U204" i="2"/>
  <c r="R204" i="2"/>
  <c r="N204" i="2"/>
  <c r="H204" i="2"/>
  <c r="U203" i="2"/>
  <c r="R203" i="2"/>
  <c r="N203" i="2"/>
  <c r="H203" i="2"/>
  <c r="U202" i="2"/>
  <c r="R202" i="2"/>
  <c r="N202" i="2"/>
  <c r="H202" i="2"/>
  <c r="U201" i="2"/>
  <c r="R201" i="2"/>
  <c r="N201" i="2"/>
  <c r="H201" i="2"/>
  <c r="U200" i="2"/>
  <c r="R200" i="2"/>
  <c r="N200" i="2"/>
  <c r="H200" i="2"/>
  <c r="U199" i="2"/>
  <c r="R199" i="2"/>
  <c r="N199" i="2"/>
  <c r="H199" i="2"/>
  <c r="U198" i="2"/>
  <c r="R198" i="2"/>
  <c r="N198" i="2"/>
  <c r="H198" i="2"/>
  <c r="U197" i="2"/>
  <c r="R197" i="2"/>
  <c r="N197" i="2"/>
  <c r="H197" i="2"/>
  <c r="U196" i="2"/>
  <c r="R196" i="2"/>
  <c r="N196" i="2"/>
  <c r="H196" i="2"/>
  <c r="U195" i="2"/>
  <c r="R195" i="2"/>
  <c r="N195" i="2"/>
  <c r="H195" i="2"/>
  <c r="U194" i="2"/>
  <c r="R194" i="2"/>
  <c r="N194" i="2"/>
  <c r="H194" i="2"/>
  <c r="U193" i="2"/>
  <c r="R193" i="2"/>
  <c r="N193" i="2"/>
  <c r="H193" i="2"/>
  <c r="U192" i="2"/>
  <c r="R192" i="2"/>
  <c r="N192" i="2"/>
  <c r="H192" i="2"/>
  <c r="U191" i="2"/>
  <c r="R191" i="2"/>
  <c r="N191" i="2"/>
  <c r="H191" i="2"/>
  <c r="U190" i="2"/>
  <c r="R190" i="2"/>
  <c r="N190" i="2"/>
  <c r="H190" i="2"/>
  <c r="U189" i="2"/>
  <c r="R189" i="2"/>
  <c r="N189" i="2"/>
  <c r="H189" i="2"/>
  <c r="U188" i="2"/>
  <c r="R188" i="2"/>
  <c r="N188" i="2"/>
  <c r="H188" i="2"/>
  <c r="U187" i="2"/>
  <c r="R187" i="2"/>
  <c r="N187" i="2"/>
  <c r="H187" i="2"/>
  <c r="U186" i="2"/>
  <c r="R186" i="2"/>
  <c r="N186" i="2"/>
  <c r="H186" i="2"/>
  <c r="U185" i="2"/>
  <c r="R185" i="2"/>
  <c r="N185" i="2"/>
  <c r="H185" i="2"/>
  <c r="U184" i="2"/>
  <c r="R184" i="2"/>
  <c r="N184" i="2"/>
  <c r="H184" i="2"/>
  <c r="U183" i="2"/>
  <c r="R183" i="2"/>
  <c r="N183" i="2"/>
  <c r="H183" i="2"/>
  <c r="U182" i="2"/>
  <c r="R182" i="2"/>
  <c r="N182" i="2"/>
  <c r="H182" i="2"/>
  <c r="U181" i="2"/>
  <c r="R181" i="2"/>
  <c r="N181" i="2"/>
  <c r="H181" i="2"/>
  <c r="U180" i="2"/>
  <c r="R180" i="2"/>
  <c r="N180" i="2"/>
  <c r="H180" i="2"/>
  <c r="U179" i="2"/>
  <c r="R179" i="2"/>
  <c r="N179" i="2"/>
  <c r="H179" i="2"/>
  <c r="U178" i="2"/>
  <c r="R178" i="2"/>
  <c r="N178" i="2"/>
  <c r="H178" i="2"/>
  <c r="U177" i="2"/>
  <c r="R177" i="2"/>
  <c r="N177" i="2"/>
  <c r="H177" i="2"/>
  <c r="U176" i="2"/>
  <c r="R176" i="2"/>
  <c r="N176" i="2"/>
  <c r="H176" i="2"/>
  <c r="U175" i="2"/>
  <c r="R175" i="2"/>
  <c r="N175" i="2"/>
  <c r="H175" i="2"/>
  <c r="U174" i="2"/>
  <c r="R174" i="2"/>
  <c r="N174" i="2"/>
  <c r="H174" i="2"/>
  <c r="U173" i="2"/>
  <c r="R173" i="2"/>
  <c r="N173" i="2"/>
  <c r="H173" i="2"/>
  <c r="U172" i="2"/>
  <c r="R172" i="2"/>
  <c r="N172" i="2"/>
  <c r="H172" i="2"/>
  <c r="U171" i="2"/>
  <c r="R171" i="2"/>
  <c r="N171" i="2"/>
  <c r="H171" i="2"/>
  <c r="U170" i="2"/>
  <c r="R170" i="2"/>
  <c r="N170" i="2"/>
  <c r="H170" i="2"/>
  <c r="U169" i="2"/>
  <c r="R169" i="2"/>
  <c r="N169" i="2"/>
  <c r="H169" i="2"/>
  <c r="U168" i="2"/>
  <c r="R168" i="2"/>
  <c r="N168" i="2"/>
  <c r="H168" i="2"/>
  <c r="U167" i="2"/>
  <c r="R167" i="2"/>
  <c r="N167" i="2"/>
  <c r="H167" i="2"/>
  <c r="U166" i="2"/>
  <c r="R166" i="2"/>
  <c r="N166" i="2"/>
  <c r="H166" i="2"/>
  <c r="U165" i="2"/>
  <c r="R165" i="2"/>
  <c r="N165" i="2"/>
  <c r="H165" i="2"/>
  <c r="U164" i="2"/>
  <c r="R164" i="2"/>
  <c r="N164" i="2"/>
  <c r="H164" i="2"/>
  <c r="U163" i="2"/>
  <c r="R163" i="2"/>
  <c r="N163" i="2"/>
  <c r="H163" i="2"/>
  <c r="U162" i="2"/>
  <c r="R162" i="2"/>
  <c r="N162" i="2"/>
  <c r="H162" i="2"/>
  <c r="U161" i="2"/>
  <c r="R161" i="2"/>
  <c r="N161" i="2"/>
  <c r="H161" i="2"/>
  <c r="U160" i="2"/>
  <c r="R160" i="2"/>
  <c r="N160" i="2"/>
  <c r="H160" i="2"/>
  <c r="U159" i="2"/>
  <c r="R159" i="2"/>
  <c r="N159" i="2"/>
  <c r="H159" i="2"/>
  <c r="U158" i="2"/>
  <c r="R158" i="2"/>
  <c r="N158" i="2"/>
  <c r="H158" i="2"/>
  <c r="U157" i="2"/>
  <c r="R157" i="2"/>
  <c r="N157" i="2"/>
  <c r="H157" i="2"/>
  <c r="U156" i="2"/>
  <c r="R156" i="2"/>
  <c r="N156" i="2"/>
  <c r="H156" i="2"/>
  <c r="U155" i="2"/>
  <c r="R155" i="2"/>
  <c r="N155" i="2"/>
  <c r="H155" i="2"/>
  <c r="U154" i="2"/>
  <c r="R154" i="2"/>
  <c r="N154" i="2"/>
  <c r="H154" i="2"/>
  <c r="U153" i="2"/>
  <c r="R153" i="2"/>
  <c r="N153" i="2"/>
  <c r="H153" i="2"/>
  <c r="U152" i="2"/>
  <c r="R152" i="2"/>
  <c r="N152" i="2"/>
  <c r="H152" i="2"/>
  <c r="U151" i="2"/>
  <c r="R151" i="2"/>
  <c r="N151" i="2"/>
  <c r="H151" i="2"/>
  <c r="U150" i="2"/>
  <c r="R150" i="2"/>
  <c r="N150" i="2"/>
  <c r="H150" i="2"/>
  <c r="U149" i="2"/>
  <c r="R149" i="2"/>
  <c r="N149" i="2"/>
  <c r="H149" i="2"/>
  <c r="U148" i="2"/>
  <c r="R148" i="2"/>
  <c r="N148" i="2"/>
  <c r="H148" i="2"/>
  <c r="U147" i="2"/>
  <c r="R147" i="2"/>
  <c r="N147" i="2"/>
  <c r="H147" i="2"/>
  <c r="U146" i="2"/>
  <c r="R146" i="2"/>
  <c r="N146" i="2"/>
  <c r="H146" i="2"/>
  <c r="U145" i="2"/>
  <c r="R145" i="2"/>
  <c r="N145" i="2"/>
  <c r="H145" i="2"/>
  <c r="U144" i="2"/>
  <c r="R144" i="2"/>
  <c r="N144" i="2"/>
  <c r="H144" i="2"/>
  <c r="U143" i="2"/>
  <c r="R143" i="2"/>
  <c r="N143" i="2"/>
  <c r="H143" i="2"/>
  <c r="U142" i="2"/>
  <c r="R142" i="2"/>
  <c r="N142" i="2"/>
  <c r="H142" i="2"/>
  <c r="U141" i="2"/>
  <c r="R141" i="2"/>
  <c r="N141" i="2"/>
  <c r="H141" i="2"/>
  <c r="U140" i="2"/>
  <c r="R140" i="2"/>
  <c r="N140" i="2"/>
  <c r="H140" i="2"/>
  <c r="U139" i="2"/>
  <c r="R139" i="2"/>
  <c r="N139" i="2"/>
  <c r="H139" i="2"/>
  <c r="U138" i="2"/>
  <c r="R138" i="2"/>
  <c r="N138" i="2"/>
  <c r="H138" i="2"/>
  <c r="U137" i="2"/>
  <c r="R137" i="2"/>
  <c r="N137" i="2"/>
  <c r="H137" i="2"/>
  <c r="U136" i="2"/>
  <c r="R136" i="2"/>
  <c r="N136" i="2"/>
  <c r="H136" i="2"/>
  <c r="U135" i="2"/>
  <c r="R135" i="2"/>
  <c r="N135" i="2"/>
  <c r="H135" i="2"/>
  <c r="U134" i="2"/>
  <c r="R134" i="2"/>
  <c r="N134" i="2"/>
  <c r="H134" i="2"/>
  <c r="U133" i="2"/>
  <c r="R133" i="2"/>
  <c r="N133" i="2"/>
  <c r="H133" i="2"/>
  <c r="U132" i="2"/>
  <c r="R132" i="2"/>
  <c r="N132" i="2"/>
  <c r="H132" i="2"/>
  <c r="U131" i="2"/>
  <c r="R131" i="2"/>
  <c r="N131" i="2"/>
  <c r="H131" i="2"/>
  <c r="U130" i="2"/>
  <c r="R130" i="2"/>
  <c r="N130" i="2"/>
  <c r="H130" i="2"/>
  <c r="U129" i="2"/>
  <c r="R129" i="2"/>
  <c r="N129" i="2"/>
  <c r="H129" i="2"/>
  <c r="U128" i="2"/>
  <c r="R128" i="2"/>
  <c r="N128" i="2"/>
  <c r="H128" i="2"/>
  <c r="U127" i="2"/>
  <c r="R127" i="2"/>
  <c r="N127" i="2"/>
  <c r="H127" i="2"/>
  <c r="U126" i="2"/>
  <c r="R126" i="2"/>
  <c r="N126" i="2"/>
  <c r="H126" i="2"/>
  <c r="O126" i="2" s="1"/>
  <c r="U125" i="2"/>
  <c r="R125" i="2"/>
  <c r="N125" i="2"/>
  <c r="H125" i="2"/>
  <c r="U124" i="2"/>
  <c r="R124" i="2"/>
  <c r="N124" i="2"/>
  <c r="H124" i="2"/>
  <c r="O124" i="2" s="1"/>
  <c r="U123" i="2"/>
  <c r="R123" i="2"/>
  <c r="N123" i="2"/>
  <c r="H123" i="2"/>
  <c r="U122" i="2"/>
  <c r="R122" i="2"/>
  <c r="N122" i="2"/>
  <c r="H122" i="2"/>
  <c r="U121" i="2"/>
  <c r="R121" i="2"/>
  <c r="N121" i="2"/>
  <c r="H121" i="2"/>
  <c r="U120" i="2"/>
  <c r="R120" i="2"/>
  <c r="N120" i="2"/>
  <c r="H120" i="2"/>
  <c r="U119" i="2"/>
  <c r="R119" i="2"/>
  <c r="N119" i="2"/>
  <c r="H119" i="2"/>
  <c r="U118" i="2"/>
  <c r="R118" i="2"/>
  <c r="N118" i="2"/>
  <c r="H118" i="2"/>
  <c r="U117" i="2"/>
  <c r="R117" i="2"/>
  <c r="N117" i="2"/>
  <c r="H117" i="2"/>
  <c r="U116" i="2"/>
  <c r="R116" i="2"/>
  <c r="N116" i="2"/>
  <c r="H116" i="2"/>
  <c r="U115" i="2"/>
  <c r="R115" i="2"/>
  <c r="N115" i="2"/>
  <c r="H115" i="2"/>
  <c r="U114" i="2"/>
  <c r="R114" i="2"/>
  <c r="N114" i="2"/>
  <c r="H114" i="2"/>
  <c r="U113" i="2"/>
  <c r="R113" i="2"/>
  <c r="N113" i="2"/>
  <c r="H113" i="2"/>
  <c r="U112" i="2"/>
  <c r="R112" i="2"/>
  <c r="N112" i="2"/>
  <c r="H112" i="2"/>
  <c r="O112" i="2" s="1"/>
  <c r="U111" i="2"/>
  <c r="R111" i="2"/>
  <c r="N111" i="2"/>
  <c r="H111" i="2"/>
  <c r="U110" i="2"/>
  <c r="R110" i="2"/>
  <c r="N110" i="2"/>
  <c r="H110" i="2"/>
  <c r="U109" i="2"/>
  <c r="R109" i="2"/>
  <c r="N109" i="2"/>
  <c r="H109" i="2"/>
  <c r="U108" i="2"/>
  <c r="R108" i="2"/>
  <c r="N108" i="2"/>
  <c r="H108" i="2"/>
  <c r="U107" i="2"/>
  <c r="R107" i="2"/>
  <c r="N107" i="2"/>
  <c r="H107" i="2"/>
  <c r="U106" i="2"/>
  <c r="R106" i="2"/>
  <c r="N106" i="2"/>
  <c r="H106" i="2"/>
  <c r="O106" i="2" s="1"/>
  <c r="U105" i="2"/>
  <c r="R105" i="2"/>
  <c r="N105" i="2"/>
  <c r="H105" i="2"/>
  <c r="U104" i="2"/>
  <c r="R104" i="2"/>
  <c r="N104" i="2"/>
  <c r="H104" i="2"/>
  <c r="U103" i="2"/>
  <c r="R103" i="2"/>
  <c r="N103" i="2"/>
  <c r="H103" i="2"/>
  <c r="U102" i="2"/>
  <c r="R102" i="2"/>
  <c r="N102" i="2"/>
  <c r="H102" i="2"/>
  <c r="U101" i="2"/>
  <c r="R101" i="2"/>
  <c r="N101" i="2"/>
  <c r="H101" i="2"/>
  <c r="U100" i="2"/>
  <c r="R100" i="2"/>
  <c r="N100" i="2"/>
  <c r="H100" i="2"/>
  <c r="U99" i="2"/>
  <c r="R99" i="2"/>
  <c r="N99" i="2"/>
  <c r="H99" i="2"/>
  <c r="U98" i="2"/>
  <c r="R98" i="2"/>
  <c r="N98" i="2"/>
  <c r="H98" i="2"/>
  <c r="U97" i="2"/>
  <c r="R97" i="2"/>
  <c r="N97" i="2"/>
  <c r="H97" i="2"/>
  <c r="U96" i="2"/>
  <c r="R96" i="2"/>
  <c r="N96" i="2"/>
  <c r="H96" i="2"/>
  <c r="U95" i="2"/>
  <c r="R95" i="2"/>
  <c r="N95" i="2"/>
  <c r="H95" i="2"/>
  <c r="U94" i="2"/>
  <c r="R94" i="2"/>
  <c r="N94" i="2"/>
  <c r="H94" i="2"/>
  <c r="U93" i="2"/>
  <c r="R93" i="2"/>
  <c r="N93" i="2"/>
  <c r="H93" i="2"/>
  <c r="U92" i="2"/>
  <c r="R92" i="2"/>
  <c r="N92" i="2"/>
  <c r="H92" i="2"/>
  <c r="U91" i="2"/>
  <c r="R91" i="2"/>
  <c r="N91" i="2"/>
  <c r="H91" i="2"/>
  <c r="O91" i="2" s="1"/>
  <c r="U90" i="2"/>
  <c r="R90" i="2"/>
  <c r="N90" i="2"/>
  <c r="H90" i="2"/>
  <c r="U89" i="2"/>
  <c r="R89" i="2"/>
  <c r="N89" i="2"/>
  <c r="H89" i="2"/>
  <c r="U88" i="2"/>
  <c r="R88" i="2"/>
  <c r="N88" i="2"/>
  <c r="H88" i="2"/>
  <c r="U87" i="2"/>
  <c r="R87" i="2"/>
  <c r="N87" i="2"/>
  <c r="H87" i="2"/>
  <c r="U86" i="2"/>
  <c r="R86" i="2"/>
  <c r="N86" i="2"/>
  <c r="H86" i="2"/>
  <c r="U85" i="2"/>
  <c r="R85" i="2"/>
  <c r="N85" i="2"/>
  <c r="H85" i="2"/>
  <c r="U84" i="2"/>
  <c r="R84" i="2"/>
  <c r="N84" i="2"/>
  <c r="H84" i="2"/>
  <c r="U83" i="2"/>
  <c r="R83" i="2"/>
  <c r="N83" i="2"/>
  <c r="H83" i="2"/>
  <c r="U82" i="2"/>
  <c r="R82" i="2"/>
  <c r="N82" i="2"/>
  <c r="H82" i="2"/>
  <c r="U81" i="2"/>
  <c r="R81" i="2"/>
  <c r="N81" i="2"/>
  <c r="H81" i="2"/>
  <c r="U80" i="2"/>
  <c r="R80" i="2"/>
  <c r="N80" i="2"/>
  <c r="H80" i="2"/>
  <c r="U79" i="2"/>
  <c r="R79" i="2"/>
  <c r="N79" i="2"/>
  <c r="H79" i="2"/>
  <c r="U78" i="2"/>
  <c r="R78" i="2"/>
  <c r="N78" i="2"/>
  <c r="H78" i="2"/>
  <c r="U77" i="2"/>
  <c r="R77" i="2"/>
  <c r="N77" i="2"/>
  <c r="H77" i="2"/>
  <c r="U76" i="2"/>
  <c r="R76" i="2"/>
  <c r="N76" i="2"/>
  <c r="H76" i="2"/>
  <c r="U75" i="2"/>
  <c r="R75" i="2"/>
  <c r="N75" i="2"/>
  <c r="H75" i="2"/>
  <c r="U74" i="2"/>
  <c r="R74" i="2"/>
  <c r="N74" i="2"/>
  <c r="H74" i="2"/>
  <c r="U73" i="2"/>
  <c r="R73" i="2"/>
  <c r="N73" i="2"/>
  <c r="H73" i="2"/>
  <c r="U72" i="2"/>
  <c r="R72" i="2"/>
  <c r="N72" i="2"/>
  <c r="H72" i="2"/>
  <c r="U71" i="2"/>
  <c r="R71" i="2"/>
  <c r="N71" i="2"/>
  <c r="H71" i="2"/>
  <c r="U70" i="2"/>
  <c r="R70" i="2"/>
  <c r="N70" i="2"/>
  <c r="H70" i="2"/>
  <c r="O70" i="2" s="1"/>
  <c r="U69" i="2"/>
  <c r="R69" i="2"/>
  <c r="N69" i="2"/>
  <c r="H69" i="2"/>
  <c r="U68" i="2"/>
  <c r="R68" i="2"/>
  <c r="N68" i="2"/>
  <c r="H68" i="2"/>
  <c r="U67" i="2"/>
  <c r="R67" i="2"/>
  <c r="N67" i="2"/>
  <c r="H67" i="2"/>
  <c r="U66" i="2"/>
  <c r="R66" i="2"/>
  <c r="N66" i="2"/>
  <c r="H66" i="2"/>
  <c r="U65" i="2"/>
  <c r="R65" i="2"/>
  <c r="N65" i="2"/>
  <c r="H65" i="2"/>
  <c r="O65" i="2" s="1"/>
  <c r="U64" i="2"/>
  <c r="R64" i="2"/>
  <c r="N64" i="2"/>
  <c r="H64" i="2"/>
  <c r="O64" i="2" s="1"/>
  <c r="U63" i="2"/>
  <c r="R63" i="2"/>
  <c r="N63" i="2"/>
  <c r="H63" i="2"/>
  <c r="U62" i="2"/>
  <c r="R62" i="2"/>
  <c r="N62" i="2"/>
  <c r="H62" i="2"/>
  <c r="U61" i="2"/>
  <c r="R61" i="2"/>
  <c r="N61" i="2"/>
  <c r="H61" i="2"/>
  <c r="U60" i="2"/>
  <c r="R60" i="2"/>
  <c r="N60" i="2"/>
  <c r="H60" i="2"/>
  <c r="U59" i="2"/>
  <c r="R59" i="2"/>
  <c r="N59" i="2"/>
  <c r="H59" i="2"/>
  <c r="U58" i="2"/>
  <c r="R58" i="2"/>
  <c r="N58" i="2"/>
  <c r="H58" i="2"/>
  <c r="U57" i="2"/>
  <c r="R57" i="2"/>
  <c r="N57" i="2"/>
  <c r="H57" i="2"/>
  <c r="U56" i="2"/>
  <c r="R56" i="2"/>
  <c r="N56" i="2"/>
  <c r="H56" i="2"/>
  <c r="U55" i="2"/>
  <c r="R55" i="2"/>
  <c r="N55" i="2"/>
  <c r="H55" i="2"/>
  <c r="O55" i="2" s="1"/>
  <c r="U54" i="2"/>
  <c r="R54" i="2"/>
  <c r="N54" i="2"/>
  <c r="H54" i="2"/>
  <c r="U53" i="2"/>
  <c r="R53" i="2"/>
  <c r="N53" i="2"/>
  <c r="H53" i="2"/>
  <c r="U52" i="2"/>
  <c r="R52" i="2"/>
  <c r="N52" i="2"/>
  <c r="H52" i="2"/>
  <c r="U51" i="2"/>
  <c r="R51" i="2"/>
  <c r="N51" i="2"/>
  <c r="H51" i="2"/>
  <c r="U50" i="2"/>
  <c r="R50" i="2"/>
  <c r="N50" i="2"/>
  <c r="H50" i="2"/>
  <c r="U49" i="2"/>
  <c r="R49" i="2"/>
  <c r="N49" i="2"/>
  <c r="H49" i="2"/>
  <c r="U48" i="2"/>
  <c r="R48" i="2"/>
  <c r="N48" i="2"/>
  <c r="H48" i="2"/>
  <c r="U47" i="2"/>
  <c r="R47" i="2"/>
  <c r="N47" i="2"/>
  <c r="H47" i="2"/>
  <c r="U46" i="2"/>
  <c r="R46" i="2"/>
  <c r="N46" i="2"/>
  <c r="H46" i="2"/>
  <c r="U45" i="2"/>
  <c r="R45" i="2"/>
  <c r="N45" i="2"/>
  <c r="H45" i="2"/>
  <c r="U44" i="2"/>
  <c r="R44" i="2"/>
  <c r="N44" i="2"/>
  <c r="H44" i="2"/>
  <c r="U43" i="2"/>
  <c r="R43" i="2"/>
  <c r="N43" i="2"/>
  <c r="H43" i="2"/>
  <c r="U42" i="2"/>
  <c r="R42" i="2"/>
  <c r="N42" i="2"/>
  <c r="H42" i="2"/>
  <c r="U41" i="2"/>
  <c r="R41" i="2"/>
  <c r="N41" i="2"/>
  <c r="H41" i="2"/>
  <c r="U40" i="2"/>
  <c r="R40" i="2"/>
  <c r="N40" i="2"/>
  <c r="H40" i="2"/>
  <c r="U39" i="2"/>
  <c r="R39" i="2"/>
  <c r="N39" i="2"/>
  <c r="H39" i="2"/>
  <c r="U38" i="2"/>
  <c r="R38" i="2"/>
  <c r="N38" i="2"/>
  <c r="H38" i="2"/>
  <c r="U37" i="2"/>
  <c r="R37" i="2"/>
  <c r="N37" i="2"/>
  <c r="H37" i="2"/>
  <c r="U36" i="2"/>
  <c r="R36" i="2"/>
  <c r="N36" i="2"/>
  <c r="H36" i="2"/>
  <c r="U35" i="2"/>
  <c r="R35" i="2"/>
  <c r="N35" i="2"/>
  <c r="H35" i="2"/>
  <c r="U34" i="2"/>
  <c r="R34" i="2"/>
  <c r="N34" i="2"/>
  <c r="H34" i="2"/>
  <c r="U33" i="2"/>
  <c r="R33" i="2"/>
  <c r="N33" i="2"/>
  <c r="H33" i="2"/>
  <c r="U32" i="2"/>
  <c r="R32" i="2"/>
  <c r="N32" i="2"/>
  <c r="H32" i="2"/>
  <c r="O32" i="2" s="1"/>
  <c r="U31" i="2"/>
  <c r="R31" i="2"/>
  <c r="N31" i="2"/>
  <c r="H31" i="2"/>
  <c r="U30" i="2"/>
  <c r="R30" i="2"/>
  <c r="N30" i="2"/>
  <c r="H30" i="2"/>
  <c r="U29" i="2"/>
  <c r="R29" i="2"/>
  <c r="N29" i="2"/>
  <c r="H29" i="2"/>
  <c r="O29" i="2" s="1"/>
  <c r="U28" i="2"/>
  <c r="R28" i="2"/>
  <c r="N28" i="2"/>
  <c r="H28" i="2"/>
  <c r="U27" i="2"/>
  <c r="R27" i="2"/>
  <c r="N27" i="2"/>
  <c r="H27" i="2"/>
  <c r="U26" i="2"/>
  <c r="R26" i="2"/>
  <c r="N26" i="2"/>
  <c r="H26" i="2"/>
  <c r="U25" i="2"/>
  <c r="R25" i="2"/>
  <c r="N25" i="2"/>
  <c r="H25" i="2"/>
  <c r="U24" i="2"/>
  <c r="R24" i="2"/>
  <c r="N24" i="2"/>
  <c r="H24" i="2"/>
  <c r="U23" i="2"/>
  <c r="R23" i="2"/>
  <c r="N23" i="2"/>
  <c r="H23" i="2"/>
  <c r="U22" i="2"/>
  <c r="R22" i="2"/>
  <c r="N22" i="2"/>
  <c r="H22" i="2"/>
  <c r="U21" i="2"/>
  <c r="R21" i="2"/>
  <c r="N21" i="2"/>
  <c r="H21" i="2"/>
  <c r="U20" i="2"/>
  <c r="R20" i="2"/>
  <c r="N20" i="2"/>
  <c r="H20" i="2"/>
  <c r="U19" i="2"/>
  <c r="R19" i="2"/>
  <c r="N19" i="2"/>
  <c r="H19" i="2"/>
  <c r="U18" i="2"/>
  <c r="R18" i="2"/>
  <c r="N18" i="2"/>
  <c r="H18" i="2"/>
  <c r="T17" i="2"/>
  <c r="S17" i="2"/>
  <c r="Q17" i="2"/>
  <c r="P17" i="2"/>
  <c r="M17" i="2"/>
  <c r="L17" i="2"/>
  <c r="K17" i="2"/>
  <c r="J17" i="2"/>
  <c r="G17" i="2"/>
  <c r="F17" i="2"/>
  <c r="E17" i="2"/>
  <c r="D17" i="2"/>
  <c r="O139" i="2" l="1"/>
  <c r="O280" i="2"/>
  <c r="O68" i="2"/>
  <c r="O90" i="2"/>
  <c r="O183" i="2"/>
  <c r="O31" i="2"/>
  <c r="O34" i="2"/>
  <c r="O166" i="2"/>
  <c r="O169" i="2"/>
  <c r="O172" i="2"/>
  <c r="O178" i="2"/>
  <c r="O184" i="2"/>
  <c r="O187" i="2"/>
  <c r="O190" i="2"/>
  <c r="O193" i="2"/>
  <c r="O199" i="2"/>
  <c r="O202" i="2"/>
  <c r="O208" i="2"/>
  <c r="O220" i="2"/>
  <c r="O223" i="2"/>
  <c r="O226" i="2"/>
  <c r="O229" i="2"/>
  <c r="O232" i="2"/>
  <c r="O235" i="2"/>
  <c r="O238" i="2"/>
  <c r="O244" i="2"/>
  <c r="O256" i="2"/>
  <c r="O259" i="2"/>
  <c r="O262" i="2"/>
  <c r="O265" i="2"/>
  <c r="O142" i="2"/>
  <c r="O137" i="2"/>
  <c r="O140" i="2"/>
  <c r="O19" i="2"/>
  <c r="O22" i="2"/>
  <c r="O25" i="2"/>
  <c r="O28" i="2"/>
  <c r="O144" i="2"/>
  <c r="O159" i="2"/>
  <c r="O204" i="2"/>
  <c r="O52" i="2"/>
  <c r="O115" i="2"/>
  <c r="O118" i="2"/>
  <c r="O88" i="2"/>
  <c r="O100" i="2"/>
  <c r="O127" i="2"/>
  <c r="O130" i="2"/>
  <c r="O133" i="2"/>
  <c r="O136" i="2"/>
  <c r="O26" i="2"/>
  <c r="O160" i="2"/>
  <c r="O196" i="2"/>
  <c r="O214" i="2"/>
  <c r="O268" i="2"/>
  <c r="O62" i="2"/>
  <c r="O83" i="2"/>
  <c r="O86" i="2"/>
  <c r="O92" i="2"/>
  <c r="O247" i="2"/>
  <c r="O250" i="2"/>
  <c r="O18" i="2"/>
  <c r="O134" i="2"/>
  <c r="O164" i="2"/>
  <c r="O179" i="2"/>
  <c r="O182" i="2"/>
  <c r="O188" i="2"/>
  <c r="O194" i="2"/>
  <c r="O209" i="2"/>
  <c r="O212" i="2"/>
  <c r="O36" i="2"/>
  <c r="O45" i="2"/>
  <c r="O51" i="2"/>
  <c r="O57" i="2"/>
  <c r="O63" i="2"/>
  <c r="O245" i="2"/>
  <c r="O248" i="2"/>
  <c r="O251" i="2"/>
  <c r="O38" i="2"/>
  <c r="O47" i="2"/>
  <c r="O50" i="2"/>
  <c r="O67" i="2"/>
  <c r="O76" i="2"/>
  <c r="O79" i="2"/>
  <c r="O82" i="2"/>
  <c r="O108" i="2"/>
  <c r="O123" i="2"/>
  <c r="O146" i="2"/>
  <c r="O152" i="2"/>
  <c r="O155" i="2"/>
  <c r="O158" i="2"/>
  <c r="O240" i="2"/>
  <c r="O27" i="2"/>
  <c r="O56" i="2"/>
  <c r="O94" i="2"/>
  <c r="O97" i="2"/>
  <c r="O135" i="2"/>
  <c r="O170" i="2"/>
  <c r="O173" i="2"/>
  <c r="O176" i="2"/>
  <c r="O211" i="2"/>
  <c r="O246" i="2"/>
  <c r="O103" i="2"/>
  <c r="O54" i="2"/>
  <c r="O74" i="2"/>
  <c r="O162" i="2"/>
  <c r="O171" i="2"/>
  <c r="O200" i="2"/>
  <c r="O98" i="2"/>
  <c r="O101" i="2"/>
  <c r="O104" i="2"/>
  <c r="O180" i="2"/>
  <c r="O215" i="2"/>
  <c r="O218" i="2"/>
  <c r="O224" i="2"/>
  <c r="O230" i="2"/>
  <c r="O271" i="2"/>
  <c r="O274" i="2"/>
  <c r="O277" i="2"/>
  <c r="O40" i="2"/>
  <c r="O43" i="2"/>
  <c r="O46" i="2"/>
  <c r="O72" i="2"/>
  <c r="O81" i="2"/>
  <c r="O87" i="2"/>
  <c r="O110" i="2"/>
  <c r="O119" i="2"/>
  <c r="O122" i="2"/>
  <c r="O148" i="2"/>
  <c r="O151" i="2"/>
  <c r="O154" i="2"/>
  <c r="O236" i="2"/>
  <c r="O58" i="2"/>
  <c r="O61" i="2"/>
  <c r="O93" i="2"/>
  <c r="O128" i="2"/>
  <c r="O163" i="2"/>
  <c r="O175" i="2"/>
  <c r="O254" i="2"/>
  <c r="O260" i="2"/>
  <c r="O266" i="2"/>
  <c r="O272" i="2"/>
  <c r="O275" i="2"/>
  <c r="O23" i="2"/>
  <c r="O37" i="2"/>
  <c r="O48" i="2"/>
  <c r="O59" i="2"/>
  <c r="O73" i="2"/>
  <c r="O84" i="2"/>
  <c r="O95" i="2"/>
  <c r="O109" i="2"/>
  <c r="O117" i="2"/>
  <c r="O120" i="2"/>
  <c r="O131" i="2"/>
  <c r="O145" i="2"/>
  <c r="O153" i="2"/>
  <c r="O156" i="2"/>
  <c r="O167" i="2"/>
  <c r="O181" i="2"/>
  <c r="O189" i="2"/>
  <c r="O192" i="2"/>
  <c r="O203" i="2"/>
  <c r="O217" i="2"/>
  <c r="O225" i="2"/>
  <c r="O228" i="2"/>
  <c r="O239" i="2"/>
  <c r="O253" i="2"/>
  <c r="O261" i="2"/>
  <c r="O264" i="2"/>
  <c r="O198" i="2"/>
  <c r="O234" i="2"/>
  <c r="O21" i="2"/>
  <c r="O24" i="2"/>
  <c r="O35" i="2"/>
  <c r="O49" i="2"/>
  <c r="O60" i="2"/>
  <c r="O71" i="2"/>
  <c r="O85" i="2"/>
  <c r="O96" i="2"/>
  <c r="O107" i="2"/>
  <c r="O121" i="2"/>
  <c r="O129" i="2"/>
  <c r="O132" i="2"/>
  <c r="O143" i="2"/>
  <c r="O157" i="2"/>
  <c r="O165" i="2"/>
  <c r="O168" i="2"/>
  <c r="O201" i="2"/>
  <c r="O237" i="2"/>
  <c r="O273" i="2"/>
  <c r="O279" i="2"/>
  <c r="U17" i="2"/>
  <c r="R17" i="2"/>
  <c r="O30" i="2"/>
  <c r="O41" i="2"/>
  <c r="O66" i="2"/>
  <c r="O77" i="2"/>
  <c r="O99" i="2"/>
  <c r="O102" i="2"/>
  <c r="O113" i="2"/>
  <c r="O138" i="2"/>
  <c r="O149" i="2"/>
  <c r="O174" i="2"/>
  <c r="O185" i="2"/>
  <c r="O207" i="2"/>
  <c r="O210" i="2"/>
  <c r="O221" i="2"/>
  <c r="O243" i="2"/>
  <c r="O257" i="2"/>
  <c r="N17" i="2"/>
  <c r="O33" i="2"/>
  <c r="O44" i="2"/>
  <c r="O69" i="2"/>
  <c r="O80" i="2"/>
  <c r="O105" i="2"/>
  <c r="O116" i="2"/>
  <c r="O195" i="2"/>
  <c r="O231" i="2"/>
  <c r="O141" i="2"/>
  <c r="O177" i="2"/>
  <c r="O191" i="2"/>
  <c r="O205" i="2"/>
  <c r="O213" i="2"/>
  <c r="O216" i="2"/>
  <c r="O227" i="2"/>
  <c r="O241" i="2"/>
  <c r="O249" i="2"/>
  <c r="O252" i="2"/>
  <c r="O263" i="2"/>
  <c r="O39" i="2"/>
  <c r="O75" i="2"/>
  <c r="O111" i="2"/>
  <c r="O147" i="2"/>
  <c r="O267" i="2"/>
  <c r="O42" i="2"/>
  <c r="O53" i="2"/>
  <c r="O78" i="2"/>
  <c r="O89" i="2"/>
  <c r="O114" i="2"/>
  <c r="O125" i="2"/>
  <c r="O150" i="2"/>
  <c r="O161" i="2"/>
  <c r="O186" i="2"/>
  <c r="O197" i="2"/>
  <c r="O219" i="2"/>
  <c r="O222" i="2"/>
  <c r="O233" i="2"/>
  <c r="O255" i="2"/>
  <c r="O258" i="2"/>
  <c r="O269" i="2"/>
  <c r="H17" i="2"/>
  <c r="O20" i="2"/>
  <c r="O17" i="2" l="1"/>
  <c r="P69" i="1"/>
  <c r="J69" i="1"/>
  <c r="K69" i="1" s="1"/>
  <c r="I68" i="1"/>
  <c r="I66" i="1" s="1"/>
  <c r="H68" i="1"/>
  <c r="H66" i="1" s="1"/>
  <c r="G68" i="1"/>
  <c r="G66" i="1" s="1"/>
  <c r="F68" i="1"/>
  <c r="F66" i="1" s="1"/>
  <c r="P65" i="1"/>
  <c r="J65" i="1"/>
  <c r="K65" i="1" s="1"/>
  <c r="P64" i="1"/>
  <c r="J64" i="1"/>
  <c r="K64" i="1" s="1"/>
  <c r="P63" i="1"/>
  <c r="J63" i="1"/>
  <c r="K63" i="1" s="1"/>
  <c r="P62" i="1"/>
  <c r="J62" i="1"/>
  <c r="K62" i="1" s="1"/>
  <c r="I61" i="1"/>
  <c r="H61" i="1"/>
  <c r="G61" i="1"/>
  <c r="F61" i="1"/>
  <c r="P60" i="1"/>
  <c r="J60" i="1"/>
  <c r="K60" i="1" s="1"/>
  <c r="P59" i="1"/>
  <c r="J59" i="1"/>
  <c r="K59" i="1" s="1"/>
  <c r="P58" i="1"/>
  <c r="J58" i="1"/>
  <c r="P57" i="1"/>
  <c r="J57" i="1"/>
  <c r="K57" i="1" s="1"/>
  <c r="I56" i="1"/>
  <c r="H56" i="1"/>
  <c r="G56" i="1"/>
  <c r="F56" i="1"/>
  <c r="P55" i="1"/>
  <c r="J55" i="1"/>
  <c r="P54" i="1"/>
  <c r="J54" i="1"/>
  <c r="K54" i="1" s="1"/>
  <c r="P53" i="1"/>
  <c r="J53" i="1"/>
  <c r="K53" i="1" s="1"/>
  <c r="P52" i="1"/>
  <c r="J52" i="1"/>
  <c r="K52" i="1" s="1"/>
  <c r="I51" i="1"/>
  <c r="H51" i="1"/>
  <c r="G51" i="1"/>
  <c r="F51" i="1"/>
  <c r="P50" i="1"/>
  <c r="J50" i="1"/>
  <c r="K50" i="1" s="1"/>
  <c r="I49" i="1"/>
  <c r="H49" i="1"/>
  <c r="G49" i="1"/>
  <c r="F49" i="1"/>
  <c r="P48" i="1"/>
  <c r="J48" i="1"/>
  <c r="K48" i="1" s="1"/>
  <c r="P47" i="1"/>
  <c r="J47" i="1"/>
  <c r="K47" i="1" s="1"/>
  <c r="I46" i="1"/>
  <c r="H46" i="1"/>
  <c r="G46" i="1"/>
  <c r="F46" i="1"/>
  <c r="P45" i="1"/>
  <c r="J45" i="1"/>
  <c r="K45" i="1" s="1"/>
  <c r="P44" i="1"/>
  <c r="J44" i="1"/>
  <c r="K44" i="1" s="1"/>
  <c r="I43" i="1"/>
  <c r="H43" i="1"/>
  <c r="G43" i="1"/>
  <c r="F43" i="1"/>
  <c r="P42" i="1"/>
  <c r="J42" i="1"/>
  <c r="K42" i="1" s="1"/>
  <c r="P41" i="1"/>
  <c r="J41" i="1"/>
  <c r="K41" i="1" s="1"/>
  <c r="P40" i="1"/>
  <c r="J40" i="1"/>
  <c r="K40" i="1" s="1"/>
  <c r="P39" i="1"/>
  <c r="J39" i="1"/>
  <c r="K39" i="1" s="1"/>
  <c r="P38" i="1"/>
  <c r="J38" i="1"/>
  <c r="K38" i="1" s="1"/>
  <c r="P37" i="1"/>
  <c r="J37" i="1"/>
  <c r="K37" i="1" s="1"/>
  <c r="I36" i="1"/>
  <c r="H36" i="1"/>
  <c r="G36" i="1"/>
  <c r="F36" i="1"/>
  <c r="P35" i="1"/>
  <c r="J35" i="1"/>
  <c r="K35" i="1" s="1"/>
  <c r="P34" i="1"/>
  <c r="J34" i="1"/>
  <c r="K34" i="1" s="1"/>
  <c r="P33" i="1"/>
  <c r="J33" i="1"/>
  <c r="K33" i="1" s="1"/>
  <c r="P32" i="1"/>
  <c r="J32" i="1"/>
  <c r="P31" i="1"/>
  <c r="J31" i="1"/>
  <c r="K31" i="1" s="1"/>
  <c r="I30" i="1"/>
  <c r="H30" i="1"/>
  <c r="G30" i="1"/>
  <c r="F30" i="1"/>
  <c r="P29" i="1"/>
  <c r="J29" i="1"/>
  <c r="P28" i="1"/>
  <c r="J28" i="1"/>
  <c r="K28" i="1" s="1"/>
  <c r="P27" i="1"/>
  <c r="J27" i="1"/>
  <c r="K27" i="1" s="1"/>
  <c r="P26" i="1"/>
  <c r="J26" i="1"/>
  <c r="K26" i="1" s="1"/>
  <c r="I25" i="1"/>
  <c r="H25" i="1"/>
  <c r="G25" i="1"/>
  <c r="F25" i="1"/>
  <c r="P24" i="1"/>
  <c r="J24" i="1"/>
  <c r="K24" i="1" s="1"/>
  <c r="I23" i="1"/>
  <c r="H23" i="1"/>
  <c r="G23" i="1"/>
  <c r="F23" i="1"/>
  <c r="P22" i="1"/>
  <c r="J22" i="1"/>
  <c r="K22" i="1" s="1"/>
  <c r="I21" i="1"/>
  <c r="H21" i="1"/>
  <c r="G21" i="1"/>
  <c r="F21" i="1"/>
  <c r="P20" i="1"/>
  <c r="J20" i="1"/>
  <c r="J19" i="1" s="1"/>
  <c r="I19" i="1"/>
  <c r="H19" i="1"/>
  <c r="G19" i="1"/>
  <c r="F19" i="1"/>
  <c r="P18" i="1"/>
  <c r="J18" i="1"/>
  <c r="K18" i="1" s="1"/>
  <c r="I17" i="1"/>
  <c r="H17" i="1"/>
  <c r="G17" i="1"/>
  <c r="F17" i="1"/>
  <c r="J25" i="1" l="1"/>
  <c r="K25" i="1" s="1"/>
  <c r="I16" i="1"/>
  <c r="I15" i="1" s="1"/>
  <c r="J51" i="1"/>
  <c r="K51" i="1" s="1"/>
  <c r="F16" i="1"/>
  <c r="F15" i="1" s="1"/>
  <c r="K19" i="1"/>
  <c r="J21" i="1"/>
  <c r="K21" i="1" s="1"/>
  <c r="G16" i="1"/>
  <c r="G14" i="1" s="1"/>
  <c r="H16" i="1"/>
  <c r="H15" i="1" s="1"/>
  <c r="J30" i="1"/>
  <c r="K30" i="1" s="1"/>
  <c r="J56" i="1"/>
  <c r="K56" i="1" s="1"/>
  <c r="J23" i="1"/>
  <c r="K23" i="1" s="1"/>
  <c r="J49" i="1"/>
  <c r="K49" i="1" s="1"/>
  <c r="J68" i="1"/>
  <c r="J66" i="1" s="1"/>
  <c r="K66" i="1" s="1"/>
  <c r="J17" i="1"/>
  <c r="K17" i="1" s="1"/>
  <c r="F14" i="1"/>
  <c r="K20" i="1"/>
  <c r="J61" i="1"/>
  <c r="K61" i="1" s="1"/>
  <c r="J36" i="1"/>
  <c r="K36" i="1" s="1"/>
  <c r="J43" i="1"/>
  <c r="K43" i="1" s="1"/>
  <c r="J46" i="1"/>
  <c r="K46" i="1" s="1"/>
  <c r="K32" i="1"/>
  <c r="K58" i="1"/>
  <c r="K29" i="1"/>
  <c r="K55" i="1"/>
  <c r="K68" i="1" l="1"/>
  <c r="I14" i="1"/>
  <c r="H14" i="1"/>
  <c r="G15" i="1"/>
  <c r="J16" i="1"/>
  <c r="K16" i="1" l="1"/>
  <c r="J14" i="1"/>
  <c r="K14" i="1" s="1"/>
  <c r="J15" i="1"/>
  <c r="K15" i="1" s="1"/>
</calcChain>
</file>

<file path=xl/sharedStrings.xml><?xml version="1.0" encoding="utf-8"?>
<sst xmlns="http://schemas.openxmlformats.org/spreadsheetml/2006/main" count="2430" uniqueCount="932">
  <si>
    <t>Con base en los artículos 107, fracción I, inciso d) de la Ley Federal de Presupuesto y Responsabilidad Hacendaria y 205 de su Reglamento</t>
  </si>
  <si>
    <t>Comisión Federal de Electricidad</t>
  </si>
  <si>
    <t xml:space="preserve">No </t>
  </si>
  <si>
    <t>Nombre del proyecto</t>
  </si>
  <si>
    <t>Estado del proyecto</t>
  </si>
  <si>
    <t>Avance Financiero</t>
  </si>
  <si>
    <t>Avance Físico</t>
  </si>
  <si>
    <t>Acumulado 2023</t>
  </si>
  <si>
    <t>Acumulada</t>
  </si>
  <si>
    <t>%</t>
  </si>
  <si>
    <t xml:space="preserve">Estimada Anual </t>
  </si>
  <si>
    <t>Realizada</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</si>
  <si>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</si>
  <si>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</si>
  <si>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</si>
  <si>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</si>
  <si>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</si>
  <si>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</si>
  <si>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</si>
  <si>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</si>
  <si>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</si>
  <si>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</si>
  <si>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</si>
  <si>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</si>
  <si>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</si>
  <si>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</si>
  <si>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</si>
  <si>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SE 1116 Transformación del Noreste</t>
  </si>
  <si>
    <t>Varias (Cierre y otras)</t>
  </si>
  <si>
    <t>Aprobado en 2007</t>
  </si>
  <si>
    <t>SE 1212 SUR - PENINSULAR</t>
  </si>
  <si>
    <t>Aprobado en 2008</t>
  </si>
  <si>
    <t xml:space="preserve">SE 1320 DISTRIBUCION NOROESTE </t>
  </si>
  <si>
    <t>Aprobado en 2009</t>
  </si>
  <si>
    <t>SLT 1405 Subest y Líneas de Transmisión de las Áreas Sureste</t>
  </si>
  <si>
    <t>Aprobado en 2011</t>
  </si>
  <si>
    <t>CC Centro</t>
  </si>
  <si>
    <t>SLT 1603 Subestación Lago</t>
  </si>
  <si>
    <t>Construcción</t>
  </si>
  <si>
    <t xml:space="preserve">SE  1620 Distribución Valle de México </t>
  </si>
  <si>
    <t>Aprobado en 2012</t>
  </si>
  <si>
    <t>CH Chicoasén II</t>
  </si>
  <si>
    <t>LT Red de transmisión asociada a la CH Chicoasén II</t>
  </si>
  <si>
    <t>Por Licitar sin cambio de alcance</t>
  </si>
  <si>
    <t>Aprobado en 2013</t>
  </si>
  <si>
    <t>CC Empalme I</t>
  </si>
  <si>
    <t xml:space="preserve">LT Red de Transmisión Asociada al CC Empalme I </t>
  </si>
  <si>
    <t>CC Valle de México II</t>
  </si>
  <si>
    <t xml:space="preserve">LT 1805 Línea de Transmisión Huasteca - Monterrey </t>
  </si>
  <si>
    <t>RM CCC TULA PAQUETES 1 Y 2</t>
  </si>
  <si>
    <t>Aprobado en 2014</t>
  </si>
  <si>
    <t>CC Empalme II</t>
  </si>
  <si>
    <t>SLT 1920 Subestaciones y Líneas de Distribución</t>
  </si>
  <si>
    <t>Aprobado en 2015</t>
  </si>
  <si>
    <t>SLT 2002 Subestaciones y Líneas de las Áreas Norte - Occidental</t>
  </si>
  <si>
    <t>Aprobado en 2016</t>
  </si>
  <si>
    <t>Aprobado en 2021</t>
  </si>
  <si>
    <t>SLT Transf y Transm Qro IslaCarmen NvoCasasGrands y Huasteca</t>
  </si>
  <si>
    <t>Varias(Cierre  y otras)</t>
  </si>
  <si>
    <t>LT Incremento de Capacidad de Transm en Las Delicias-Querétaro</t>
  </si>
  <si>
    <t>Por Licitar con cambio de alcance</t>
  </si>
  <si>
    <t>SLT LT Corriente Alterna Submarina Playacar - Chankanaab II</t>
  </si>
  <si>
    <t>SLT Suministro de energía Zona Veracruz (antes Olmeca Bco1)</t>
  </si>
  <si>
    <t>Aprobado en 2022</t>
  </si>
  <si>
    <t>SLT Aumento de capacidad de transm de zonas Cancún y RivieraMaya</t>
  </si>
  <si>
    <t>SLT Aumento de capacidad de transm zonas Cancún y RivieraMaya II</t>
  </si>
  <si>
    <t>SLT Incremento en capacidad de transm Noreste Centro del País</t>
  </si>
  <si>
    <t>SLT Solución congestión de enlaces transm GCR Noro  Occid Norte</t>
  </si>
  <si>
    <t>Aprobado en 2023</t>
  </si>
  <si>
    <t xml:space="preserve">SE Atención al Suministro en la Zona Vallarta </t>
  </si>
  <si>
    <t xml:space="preserve">SE Paso del Norte Banco 2 </t>
  </si>
  <si>
    <t xml:space="preserve">SE Refuerzo de la Red de la Zona Piedras Negras </t>
  </si>
  <si>
    <t>SLT Suministro de Energía Eléctrica en la Zona Los Ríos</t>
  </si>
  <si>
    <t>Aprobados en 2011</t>
  </si>
  <si>
    <t>1_/ Se consideran los proyectos que tienen previstos recursos en el PEF 2024, así como aquéllos proyectos que no tienen Monto Estimado en el PEF 2024, pero continúan en etapa de Varias Cierre y Otras por lo que se incluye su seguimiento.</t>
  </si>
  <si>
    <t>2_/ El tipo de cambio utilizado fue de 20.2683 pesos por dólar correspondiente al cierre de diciembre de 2024.</t>
  </si>
  <si>
    <t>3_/ Los tipos de cambio promedio de fecha de liquidación utilizados fueron 17.0626, 17.0996, 16.8445, 16.7691, 16.8011, 18.0839, 18.0786, 19.0568, 19.6395, 19.6659, 20.3185 y 20.2382 pesos por dólar para enero, febrero,  marzo, abril, mayo, junio, julio, agosto,  septiembre, octubre, noviembre y diciembre respectivamente, publicado por Banxico.</t>
  </si>
  <si>
    <t>Fuente: Comisión Federal de Electricidad.</t>
  </si>
  <si>
    <t>Con base en los artículosl 107, fracción I, inciso d) de la Ley Federal de Presupuesto y Responsabilidad Hacendaria y 205 de su Reglamento</t>
  </si>
  <si>
    <t xml:space="preserve">Presupuesto   </t>
  </si>
  <si>
    <t>Ejercido</t>
  </si>
  <si>
    <t>Programado</t>
  </si>
  <si>
    <t xml:space="preserve">Gasto </t>
  </si>
  <si>
    <t>Gasto</t>
  </si>
  <si>
    <t>Gasto Programable</t>
  </si>
  <si>
    <t>Ingresos</t>
  </si>
  <si>
    <t>Programable</t>
  </si>
  <si>
    <t>Flujo Neto</t>
  </si>
  <si>
    <t>Variación %</t>
  </si>
  <si>
    <t>Inversión</t>
  </si>
  <si>
    <t>Gasto de Operación</t>
  </si>
  <si>
    <t>TOTAL</t>
  </si>
  <si>
    <t>Amortizaciones y</t>
  </si>
  <si>
    <t>No</t>
  </si>
  <si>
    <t>Gastos de operación</t>
  </si>
  <si>
    <t>Presupuestaria</t>
  </si>
  <si>
    <t>y  Mantenimiento</t>
  </si>
  <si>
    <t>Asociada</t>
  </si>
  <si>
    <t>( 1 )</t>
  </si>
  <si>
    <t>( 2 )</t>
  </si>
  <si>
    <t>( 3 )</t>
  </si>
  <si>
    <t>( 4 )</t>
  </si>
  <si>
    <t>(5=1-2-3-4)</t>
  </si>
  <si>
    <t>( 6 )</t>
  </si>
  <si>
    <t>( 7 )</t>
  </si>
  <si>
    <t>( 8 )</t>
  </si>
  <si>
    <t>( 9 )</t>
  </si>
  <si>
    <t>(10=6-7-8-9)</t>
  </si>
  <si>
    <t>[11=(10-5)/5]</t>
  </si>
  <si>
    <t>A</t>
  </si>
  <si>
    <t>B</t>
  </si>
  <si>
    <t>A+B=2</t>
  </si>
  <si>
    <t>C</t>
  </si>
  <si>
    <t>D</t>
  </si>
  <si>
    <t>C+D=7</t>
  </si>
  <si>
    <t>CG</t>
  </si>
  <si>
    <t>Cerro Prieto IV</t>
  </si>
  <si>
    <t>CC</t>
  </si>
  <si>
    <t xml:space="preserve"> 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</si>
  <si>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</si>
  <si>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</si>
  <si>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</si>
  <si>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</si>
  <si>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</si>
  <si>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</si>
  <si>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</si>
  <si>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</si>
  <si>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</si>
  <si>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</si>
  <si>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</si>
  <si>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</si>
  <si>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</si>
  <si>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</si>
  <si>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</si>
  <si>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</si>
  <si>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</si>
  <si>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</si>
  <si>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</si>
  <si>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</si>
  <si>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</si>
  <si>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</si>
  <si>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</si>
  <si>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</si>
  <si>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</si>
  <si>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</si>
  <si>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</si>
  <si>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</si>
  <si>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</si>
  <si>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 xml:space="preserve"> 406 Red Asociada a Tuxpan II, III y IV</t>
  </si>
  <si>
    <t>407 Red Asociada a Altamira II, III y IV</t>
  </si>
  <si>
    <t>408 Naco-Nogales - Área Noroeste</t>
  </si>
  <si>
    <t>411 Sistema Nacional</t>
  </si>
  <si>
    <t>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</si>
  <si>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</si>
  <si>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</si>
  <si>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</si>
  <si>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</si>
  <si>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</si>
  <si>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</si>
  <si>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</si>
  <si>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</si>
  <si>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</si>
  <si>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</si>
  <si>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</si>
  <si>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</si>
  <si>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</si>
  <si>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</si>
  <si>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</si>
  <si>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</si>
  <si>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</si>
  <si>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</si>
  <si>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</si>
  <si>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</si>
  <si>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</si>
  <si>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</si>
  <si>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</si>
  <si>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</si>
  <si>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</si>
  <si>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607 Sistema Bajio - Oriental</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</si>
  <si>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</si>
  <si>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</si>
  <si>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</si>
  <si>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</si>
  <si>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</si>
  <si>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</si>
  <si>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</si>
  <si>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</si>
  <si>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Lineas Centro</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</si>
  <si>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</si>
  <si>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</si>
  <si>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</si>
  <si>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</si>
  <si>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</si>
  <si>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</si>
  <si>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</si>
  <si>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</si>
  <si>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</si>
  <si>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</si>
  <si>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</si>
  <si>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</si>
  <si>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</si>
  <si>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</si>
  <si>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</si>
  <si>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</si>
  <si>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</si>
  <si>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</si>
  <si>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</si>
  <si>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</si>
  <si>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</si>
  <si>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</si>
  <si>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</si>
  <si>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</si>
  <si>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</si>
  <si>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</si>
  <si>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</si>
  <si>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</si>
  <si>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</si>
  <si>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</si>
  <si>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</si>
  <si>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</si>
  <si>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</si>
  <si>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</si>
  <si>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</si>
  <si>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</si>
  <si>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</si>
  <si>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</si>
  <si>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</si>
  <si>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</si>
  <si>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</si>
  <si>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</si>
  <si>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</si>
  <si>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</si>
  <si>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</si>
  <si>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</si>
  <si>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</si>
  <si>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</si>
  <si>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</si>
  <si>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</si>
  <si>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</si>
  <si>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</si>
  <si>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</si>
  <si>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</si>
  <si>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</si>
  <si>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</si>
  <si>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</si>
  <si>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</si>
  <si>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</si>
  <si>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</si>
  <si>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</si>
  <si>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</si>
  <si>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</si>
  <si>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</si>
  <si>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</si>
  <si>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</si>
  <si>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</si>
  <si>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La Yesca</t>
  </si>
  <si>
    <t>Baja California</t>
  </si>
  <si>
    <t>RFO</t>
  </si>
  <si>
    <t>Red de Fibra Optica Proyecto Sur</t>
  </si>
  <si>
    <t>Red de Fibra Optica Proyecto Centro</t>
  </si>
  <si>
    <t>Red de Fibra Optica Proyecto Norte</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</si>
  <si>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</si>
  <si>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</si>
  <si>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</si>
  <si>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</si>
  <si>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</si>
  <si>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</si>
  <si>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</si>
  <si>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</si>
  <si>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</si>
  <si>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</si>
  <si>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</si>
  <si>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</si>
  <si>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</si>
  <si>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</si>
  <si>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</si>
  <si>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</si>
  <si>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</si>
  <si>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</si>
  <si>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</si>
  <si>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</si>
  <si>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</si>
  <si>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</si>
  <si>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</si>
  <si>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</si>
  <si>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</si>
  <si>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</si>
  <si>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</si>
  <si>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</si>
  <si>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</si>
  <si>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</si>
  <si>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</si>
  <si>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</si>
  <si>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</si>
  <si>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</si>
  <si>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</si>
  <si>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</si>
  <si>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</si>
  <si>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</si>
  <si>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</si>
  <si>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</si>
  <si>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1206 Conversión a 400 kV de la LT Mazatlan II - La Higuera</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</si>
  <si>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</si>
  <si>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</si>
  <si>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</si>
  <si>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</si>
  <si>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</si>
  <si>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</si>
  <si>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</si>
  <si>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</si>
  <si>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</si>
  <si>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</si>
  <si>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</si>
  <si>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</si>
  <si>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</si>
  <si>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</si>
  <si>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</si>
  <si>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</si>
  <si>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</si>
  <si>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</si>
  <si>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</si>
  <si>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</si>
  <si>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</si>
  <si>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</si>
  <si>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</si>
  <si>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</si>
  <si>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</si>
  <si>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</si>
  <si>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</si>
  <si>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</si>
  <si>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</si>
  <si>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</si>
  <si>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SLT 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</si>
  <si>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</si>
  <si>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</si>
  <si>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</si>
  <si>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</si>
  <si>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</si>
  <si>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</si>
  <si>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SE 1521 DISTRIBUCIÓN SUR</t>
  </si>
  <si>
    <t>SE 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</si>
  <si>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</si>
  <si>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</si>
  <si>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</si>
  <si>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</si>
  <si>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</si>
  <si>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</si>
  <si>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</si>
  <si>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</si>
  <si>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</si>
  <si>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</si>
  <si>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</si>
  <si>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</si>
  <si>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</si>
  <si>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</si>
  <si>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</si>
  <si>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</si>
  <si>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</si>
  <si>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</si>
  <si>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Red de transmisión asociada a la CH Chicoasén II</t>
  </si>
  <si>
    <t>1701 Subestación Chimalpa Dos</t>
  </si>
  <si>
    <t>1703  Conversión a 400 kV de la Riviera Maya</t>
  </si>
  <si>
    <t>1702 Transmisión y Transformación Baja - Noine</t>
  </si>
  <si>
    <t>1704 Interconexión sist aislados Guerrero Negro Sta Rosalía</t>
  </si>
  <si>
    <t>Empalme I</t>
  </si>
  <si>
    <t>Red de Transmisión Asociada al CC Empalme I</t>
  </si>
  <si>
    <t>Valle de México II</t>
  </si>
  <si>
    <t>Red de Transmisión Asociada al CC Topolobampo III</t>
  </si>
  <si>
    <t>1805 Línea de Transmisión Huasteca - Monterrey</t>
  </si>
  <si>
    <t>1801 Subestaciones Baja - Noroeste</t>
  </si>
  <si>
    <t>1803 Subestaciones del Occidental</t>
  </si>
  <si>
    <t>1802 Subestaciones y Líneas de Transmisión del Norte</t>
  </si>
  <si>
    <t>1804 Subestaciones y Líneas Transmisión Oriental-Peninsular</t>
  </si>
  <si>
    <t>1820 Divisiones de Distribución del Valle de México</t>
  </si>
  <si>
    <t>1821 Divisiones de Distribución</t>
  </si>
  <si>
    <t>CCC TULA PAQUETES 1 Y 2</t>
  </si>
  <si>
    <t>CH TEMASCAL UNIDADES 1 A 4</t>
  </si>
  <si>
    <t>Empalme II</t>
  </si>
  <si>
    <t>Red de Transmisión Asociada al CC Empalme II</t>
  </si>
  <si>
    <t>1901 Subestaciones de Baja California</t>
  </si>
  <si>
    <t>1902 Subestaciones y Compensación del Noroeste</t>
  </si>
  <si>
    <t>1903 Subestaciones Norte - Noreste</t>
  </si>
  <si>
    <t>1904 Transmisión y Transformación de Occidente</t>
  </si>
  <si>
    <t>1905 Transmisión Sureste - Peninsular</t>
  </si>
  <si>
    <t>1920 Subestaciones y Líneas de Distribución</t>
  </si>
  <si>
    <t>1921 Reducción de Pérdidas de Energía en Distribución</t>
  </si>
  <si>
    <t>Los Azufres III Fase II</t>
  </si>
  <si>
    <t>Red de transmisión asociada a la CG Los Azufres III Fase II</t>
  </si>
  <si>
    <t>2001 Subestaciones y Líneas Baja California Sur - Noroeste</t>
  </si>
  <si>
    <t>2002 Subestaciones y Líneas de las Áreas Norte - Occidental</t>
  </si>
  <si>
    <t xml:space="preserve"> 2020 Subestaciones, Líneas y Redes de Distribución</t>
  </si>
  <si>
    <t>2021 Reducción de Pérdidas de Energía en Distribución</t>
  </si>
  <si>
    <t>2101 Compensación Capacitiva Baja - Occidental</t>
  </si>
  <si>
    <t xml:space="preserve"> 2120 Subestaciones y Líneas de Distribución</t>
  </si>
  <si>
    <t>2121 Reducción de Pérdidas de Energía en Distribución</t>
  </si>
  <si>
    <t>Transf y Transm Qro IslaCarmen NvoCasasGrands y Huasteca</t>
  </si>
  <si>
    <t>Suministro de energía Zona Veracruz (antes Olmeca Bco1)</t>
  </si>
  <si>
    <t xml:space="preserve">NA: No aplica </t>
  </si>
  <si>
    <t>1_/ Considera los proyectos que entraron en operación comercial (con terminaciones parciales o totales).</t>
  </si>
  <si>
    <t>FLUJO NETO DE PROYECTOS DE INFRAESTRUCTURA PRODUCTIVA DE LARGO PLAZO DE INVERSION CONDICIONADA EN OPERACIÓN P_/</t>
  </si>
  <si>
    <t>Fondo</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</si>
  <si>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</si>
  <si>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</si>
  <si>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</si>
  <si>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</si>
  <si>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</si>
  <si>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</si>
  <si>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</si>
  <si>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</si>
  <si>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Flujo  neto</t>
  </si>
  <si>
    <t xml:space="preserve">Variación      %    </t>
  </si>
  <si>
    <t>(4=1-2-3)</t>
  </si>
  <si>
    <t>(5)</t>
  </si>
  <si>
    <t>(6)</t>
  </si>
  <si>
    <t>(7)</t>
  </si>
  <si>
    <t>(8=5-6-7)</t>
  </si>
  <si>
    <t>(9=(8-4)/4)</t>
  </si>
  <si>
    <t>TRN Terminal de Carbón de la CT Pdte. Plutarco Elías Calles</t>
  </si>
  <si>
    <t>CC Altamira II</t>
  </si>
  <si>
    <t>CC Bajío</t>
  </si>
  <si>
    <t>CC Campeche</t>
  </si>
  <si>
    <t>CC Hermosillo</t>
  </si>
  <si>
    <t>CT Mérida III</t>
  </si>
  <si>
    <t>CC Monterrey III</t>
  </si>
  <si>
    <t>CC Naco-Nogales</t>
  </si>
  <si>
    <t>CC Río Bravo II</t>
  </si>
  <si>
    <t>CC Mexicali</t>
  </si>
  <si>
    <t>CC Saltillo</t>
  </si>
  <si>
    <t>CC Tuxpan II</t>
  </si>
  <si>
    <t>CC Altamira III y IV</t>
  </si>
  <si>
    <t>CC Chihuahua III</t>
  </si>
  <si>
    <t>CC La Laguna II</t>
  </si>
  <si>
    <t>CC Tuxpan III y IV</t>
  </si>
  <si>
    <t>CC Altamira V</t>
  </si>
  <si>
    <t>CC Tamazunchale</t>
  </si>
  <si>
    <t>CC Río Bravo IV</t>
  </si>
  <si>
    <t>CC Tuxpan V</t>
  </si>
  <si>
    <t>CC Valladolid III</t>
  </si>
  <si>
    <t>CCC Norte II</t>
  </si>
  <si>
    <t>CCC Norte</t>
  </si>
  <si>
    <t>CC Baja California III</t>
  </si>
  <si>
    <t>CC Norte III (Juárez)</t>
  </si>
  <si>
    <t xml:space="preserve">CC Noroeste </t>
  </si>
  <si>
    <t>CC Noreste</t>
  </si>
  <si>
    <t>CC Topolobampo III</t>
  </si>
  <si>
    <t xml:space="preserve">1_/ Al reportar el período enero-diciembre la Subsidiaria CFE  Generación V con motivo del cierre anual, revisó los ingresos reales de los proyectos modificando las cifras reportadas hasta enero -noviembre, en los proyectos indicados. </t>
  </si>
  <si>
    <t>Fuente: Comisión Federal de Electricidad</t>
  </si>
  <si>
    <r>
      <t xml:space="preserve">COMPROMISOS DE PROYECTOS DE INFRAESTRUCTURA PRODUCTIVA DE LARGO PLAZO DE INVERSIÓN DIRECTA EN OPERACIÓN      </t>
    </r>
    <r>
      <rPr>
        <b/>
        <vertAlign val="superscript"/>
        <sz val="14"/>
        <color indexed="9"/>
        <rFont val="Arial"/>
        <family val="2"/>
      </rPr>
      <t xml:space="preserve">p_/ </t>
    </r>
  </si>
  <si>
    <t>En términos de  los artículos 107, fracción I , de la Ley Federal de Presupuesto y Responsabilidad Hacendaria y 205 de su Reglamento</t>
  </si>
  <si>
    <t xml:space="preserve">Comisión Federal de Electricidad </t>
  </si>
  <si>
    <t>Nombre del Proyecto</t>
  </si>
  <si>
    <t>Costo de cierre</t>
  </si>
  <si>
    <t>Amortización ejercida</t>
  </si>
  <si>
    <t>Pasivo Directo</t>
  </si>
  <si>
    <t>Pasivo</t>
  </si>
  <si>
    <t>Hasta 2023</t>
  </si>
  <si>
    <t>En 2024</t>
  </si>
  <si>
    <t>Suma</t>
  </si>
  <si>
    <t xml:space="preserve">Real </t>
  </si>
  <si>
    <t>Legal</t>
  </si>
  <si>
    <t>Contingente</t>
  </si>
  <si>
    <t>Total</t>
  </si>
  <si>
    <t>(4=2+3)</t>
  </si>
  <si>
    <t>(7=5+6)</t>
  </si>
  <si>
    <t>(8=1-4-7)</t>
  </si>
  <si>
    <t>(9=7+8)</t>
  </si>
  <si>
    <t>Cierres totales</t>
  </si>
  <si>
    <t>LT 613 SubTransmisión Occidental     1_/</t>
  </si>
  <si>
    <t xml:space="preserve">CCC  Pacífico </t>
  </si>
  <si>
    <t xml:space="preserve">CH El Cajón     </t>
  </si>
  <si>
    <t>LT Red de Transmisión Asociada a el Pacífico</t>
  </si>
  <si>
    <t xml:space="preserve">SLT 706 Sistemas- Norte     </t>
  </si>
  <si>
    <t>SLT 806 Bajío</t>
  </si>
  <si>
    <t>SE 914 División Centro Sur</t>
  </si>
  <si>
    <t>CH La Yesca</t>
  </si>
  <si>
    <t>RFO Red de Fibra Óptica Proyecto Norte</t>
  </si>
  <si>
    <t>SE 1006 Central----Sur</t>
  </si>
  <si>
    <t>SE 1005 Noroeste</t>
  </si>
  <si>
    <t>RM Infiernillo</t>
  </si>
  <si>
    <t>RM CT Francisco Pérez Ríos Unidades 1 y 2</t>
  </si>
  <si>
    <t>SE 1003 Subestaciones Eléctricas de Occidente</t>
  </si>
  <si>
    <t>SLT 1002 Compensación y Transmisión Noreste - Sureste</t>
  </si>
  <si>
    <t>CC San Lorenzo Conversión de TG a CC</t>
  </si>
  <si>
    <t>LT Red de Transmisión Asociada a la CH La Yesca</t>
  </si>
  <si>
    <t>CC Agua Prieta II (Con Campo Solar)</t>
  </si>
  <si>
    <t>LT Red de Transmisión asociada a la CC Agua Prieta II</t>
  </si>
  <si>
    <t>LT Red de Transmisión Asociada a la CE La Venta III</t>
  </si>
  <si>
    <t>RM CN Laguna Verde</t>
  </si>
  <si>
    <t>SE 1110 Compensación Capacitiva del Norte</t>
  </si>
  <si>
    <t>SE 1117 Transformación de Guaymas</t>
  </si>
  <si>
    <t>SE 1120 Noroeste</t>
  </si>
  <si>
    <t>SE 1121 Baja California</t>
  </si>
  <si>
    <t>SE 1122 Golfo Norte</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</si>
  <si>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</si>
  <si>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</si>
  <si>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</si>
  <si>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</si>
  <si>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</si>
  <si>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</si>
  <si>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</si>
  <si>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</si>
  <si>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</si>
  <si>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</si>
  <si>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</si>
  <si>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1213 Compensación de Redes</t>
  </si>
  <si>
    <t>SE 1205 Compensación Oriental - Peninsular</t>
  </si>
  <si>
    <t>SLT 1204 Conversión a 400 kV del Área Peninsular</t>
  </si>
  <si>
    <t>SLT 1203 Transmisión y Transformación Oriental - Sureste</t>
  </si>
  <si>
    <t>SE 1211 Noreste - Central</t>
  </si>
  <si>
    <t>SE 1210  Norte - Noroeste</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</si>
  <si>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</si>
  <si>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</si>
  <si>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</si>
  <si>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</si>
  <si>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</si>
  <si>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</si>
  <si>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</si>
  <si>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</si>
  <si>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</si>
  <si>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</si>
  <si>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</si>
  <si>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</si>
  <si>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</si>
  <si>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</si>
  <si>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</si>
  <si>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</si>
  <si>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1323 Distribución SUR</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</si>
  <si>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</si>
  <si>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</si>
  <si>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</si>
  <si>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</si>
  <si>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</si>
  <si>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</si>
  <si>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1420 Distribucion Norte</t>
  </si>
  <si>
    <t>SE 1521 Distribución Sur</t>
  </si>
  <si>
    <t>SE 1520 Distribución Norte</t>
  </si>
  <si>
    <t>CCC CoGeneración Salamanca Fase I</t>
  </si>
  <si>
    <t>SLT 1601 Transmisión y Transformación Noroeste - Norte</t>
  </si>
  <si>
    <t>SLT 1604 Transmisión Ayotla-Chalco</t>
  </si>
  <si>
    <t>LT Red de Transmisión Asociada a la CI Guerrero Negro IV</t>
  </si>
  <si>
    <t>SE 1621 Distribución Norte - Sur</t>
  </si>
  <si>
    <t>CG Los Azufres III (Fase I)</t>
  </si>
  <si>
    <t>RM CT José López Portillo</t>
  </si>
  <si>
    <t>LT Red de Transmisión asociada al CC Noreste</t>
  </si>
  <si>
    <t>LT Red de Transmisión Asociada al CC Norte III</t>
  </si>
  <si>
    <t>CCI Baja California Sur V</t>
  </si>
  <si>
    <t>SLT 1722 Distribucion Sur</t>
  </si>
  <si>
    <t>SE 1701 Subestacion Chimalpa II</t>
  </si>
  <si>
    <t>SLT 1703  Conversión a 400 kV de la Riviera Maya</t>
  </si>
  <si>
    <t>SLT 1702 Transmisión y Transformación Baja - Noine</t>
  </si>
  <si>
    <t>SLT 1704 Interconexión sist aislados Guerrero Negro Sta Rosalía</t>
  </si>
  <si>
    <t>LT Red de Transmisión Asociada al CC Topolobampo III</t>
  </si>
  <si>
    <t>SE 1801 Subestaciones Baja -  Noroeste</t>
  </si>
  <si>
    <t>SE 1803 Subestaciones del Occidental</t>
  </si>
  <si>
    <t>SLT 1802 Subestaciones y Lineas del Norte</t>
  </si>
  <si>
    <t>SLT 1804 Subestaciones y Líneas Transmisión Oriental - Peninsular</t>
  </si>
  <si>
    <t>SLT 1820 Divisiones de Distribución del Valle de México</t>
  </si>
  <si>
    <t>312 RM CH Temascal Unidades 1 a 4</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</si>
  <si>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</si>
  <si>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</si>
  <si>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</si>
  <si>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</si>
  <si>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</si>
  <si>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</si>
  <si>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SLT 1921 Reducción de Perdidas de Energía en Distribución</t>
  </si>
  <si>
    <t>CG Los Azufres III Fase II</t>
  </si>
  <si>
    <t xml:space="preserve"> LT Red de transmisión asociada a la CG Los Azufres III Fase II</t>
  </si>
  <si>
    <t>SLT 2001 Subestaciones y Líneas Baja California Sur Noroeste</t>
  </si>
  <si>
    <t xml:space="preserve">SLT 2021 Reducción de Pérdidas de Energía en Distribución  </t>
  </si>
  <si>
    <t>SE 2101 Compensación Capacitiva Baja - Occidental</t>
  </si>
  <si>
    <t>SLT 2121 Reducción de Pérdidas de Energía en Distribución</t>
  </si>
  <si>
    <t xml:space="preserve">Cierres Parciales </t>
  </si>
  <si>
    <t>SE 1212 Sur - Peninsular</t>
  </si>
  <si>
    <t>SE 1320 Distribución Noroeste</t>
  </si>
  <si>
    <t xml:space="preserve">SLT 1405 Subest y Líneas de Transmisión de las Áreas Sureste </t>
  </si>
  <si>
    <t>SE 1620 Distribución Valle de México</t>
  </si>
  <si>
    <t>SLT 1721 Distribución Norte</t>
  </si>
  <si>
    <t>SLT 1720 Distribución Valle de México</t>
  </si>
  <si>
    <t xml:space="preserve">CG Los Humeros III </t>
  </si>
  <si>
    <t>LT Red de Transmisión Asociada al CC Empalme I</t>
  </si>
  <si>
    <t>SLT 1821 Divisiones de Distribución</t>
  </si>
  <si>
    <t>RM CCC Tula Paquetes 1 Y 2</t>
  </si>
  <si>
    <t xml:space="preserve">CC Empalme II    </t>
  </si>
  <si>
    <t>SLT 1920 Subestaciones y Lineas de Distribucion</t>
  </si>
  <si>
    <t>SLT 2002 Subestaciones y Líneas  de las Áreas Norte - Occidental</t>
  </si>
  <si>
    <t>SLT 2020 Subestaciones, Líneas y Redes de Distribución</t>
  </si>
  <si>
    <t>SLT 2120 Subestaciones y Líneas de Distribución</t>
  </si>
  <si>
    <t>SLT Transf y Transm Qro Isla Carmen NvoCasasGrands y Huasteca</t>
  </si>
  <si>
    <t>1_/ Proyectos en operación que concluyeron sus obligaciones financieras como PIDIREGAS</t>
  </si>
  <si>
    <t>Costo total estimado</t>
  </si>
  <si>
    <t>Monto 
Contratado</t>
  </si>
  <si>
    <t>Comprometido al periodo</t>
  </si>
  <si>
    <t>Montos comprometidos por etapas</t>
  </si>
  <si>
    <t>PEF 2023</t>
  </si>
  <si>
    <t>PEF 2024</t>
  </si>
  <si>
    <t>Monto</t>
  </si>
  <si>
    <t>% Respecto PEF 2024</t>
  </si>
  <si>
    <t>Proyectos adjudicados y/o en construcción</t>
  </si>
  <si>
    <t>Proyectos en operación</t>
  </si>
  <si>
    <t>( 3=2/1 )</t>
  </si>
  <si>
    <t>( 5=7+8 )</t>
  </si>
  <si>
    <t>( 6=5/2 )</t>
  </si>
  <si>
    <t>Inversión directa</t>
  </si>
  <si>
    <t>Chihuahua</t>
  </si>
  <si>
    <t>406 Red Asociada a Tuxpan II, III y IV</t>
  </si>
  <si>
    <t>502 Oriental - Norte</t>
  </si>
  <si>
    <t>506 Saltillo-Cañada</t>
  </si>
  <si>
    <t>Pacífico</t>
  </si>
  <si>
    <t>El Cajón</t>
  </si>
  <si>
    <t>709 Sistemas Sur</t>
  </si>
  <si>
    <t xml:space="preserve">LT </t>
  </si>
  <si>
    <t xml:space="preserve">1212 SUR - PENINSULAR     </t>
  </si>
  <si>
    <t xml:space="preserve">1210 NORTE - NOROESTE     </t>
  </si>
  <si>
    <t xml:space="preserve">CC </t>
  </si>
  <si>
    <t>Red de transmisión asociada a la CI Guerrero Negro III</t>
  </si>
  <si>
    <t xml:space="preserve">CT </t>
  </si>
  <si>
    <t xml:space="preserve">1320 DISTRIBUCION NOROESTE  </t>
  </si>
  <si>
    <t xml:space="preserve">CCI </t>
  </si>
  <si>
    <t xml:space="preserve">1620 Distribución Valle de México   </t>
  </si>
  <si>
    <t xml:space="preserve">CT José López Portillo   </t>
  </si>
  <si>
    <t xml:space="preserve">1721 DISTRIBUCIÓN NORTE   </t>
  </si>
  <si>
    <t xml:space="preserve">1720 Distribución Valle de México    </t>
  </si>
  <si>
    <t>Chicoasén II</t>
  </si>
  <si>
    <t xml:space="preserve">1821 Divisiones de Distribución  </t>
  </si>
  <si>
    <t xml:space="preserve">CCC TULA PAQUETES 1 Y 2   </t>
  </si>
  <si>
    <t xml:space="preserve">1920 Subestaciones y Líneas de Distribución     </t>
  </si>
  <si>
    <t>SLT 2021 Reducción de Pérdidas de Energía en Distribución</t>
  </si>
  <si>
    <t xml:space="preserve">2101 Compensación Capacitiva Baja - Occidental     </t>
  </si>
  <si>
    <t xml:space="preserve">SLT 2120 Subestaciones y Líneas de Distribución     </t>
  </si>
  <si>
    <t xml:space="preserve"> SLT Transf y Transm Qro IslaCarmen NvoCasasGrands y Huasteca</t>
  </si>
  <si>
    <t xml:space="preserve">Inversión condicionada </t>
  </si>
  <si>
    <t>TRN</t>
  </si>
  <si>
    <t>Terminal de Carbón de la CT Pdte. Plutarco Elías Calles</t>
  </si>
  <si>
    <t>Altamira II</t>
  </si>
  <si>
    <t xml:space="preserve">Bajío   </t>
  </si>
  <si>
    <t>Campeche</t>
  </si>
  <si>
    <t xml:space="preserve">Hermosillo    </t>
  </si>
  <si>
    <t>Mérida III</t>
  </si>
  <si>
    <t xml:space="preserve">Monterrey III  </t>
  </si>
  <si>
    <t xml:space="preserve">Naco - Nogales   </t>
  </si>
  <si>
    <t xml:space="preserve">Río Bravo II </t>
  </si>
  <si>
    <t xml:space="preserve">Mexicali </t>
  </si>
  <si>
    <t>Saltillo</t>
  </si>
  <si>
    <t>Tuxpan II</t>
  </si>
  <si>
    <t>Altamira III y IV</t>
  </si>
  <si>
    <t xml:space="preserve">Chihuahua III </t>
  </si>
  <si>
    <t>La Laguna II</t>
  </si>
  <si>
    <t>Río Bravo III</t>
  </si>
  <si>
    <t xml:space="preserve">Tuxpan III y IV    </t>
  </si>
  <si>
    <t>Altamira V</t>
  </si>
  <si>
    <t>Tamazunchale</t>
  </si>
  <si>
    <t>Río Bravo IV</t>
  </si>
  <si>
    <t xml:space="preserve">Tuxpan V  </t>
  </si>
  <si>
    <t xml:space="preserve">Valladolid III     </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</si>
  <si>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</si>
  <si>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</si>
  <si>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</si>
  <si>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</si>
  <si>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</si>
  <si>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</si>
  <si>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</si>
  <si>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</si>
  <si>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</si>
  <si>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</si>
  <si>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1_/  Se modificaron los montos contratados y comprometidos de algunos proyectos con respecto al PEF 2024, en virtud de que el monto comprometido era mayor al monto contratado.</t>
  </si>
  <si>
    <t xml:space="preserve">Con base en los artículos 107 fracción I inciso d) de la Ley Federal de Presupuesto y Responsabilidad Hacendaria y 205 de su Reglamento. </t>
  </si>
  <si>
    <t>No. PEF</t>
  </si>
  <si>
    <t>Antes de Impuestos</t>
  </si>
  <si>
    <t>Después de impuestos</t>
  </si>
  <si>
    <t>Entrega de obra</t>
  </si>
  <si>
    <t>Plazo del pago</t>
  </si>
  <si>
    <t>Valor presente neto de la evaluación económica
(VPN)</t>
  </si>
  <si>
    <t>Valor presente  neto  de  la evaluación financiera
(VPN)</t>
  </si>
  <si>
    <t>años</t>
  </si>
  <si>
    <t>meses</t>
  </si>
  <si>
    <t>Total Inversión Directa</t>
  </si>
  <si>
    <t>Autorizados en 1997</t>
  </si>
  <si>
    <t>Autorizados en 1998</t>
  </si>
  <si>
    <t>Autorizados en 1999</t>
  </si>
  <si>
    <t>Autorizados en 2000</t>
  </si>
  <si>
    <t>Autorizados en 2001</t>
  </si>
  <si>
    <t>Autorizados en 2002</t>
  </si>
  <si>
    <t>Autorizados en 2003</t>
  </si>
  <si>
    <t>Autorizados en 2004</t>
  </si>
  <si>
    <t>Autorizados en 2005</t>
  </si>
  <si>
    <t>Autorizados en 2006</t>
  </si>
  <si>
    <t>Autorizados en 2007</t>
  </si>
  <si>
    <t>Autorizados en 2008</t>
  </si>
  <si>
    <t>Autorizados en 2009</t>
  </si>
  <si>
    <t>1404 Subestaciones del Oriente</t>
  </si>
  <si>
    <t>Autorizados en 2010</t>
  </si>
  <si>
    <t>1521 DISTRIBUCIÓN SUR</t>
  </si>
  <si>
    <t>1520 DISTRIBUCION NORTE</t>
  </si>
  <si>
    <t>Autorizados en 2011</t>
  </si>
  <si>
    <t>Autorizados en 2012</t>
  </si>
  <si>
    <t>Autorizados en 2013</t>
  </si>
  <si>
    <t xml:space="preserve">CC    </t>
  </si>
  <si>
    <t xml:space="preserve">LT    </t>
  </si>
  <si>
    <t xml:space="preserve">LT   </t>
  </si>
  <si>
    <t xml:space="preserve">SE    </t>
  </si>
  <si>
    <t xml:space="preserve">SLT    </t>
  </si>
  <si>
    <t xml:space="preserve">RM    </t>
  </si>
  <si>
    <t>Autorizados en 2014</t>
  </si>
  <si>
    <t xml:space="preserve">SE  </t>
  </si>
  <si>
    <t>Autorizados en 2015</t>
  </si>
  <si>
    <t>2020 Subestaciones, Líneas y Redes de Distribución</t>
  </si>
  <si>
    <t>Autorizados en 2016</t>
  </si>
  <si>
    <t>2120 Subestaciones y Líneas de Distribución</t>
  </si>
  <si>
    <t>Autorizados en 2021</t>
  </si>
  <si>
    <t>Incremento de Capacidad de Transm en Las Delicias-Querétaro</t>
  </si>
  <si>
    <t>LT Corriente Alterna Submarina Playacar - Chankanaab II</t>
  </si>
  <si>
    <t>Autorizados en 2022</t>
  </si>
  <si>
    <t>Aumento de capacidad de transm de zonas Cancún y RivieraMaya</t>
  </si>
  <si>
    <t>Aumento de capacidad de transm zonas Cancún y RivieraMaya II</t>
  </si>
  <si>
    <t>Incremento en capacidad de transm Noreste Centro del País</t>
  </si>
  <si>
    <t>Solución congestión de enlaces transm GCR Noro  Occid Norte</t>
  </si>
  <si>
    <t>Autorizados en 2023</t>
  </si>
  <si>
    <t>Atención al Suministro en la Zona Vallarta</t>
  </si>
  <si>
    <t>Paso del Norte Banco 2</t>
  </si>
  <si>
    <t>Refuerzo de la Red de la Zona Piedras Negras</t>
  </si>
  <si>
    <t>Suministro de Energía Eléctrica en la Zona Los Ríos</t>
  </si>
  <si>
    <t>3_/La fecha de inicio de operación es la consignada en el Tomo VII del Presupuesto de Egresos de la Federación autorizado para el ejercicio fiscal 2024, corresponde al primer cierre parcial del proyecto.</t>
  </si>
  <si>
    <t>4_/ Es la fecha del último pago de amortizaciones de un proyecto</t>
  </si>
  <si>
    <t>Total Inversión Condicionada</t>
  </si>
  <si>
    <t>Bajío</t>
  </si>
  <si>
    <t>Hermosillo</t>
  </si>
  <si>
    <t>Monterrey III</t>
  </si>
  <si>
    <t>Naco-Nogales</t>
  </si>
  <si>
    <t>Río Bravo II</t>
  </si>
  <si>
    <t>Mexicali</t>
  </si>
  <si>
    <t>Chihuahua III</t>
  </si>
  <si>
    <t>Tuxpan III y IV</t>
  </si>
  <si>
    <t>Tuxpan V</t>
  </si>
  <si>
    <t xml:space="preserve">Valladolid III   </t>
  </si>
  <si>
    <t>Norte II</t>
  </si>
  <si>
    <t>La Venta III</t>
  </si>
  <si>
    <t>Oaxaca I</t>
  </si>
  <si>
    <t>Oaxaca II y CE Oaxaca III y CE Oaxaca IV</t>
  </si>
  <si>
    <t>Baja California III</t>
  </si>
  <si>
    <t>Norte III (Juárez)</t>
  </si>
  <si>
    <t>Sureste I</t>
  </si>
  <si>
    <t>Topolobampo III</t>
  </si>
  <si>
    <t>3_/ La fecha de inicio de operación es la consignada en el Tomo VII del Presupuesto de Egresos de la Federación autorizado para el ejercicio fiscal 2024, corresponde al primer cierre parcial del proyecto.</t>
  </si>
  <si>
    <t>4_/  Es la fecha del último pago de amortizaciones de un proyecto</t>
  </si>
  <si>
    <t xml:space="preserve">(Millones de pesos a precios de 2024) </t>
  </si>
  <si>
    <r>
      <t xml:space="preserve">(Millones de pesos a precios de 2024)  </t>
    </r>
    <r>
      <rPr>
        <b/>
        <vertAlign val="superscript"/>
        <sz val="14"/>
        <color theme="0"/>
        <rFont val="Arial"/>
        <family val="2"/>
      </rPr>
      <t>*_/</t>
    </r>
  </si>
  <si>
    <t>Informes sobre la Situación Económica,
las Finanzas Públicas y la Deuda Pública</t>
  </si>
  <si>
    <t>IV. PROYECTOS DE INFRAESTRUCTURA PRODUCTIVA DE LARGO PLAZO (PIDIREGAS)</t>
  </si>
  <si>
    <t>Cuarto Trimestre de 2024</t>
  </si>
  <si>
    <t>Enero - diciembre</t>
  </si>
  <si>
    <r>
      <t xml:space="preserve">AVANCE FINANCIERO Y FÍSICO DE PROYECTOS DE INFRAESTRUCTURA PRODUCTIVA DE LARGO PLAZO EN CONSTRUCCIÓN </t>
    </r>
    <r>
      <rPr>
        <b/>
        <vertAlign val="superscript"/>
        <sz val="11"/>
        <color theme="0"/>
        <rFont val="Geomanist Medium"/>
        <family val="3"/>
      </rPr>
      <t>p_/</t>
    </r>
  </si>
  <si>
    <r>
      <t xml:space="preserve">CCI Guerrero Negro IV </t>
    </r>
    <r>
      <rPr>
        <vertAlign val="superscript"/>
        <sz val="9"/>
        <color theme="1"/>
        <rFont val="Geomanist Light"/>
        <family val="3"/>
      </rPr>
      <t>1_/</t>
    </r>
  </si>
  <si>
    <r>
      <t xml:space="preserve">SLT 1721 DISTRIBUCIÓN NORTE </t>
    </r>
    <r>
      <rPr>
        <vertAlign val="superscript"/>
        <sz val="9"/>
        <color theme="1"/>
        <rFont val="Geomanist Light"/>
        <family val="3"/>
      </rPr>
      <t>1_/</t>
    </r>
  </si>
  <si>
    <r>
      <t>SLT 1720 Distribución Valle de México</t>
    </r>
    <r>
      <rPr>
        <vertAlign val="superscript"/>
        <sz val="9"/>
        <color theme="1"/>
        <rFont val="Geomanist Light"/>
        <family val="3"/>
      </rPr>
      <t>1_/</t>
    </r>
  </si>
  <si>
    <r>
      <t xml:space="preserve">CG Los Humeros III </t>
    </r>
    <r>
      <rPr>
        <vertAlign val="superscript"/>
        <sz val="9"/>
        <color theme="1"/>
        <rFont val="Geomanist Light"/>
        <family val="3"/>
      </rPr>
      <t>1_/</t>
    </r>
  </si>
  <si>
    <r>
      <t xml:space="preserve">SLT 1821 Divisiones de Distribución </t>
    </r>
    <r>
      <rPr>
        <vertAlign val="superscript"/>
        <sz val="9"/>
        <color theme="1"/>
        <rFont val="Geomanist Light"/>
        <family val="3"/>
      </rPr>
      <t>1_/</t>
    </r>
  </si>
  <si>
    <r>
      <t xml:space="preserve">SLT SLT 2020 Subestaciones, Líneas y Redes de Distribución </t>
    </r>
    <r>
      <rPr>
        <vertAlign val="superscript"/>
        <sz val="9"/>
        <color theme="1"/>
        <rFont val="Geomanist Light"/>
        <family val="3"/>
      </rPr>
      <t>1_/</t>
    </r>
  </si>
  <si>
    <r>
      <t xml:space="preserve">SLT SLT 2120 Subestaciones y Líneas de Distribución </t>
    </r>
    <r>
      <rPr>
        <vertAlign val="superscript"/>
        <sz val="9"/>
        <color theme="1"/>
        <rFont val="Geomanist Light"/>
        <family val="3"/>
      </rPr>
      <t>1_/</t>
    </r>
  </si>
  <si>
    <r>
      <t xml:space="preserve">CE Sureste I </t>
    </r>
    <r>
      <rPr>
        <vertAlign val="superscript"/>
        <sz val="9"/>
        <color theme="1"/>
        <rFont val="Geomanist Light"/>
        <family val="3"/>
      </rPr>
      <t>1_/</t>
    </r>
  </si>
  <si>
    <r>
      <t>Costo Total Autorizado</t>
    </r>
    <r>
      <rPr>
        <b/>
        <vertAlign val="superscript"/>
        <sz val="9"/>
        <color indexed="8"/>
        <rFont val="Geomanist Light"/>
        <family val="3"/>
      </rPr>
      <t xml:space="preserve"> 2_/</t>
    </r>
  </si>
  <si>
    <r>
      <t xml:space="preserve">Acumulado 2023 </t>
    </r>
    <r>
      <rPr>
        <b/>
        <vertAlign val="superscript"/>
        <sz val="9"/>
        <color indexed="8"/>
        <rFont val="Geomanist Light"/>
        <family val="3"/>
      </rPr>
      <t>2_/</t>
    </r>
  </si>
  <si>
    <r>
      <t xml:space="preserve">Estimada </t>
    </r>
    <r>
      <rPr>
        <b/>
        <vertAlign val="superscript"/>
        <sz val="9"/>
        <color indexed="8"/>
        <rFont val="Geomanist Light"/>
        <family val="3"/>
      </rPr>
      <t>1_/ 2_/</t>
    </r>
  </si>
  <si>
    <r>
      <t xml:space="preserve">Realizada </t>
    </r>
    <r>
      <rPr>
        <b/>
        <vertAlign val="superscript"/>
        <sz val="9"/>
        <rFont val="Geomanist Light"/>
        <family val="3"/>
      </rPr>
      <t>3_/</t>
    </r>
  </si>
  <si>
    <r>
      <t xml:space="preserve">(Millones de pesos a precios de 2024)  </t>
    </r>
    <r>
      <rPr>
        <b/>
        <vertAlign val="superscript"/>
        <sz val="11"/>
        <color theme="0"/>
        <rFont val="Geomanist Medium"/>
        <family val="3"/>
      </rPr>
      <t>P_/</t>
    </r>
  </si>
  <si>
    <t>Enero- diciembre</t>
  </si>
  <si>
    <r>
      <t xml:space="preserve">FLUJO NETO DE PROYECTOS DE INFRAESTRUCTURA PRODUCTIVA DE LARGO PLAZO DE INVERSIÓN DIRECTA EN OPERACIÓN  </t>
    </r>
    <r>
      <rPr>
        <b/>
        <vertAlign val="superscript"/>
        <sz val="11"/>
        <color theme="0"/>
        <rFont val="Geomanist Medium"/>
        <family val="3"/>
      </rPr>
      <t xml:space="preserve"> 1_/</t>
    </r>
  </si>
  <si>
    <r>
      <t xml:space="preserve">CC Río Bravo III </t>
    </r>
    <r>
      <rPr>
        <vertAlign val="superscript"/>
        <sz val="9"/>
        <rFont val="Geomanist Light"/>
        <family val="3"/>
      </rPr>
      <t>1_/</t>
    </r>
  </si>
  <si>
    <r>
      <t xml:space="preserve">CE La Venta III </t>
    </r>
    <r>
      <rPr>
        <vertAlign val="superscript"/>
        <sz val="9"/>
        <rFont val="Geomanist Light"/>
        <family val="3"/>
      </rPr>
      <t>1_/</t>
    </r>
  </si>
  <si>
    <r>
      <t xml:space="preserve">CE Oaxaca I </t>
    </r>
    <r>
      <rPr>
        <vertAlign val="superscript"/>
        <sz val="9"/>
        <rFont val="Geomanist Light"/>
        <family val="3"/>
      </rPr>
      <t>1_/</t>
    </r>
  </si>
  <si>
    <r>
      <t xml:space="preserve">CE Oaxaca II y CE Oaxaca III y CE Oaxaca IV </t>
    </r>
    <r>
      <rPr>
        <vertAlign val="superscript"/>
        <sz val="9"/>
        <rFont val="Geomanist Light"/>
        <family val="3"/>
      </rPr>
      <t>1_/</t>
    </r>
  </si>
  <si>
    <r>
      <t xml:space="preserve">CE Sureste I </t>
    </r>
    <r>
      <rPr>
        <vertAlign val="superscript"/>
        <sz val="9"/>
        <rFont val="Geomanist Light"/>
        <family val="3"/>
      </rPr>
      <t>1_/</t>
    </r>
  </si>
  <si>
    <t>Enero-diciembre</t>
  </si>
  <si>
    <r>
      <t xml:space="preserve">(Millones de pesos a precios de 2024) </t>
    </r>
    <r>
      <rPr>
        <b/>
        <sz val="11"/>
        <color indexed="9"/>
        <rFont val="Geomanist Medium"/>
        <family val="3"/>
      </rPr>
      <t xml:space="preserve"> </t>
    </r>
    <r>
      <rPr>
        <b/>
        <vertAlign val="superscript"/>
        <sz val="11"/>
        <color indexed="9"/>
        <rFont val="Geomanist Medium"/>
        <family val="3"/>
      </rPr>
      <t>*_/</t>
    </r>
  </si>
  <si>
    <r>
      <t xml:space="preserve">Red de Transmisión Asociada al CC Noreste    </t>
    </r>
    <r>
      <rPr>
        <vertAlign val="superscript"/>
        <sz val="9"/>
        <rFont val="Geomanist Light"/>
        <family val="3"/>
      </rPr>
      <t xml:space="preserve"> 1_/</t>
    </r>
  </si>
  <si>
    <r>
      <t xml:space="preserve">1805 Línea de Transmisión Huasteca - Monterrey    </t>
    </r>
    <r>
      <rPr>
        <vertAlign val="superscript"/>
        <sz val="9"/>
        <rFont val="Geomanist Light"/>
        <family val="3"/>
      </rPr>
      <t xml:space="preserve"> 1_/</t>
    </r>
  </si>
  <si>
    <r>
      <t xml:space="preserve">Topolobampo III    </t>
    </r>
    <r>
      <rPr>
        <vertAlign val="superscript"/>
        <sz val="9"/>
        <rFont val="Geomanist Light"/>
        <family val="3"/>
      </rPr>
      <t xml:space="preserve"> 1_/</t>
    </r>
  </si>
  <si>
    <r>
      <t xml:space="preserve">VALOR PRESENTE NETO POR PROYECTO DE INVERSIÓN FINANCIADA DIRECTA  </t>
    </r>
    <r>
      <rPr>
        <b/>
        <vertAlign val="superscript"/>
        <sz val="11"/>
        <color theme="0"/>
        <rFont val="Geomanist Medium"/>
        <family val="3"/>
      </rPr>
      <t>P_/</t>
    </r>
  </si>
  <si>
    <r>
      <t xml:space="preserve">Inicio de operaciones </t>
    </r>
    <r>
      <rPr>
        <b/>
        <vertAlign val="superscript"/>
        <sz val="9"/>
        <rFont val="Geomanist Light"/>
        <family val="3"/>
      </rPr>
      <t>3_/</t>
    </r>
  </si>
  <si>
    <r>
      <t xml:space="preserve">Término de obligaciones </t>
    </r>
    <r>
      <rPr>
        <b/>
        <vertAlign val="superscript"/>
        <sz val="9"/>
        <rFont val="Geomanist Light"/>
        <family val="3"/>
      </rPr>
      <t>4_/</t>
    </r>
    <r>
      <rPr>
        <b/>
        <sz val="9"/>
        <rFont val="Geomanist Light"/>
        <family val="3"/>
      </rPr>
      <t xml:space="preserve"> </t>
    </r>
  </si>
  <si>
    <r>
      <t xml:space="preserve">VALOR PRESENTE NETO POR PROYECTO DE INVERSIÓN FINANCIADA CONDICIONADA </t>
    </r>
    <r>
      <rPr>
        <b/>
        <vertAlign val="superscript"/>
        <sz val="11"/>
        <color theme="0"/>
        <rFont val="Geomanist Medium"/>
        <family val="3"/>
      </rPr>
      <t xml:space="preserve"> P_/</t>
    </r>
  </si>
  <si>
    <r>
      <t>Autorizados en 1997</t>
    </r>
    <r>
      <rPr>
        <b/>
        <vertAlign val="superscript"/>
        <sz val="9"/>
        <rFont val="Geomanist Light"/>
        <family val="3"/>
      </rPr>
      <t xml:space="preserve"> </t>
    </r>
  </si>
  <si>
    <t>Variación
%</t>
  </si>
  <si>
    <r>
      <t xml:space="preserve">COMPROMISOS DE PROYECTOS DE INVERSION FINANCIADA DIRECTA Y CONDICIONADA RESPECTO A SU COSTO TOTAL ADJUDICADOS, EN CONSTRUCCIÓN Y OPERACIÓN  </t>
    </r>
    <r>
      <rPr>
        <b/>
        <vertAlign val="superscript"/>
        <sz val="11"/>
        <color theme="0"/>
        <rFont val="Geomanist Medium"/>
        <family val="3"/>
      </rPr>
      <t xml:space="preserve"> p_/</t>
    </r>
  </si>
  <si>
    <r>
      <t xml:space="preserve">CG Cerro Prieto IV    </t>
    </r>
    <r>
      <rPr>
        <vertAlign val="superscript"/>
        <sz val="9"/>
        <rFont val="Geomanist Light"/>
        <family val="3"/>
      </rPr>
      <t xml:space="preserve"> 1_/</t>
    </r>
  </si>
  <si>
    <r>
      <t xml:space="preserve">CC Chihuahua    </t>
    </r>
    <r>
      <rPr>
        <vertAlign val="superscript"/>
        <sz val="9"/>
        <rFont val="Geomanist Light"/>
        <family val="3"/>
      </rPr>
      <t xml:space="preserve"> 1_/</t>
    </r>
  </si>
  <si>
    <r>
      <t xml:space="preserve">CCI Guerrero Negro II     </t>
    </r>
    <r>
      <rPr>
        <vertAlign val="superscript"/>
        <sz val="9"/>
        <rFont val="Geomanist Light"/>
        <family val="3"/>
      </rPr>
      <t>1_/</t>
    </r>
  </si>
  <si>
    <r>
      <t xml:space="preserve">CC Monterrey II     </t>
    </r>
    <r>
      <rPr>
        <vertAlign val="superscript"/>
        <sz val="9"/>
        <rFont val="Geomanist Light"/>
        <family val="3"/>
      </rPr>
      <t>1_/</t>
    </r>
  </si>
  <si>
    <r>
      <t xml:space="preserve">CD Puerto San Carlos II    </t>
    </r>
    <r>
      <rPr>
        <vertAlign val="superscript"/>
        <sz val="9"/>
        <rFont val="Geomanist Light"/>
        <family val="3"/>
      </rPr>
      <t xml:space="preserve"> 1_/</t>
    </r>
  </si>
  <si>
    <r>
      <t xml:space="preserve">CC Rosarito III (Unidades 8 y 9)     </t>
    </r>
    <r>
      <rPr>
        <vertAlign val="superscript"/>
        <sz val="9"/>
        <rFont val="Geomanist Light"/>
        <family val="3"/>
      </rPr>
      <t>1_/</t>
    </r>
  </si>
  <si>
    <r>
      <t xml:space="preserve">CT Samalayuca II     </t>
    </r>
    <r>
      <rPr>
        <vertAlign val="superscript"/>
        <sz val="9"/>
        <rFont val="Geomanist Light"/>
        <family val="3"/>
      </rPr>
      <t>1_/</t>
    </r>
  </si>
  <si>
    <r>
      <t xml:space="preserve">LT 211 Cable Submarino    </t>
    </r>
    <r>
      <rPr>
        <vertAlign val="superscript"/>
        <sz val="9"/>
        <rFont val="Geomanist Light"/>
        <family val="3"/>
      </rPr>
      <t xml:space="preserve"> 1_/</t>
    </r>
  </si>
  <si>
    <r>
      <t xml:space="preserve">LT 214 y 215 Sureste - Peninsular    </t>
    </r>
    <r>
      <rPr>
        <vertAlign val="superscript"/>
        <sz val="9"/>
        <rFont val="Geomanist Light"/>
        <family val="3"/>
      </rPr>
      <t xml:space="preserve"> 1_/</t>
    </r>
  </si>
  <si>
    <r>
      <t xml:space="preserve">LT 216 y 217 Noroeste    </t>
    </r>
    <r>
      <rPr>
        <vertAlign val="superscript"/>
        <sz val="9"/>
        <rFont val="Geomanist Light"/>
        <family val="3"/>
      </rPr>
      <t xml:space="preserve"> 1_/</t>
    </r>
  </si>
  <si>
    <r>
      <t xml:space="preserve">SE 212 y 213 SF6 Potencia y Distribución     </t>
    </r>
    <r>
      <rPr>
        <vertAlign val="superscript"/>
        <sz val="9"/>
        <rFont val="Geomanist Light"/>
        <family val="3"/>
      </rPr>
      <t>1_/</t>
    </r>
  </si>
  <si>
    <r>
      <t xml:space="preserve">SE 218 Noroeste     </t>
    </r>
    <r>
      <rPr>
        <vertAlign val="superscript"/>
        <sz val="9"/>
        <rFont val="Geomanist Light"/>
        <family val="3"/>
      </rPr>
      <t>1_/</t>
    </r>
  </si>
  <si>
    <r>
      <t xml:space="preserve">SE 219 Sureste - Peninsular     </t>
    </r>
    <r>
      <rPr>
        <vertAlign val="superscript"/>
        <sz val="9"/>
        <rFont val="Geomanist Light"/>
        <family val="3"/>
      </rPr>
      <t>1_/</t>
    </r>
  </si>
  <si>
    <r>
      <t xml:space="preserve">SE 220 Oriental - Centro     </t>
    </r>
    <r>
      <rPr>
        <vertAlign val="superscript"/>
        <sz val="9"/>
        <rFont val="Geomanist Light"/>
        <family val="3"/>
      </rPr>
      <t>1_/</t>
    </r>
  </si>
  <si>
    <r>
      <t xml:space="preserve">SE 221 Occidental     </t>
    </r>
    <r>
      <rPr>
        <vertAlign val="superscript"/>
        <sz val="9"/>
        <rFont val="Geomanist Light"/>
        <family val="3"/>
      </rPr>
      <t>1_/</t>
    </r>
  </si>
  <si>
    <r>
      <t xml:space="preserve">LT 301 Centro     </t>
    </r>
    <r>
      <rPr>
        <vertAlign val="superscript"/>
        <sz val="9"/>
        <rFont val="Geomanist Light"/>
        <family val="3"/>
      </rPr>
      <t>1_/</t>
    </r>
  </si>
  <si>
    <r>
      <t xml:space="preserve">LT 302 Sureste     </t>
    </r>
    <r>
      <rPr>
        <vertAlign val="superscript"/>
        <sz val="9"/>
        <rFont val="Geomanist Light"/>
        <family val="3"/>
      </rPr>
      <t>1_/</t>
    </r>
  </si>
  <si>
    <r>
      <t xml:space="preserve">LT 303 Ixtapa - Pie de la Cuesta     </t>
    </r>
    <r>
      <rPr>
        <vertAlign val="superscript"/>
        <sz val="9"/>
        <rFont val="Geomanist Light"/>
        <family val="3"/>
      </rPr>
      <t>1_/</t>
    </r>
  </si>
  <si>
    <r>
      <t xml:space="preserve">LT 304 Noroeste    </t>
    </r>
    <r>
      <rPr>
        <vertAlign val="superscript"/>
        <sz val="9"/>
        <rFont val="Geomanist Light"/>
        <family val="3"/>
      </rPr>
      <t xml:space="preserve"> 1_/</t>
    </r>
  </si>
  <si>
    <r>
      <t xml:space="preserve">SE 305 Centro - Oriente     </t>
    </r>
    <r>
      <rPr>
        <vertAlign val="superscript"/>
        <sz val="9"/>
        <rFont val="Geomanist Light"/>
        <family val="3"/>
      </rPr>
      <t>1_/</t>
    </r>
  </si>
  <si>
    <r>
      <t xml:space="preserve">SE 306 Sureste     </t>
    </r>
    <r>
      <rPr>
        <vertAlign val="superscript"/>
        <sz val="9"/>
        <rFont val="Geomanist Light"/>
        <family val="3"/>
      </rPr>
      <t>1_/</t>
    </r>
  </si>
  <si>
    <r>
      <t xml:space="preserve">SE 307 Noreste    </t>
    </r>
    <r>
      <rPr>
        <vertAlign val="superscript"/>
        <sz val="9"/>
        <rFont val="Geomanist Light"/>
        <family val="3"/>
      </rPr>
      <t xml:space="preserve"> 1_/</t>
    </r>
  </si>
  <si>
    <r>
      <t xml:space="preserve">SE 308 Noroeste     </t>
    </r>
    <r>
      <rPr>
        <vertAlign val="superscript"/>
        <sz val="9"/>
        <rFont val="Geomanist Light"/>
        <family val="3"/>
      </rPr>
      <t>1_/</t>
    </r>
  </si>
  <si>
    <r>
      <t xml:space="preserve">CG Los Azufres II y Campo Geotérmico     </t>
    </r>
    <r>
      <rPr>
        <vertAlign val="superscript"/>
        <sz val="9"/>
        <rFont val="Geomanist Light"/>
        <family val="3"/>
      </rPr>
      <t>1_/</t>
    </r>
  </si>
  <si>
    <r>
      <t xml:space="preserve">CH Manuel Moreno Torres (2a. Etapa)    </t>
    </r>
    <r>
      <rPr>
        <vertAlign val="superscript"/>
        <sz val="9"/>
        <rFont val="Geomanist Light"/>
        <family val="3"/>
      </rPr>
      <t xml:space="preserve"> 1_/</t>
    </r>
  </si>
  <si>
    <r>
      <t xml:space="preserve">LT 406 Red Asociada a Tuxpan II, III y IV     </t>
    </r>
    <r>
      <rPr>
        <vertAlign val="superscript"/>
        <sz val="9"/>
        <rFont val="Geomanist Light"/>
        <family val="3"/>
      </rPr>
      <t>1_/</t>
    </r>
  </si>
  <si>
    <r>
      <t xml:space="preserve">LT 407 Red Asociada a Altamira II, III y IV     </t>
    </r>
    <r>
      <rPr>
        <vertAlign val="superscript"/>
        <sz val="9"/>
        <rFont val="Geomanist Light"/>
        <family val="3"/>
      </rPr>
      <t>1_/</t>
    </r>
  </si>
  <si>
    <r>
      <t xml:space="preserve">LT 408 Naco - Nogales - Área Noroeste    </t>
    </r>
    <r>
      <rPr>
        <vertAlign val="superscript"/>
        <sz val="9"/>
        <rFont val="Geomanist Light"/>
        <family val="3"/>
      </rPr>
      <t xml:space="preserve"> 1_/</t>
    </r>
  </si>
  <si>
    <r>
      <t xml:space="preserve">LT 411 Sistema Nacional    </t>
    </r>
    <r>
      <rPr>
        <vertAlign val="superscript"/>
        <sz val="9"/>
        <rFont val="Geomanist Light"/>
        <family val="3"/>
      </rPr>
      <t xml:space="preserve"> 1_/</t>
    </r>
  </si>
  <si>
    <r>
      <t xml:space="preserve">LT Manuel Moreno Torres Red Asociada (2a. Etapa)     </t>
    </r>
    <r>
      <rPr>
        <vertAlign val="superscript"/>
        <sz val="9"/>
        <rFont val="Geomanist Light"/>
        <family val="3"/>
      </rPr>
      <t>1_/</t>
    </r>
  </si>
  <si>
    <r>
      <t xml:space="preserve">SE 401 Occidental - Central     </t>
    </r>
    <r>
      <rPr>
        <vertAlign val="superscript"/>
        <sz val="9"/>
        <rFont val="Geomanist Light"/>
        <family val="3"/>
      </rPr>
      <t>1_/</t>
    </r>
  </si>
  <si>
    <r>
      <t xml:space="preserve">SE 402 Oriental-Peninsular    </t>
    </r>
    <r>
      <rPr>
        <vertAlign val="superscript"/>
        <sz val="9"/>
        <rFont val="Geomanist Light"/>
        <family val="3"/>
      </rPr>
      <t xml:space="preserve"> 1_/</t>
    </r>
  </si>
  <si>
    <r>
      <t xml:space="preserve">SE 403 Noreste   </t>
    </r>
    <r>
      <rPr>
        <vertAlign val="superscript"/>
        <sz val="9"/>
        <rFont val="Geomanist Light"/>
        <family val="3"/>
      </rPr>
      <t xml:space="preserve">  1_/</t>
    </r>
  </si>
  <si>
    <r>
      <t xml:space="preserve">SE 404 Noroeste - Norte   </t>
    </r>
    <r>
      <rPr>
        <vertAlign val="superscript"/>
        <sz val="9"/>
        <rFont val="Geomanist Light"/>
        <family val="3"/>
      </rPr>
      <t xml:space="preserve">  1_/</t>
    </r>
  </si>
  <si>
    <r>
      <t xml:space="preserve">SE 405 Compensación Alta Tensión     </t>
    </r>
    <r>
      <rPr>
        <vertAlign val="superscript"/>
        <sz val="9"/>
        <rFont val="Geomanist Light"/>
        <family val="3"/>
      </rPr>
      <t>1_/</t>
    </r>
  </si>
  <si>
    <r>
      <t xml:space="preserve">SE 410 Sistema Nacional     </t>
    </r>
    <r>
      <rPr>
        <vertAlign val="superscript"/>
        <sz val="9"/>
        <rFont val="Geomanist Light"/>
        <family val="3"/>
      </rPr>
      <t>1_/</t>
    </r>
  </si>
  <si>
    <r>
      <t xml:space="preserve">CC El Sauz conversión de TG a CC    </t>
    </r>
    <r>
      <rPr>
        <vertAlign val="superscript"/>
        <sz val="9"/>
        <rFont val="Geomanist Light"/>
        <family val="3"/>
      </rPr>
      <t xml:space="preserve"> 1_/</t>
    </r>
  </si>
  <si>
    <r>
      <t xml:space="preserve">LT 414 Norte-Occidental     </t>
    </r>
    <r>
      <rPr>
        <vertAlign val="superscript"/>
        <sz val="9"/>
        <rFont val="Geomanist Light"/>
        <family val="3"/>
      </rPr>
      <t>1_/</t>
    </r>
  </si>
  <si>
    <r>
      <t xml:space="preserve">LT 502 Oriental - Norte     </t>
    </r>
    <r>
      <rPr>
        <vertAlign val="superscript"/>
        <sz val="9"/>
        <rFont val="Geomanist Light"/>
        <family val="3"/>
      </rPr>
      <t>1_/</t>
    </r>
  </si>
  <si>
    <r>
      <t xml:space="preserve">LT 506 Saltillo-Cañada    </t>
    </r>
    <r>
      <rPr>
        <vertAlign val="superscript"/>
        <sz val="9"/>
        <rFont val="Geomanist Light"/>
        <family val="3"/>
      </rPr>
      <t xml:space="preserve"> 1_/</t>
    </r>
  </si>
  <si>
    <r>
      <t xml:space="preserve">LT Red Asociada de la Central Tamazunchale    </t>
    </r>
    <r>
      <rPr>
        <vertAlign val="superscript"/>
        <sz val="9"/>
        <rFont val="Geomanist Light"/>
        <family val="3"/>
      </rPr>
      <t xml:space="preserve"> 1_/</t>
    </r>
  </si>
  <si>
    <r>
      <t xml:space="preserve">LT Red Asociada de la Central Río Bravo III     </t>
    </r>
    <r>
      <rPr>
        <vertAlign val="superscript"/>
        <sz val="9"/>
        <rFont val="Geomanist Light"/>
        <family val="3"/>
      </rPr>
      <t>1_/</t>
    </r>
  </si>
  <si>
    <r>
      <t xml:space="preserve">SE 412 Compensación Norte     </t>
    </r>
    <r>
      <rPr>
        <vertAlign val="superscript"/>
        <sz val="9"/>
        <rFont val="Geomanist Light"/>
        <family val="3"/>
      </rPr>
      <t>1_/</t>
    </r>
  </si>
  <si>
    <r>
      <t xml:space="preserve">SE 413 Noroeste - Occidental    </t>
    </r>
    <r>
      <rPr>
        <vertAlign val="superscript"/>
        <sz val="9"/>
        <rFont val="Geomanist Light"/>
        <family val="3"/>
      </rPr>
      <t xml:space="preserve"> 1_/</t>
    </r>
  </si>
  <si>
    <r>
      <t xml:space="preserve">SE 503 Oriental     </t>
    </r>
    <r>
      <rPr>
        <vertAlign val="superscript"/>
        <sz val="9"/>
        <rFont val="Geomanist Light"/>
        <family val="3"/>
      </rPr>
      <t>1_/</t>
    </r>
  </si>
  <si>
    <r>
      <t xml:space="preserve">SE 504 Norte - Occidental  </t>
    </r>
    <r>
      <rPr>
        <vertAlign val="superscript"/>
        <sz val="9"/>
        <rFont val="Geomanist Light"/>
        <family val="3"/>
      </rPr>
      <t xml:space="preserve"> 1_/</t>
    </r>
  </si>
  <si>
    <r>
      <t xml:space="preserve">CCI Baja California Sur I     </t>
    </r>
    <r>
      <rPr>
        <vertAlign val="superscript"/>
        <sz val="9"/>
        <rFont val="Geomanist Light"/>
        <family val="3"/>
      </rPr>
      <t>1_/</t>
    </r>
  </si>
  <si>
    <r>
      <t xml:space="preserve">LT 609 Transmisión Noroeste - Occidental     </t>
    </r>
    <r>
      <rPr>
        <vertAlign val="superscript"/>
        <sz val="9"/>
        <rFont val="Geomanist Light"/>
        <family val="3"/>
      </rPr>
      <t>1_/</t>
    </r>
  </si>
  <si>
    <r>
      <t xml:space="preserve">LT 610 Transmisión Noroeste - Norte     </t>
    </r>
    <r>
      <rPr>
        <vertAlign val="superscript"/>
        <sz val="9"/>
        <rFont val="Geomanist Light"/>
        <family val="3"/>
      </rPr>
      <t>1_/</t>
    </r>
  </si>
  <si>
    <r>
      <t xml:space="preserve">LT 612 Subtransmisión Norte-Noroeste     </t>
    </r>
    <r>
      <rPr>
        <vertAlign val="superscript"/>
        <sz val="9"/>
        <rFont val="Geomanist Light"/>
        <family val="3"/>
      </rPr>
      <t>1_/</t>
    </r>
  </si>
  <si>
    <r>
      <t xml:space="preserve">LT 614 Subtransmisión Oriental     </t>
    </r>
    <r>
      <rPr>
        <vertAlign val="superscript"/>
        <sz val="9"/>
        <rFont val="Geomanist Light"/>
        <family val="3"/>
      </rPr>
      <t>1_/</t>
    </r>
  </si>
  <si>
    <r>
      <t xml:space="preserve">LT 615 Subtransmisión Peninsular     </t>
    </r>
    <r>
      <rPr>
        <vertAlign val="superscript"/>
        <sz val="9"/>
        <rFont val="Geomanist Light"/>
        <family val="3"/>
      </rPr>
      <t>1_/</t>
    </r>
  </si>
  <si>
    <r>
      <t xml:space="preserve">LT Red Asociada de Transmisión de la CCI Baja California Sur I     </t>
    </r>
    <r>
      <rPr>
        <vertAlign val="superscript"/>
        <sz val="9"/>
        <rFont val="Geomanist Light"/>
        <family val="3"/>
      </rPr>
      <t>1_/</t>
    </r>
  </si>
  <si>
    <r>
      <t xml:space="preserve">LT 1012 Red de Transmisión asociada a la CCC Baja California   </t>
    </r>
    <r>
      <rPr>
        <vertAlign val="superscript"/>
        <sz val="9"/>
        <rFont val="Geomanist Light"/>
        <family val="3"/>
      </rPr>
      <t xml:space="preserve"> 1_/</t>
    </r>
  </si>
  <si>
    <r>
      <t xml:space="preserve">SE 607 Sistema Bajío - Oriental    </t>
    </r>
    <r>
      <rPr>
        <vertAlign val="superscript"/>
        <sz val="9"/>
        <rFont val="Geomanist Light"/>
        <family val="3"/>
      </rPr>
      <t xml:space="preserve"> 1_/</t>
    </r>
  </si>
  <si>
    <r>
      <t xml:space="preserve">SE 611 Subtransmisión Baja California-Noroeste     </t>
    </r>
    <r>
      <rPr>
        <vertAlign val="superscript"/>
        <sz val="9"/>
        <rFont val="Geomanist Light"/>
        <family val="3"/>
      </rPr>
      <t>1_/</t>
    </r>
  </si>
  <si>
    <r>
      <t xml:space="preserve">SUV Suministro de Vapor a las Centrales de Cerro Prieto    </t>
    </r>
    <r>
      <rPr>
        <vertAlign val="superscript"/>
        <sz val="9"/>
        <rFont val="Geomanist Light"/>
        <family val="3"/>
      </rPr>
      <t xml:space="preserve"> 1_/</t>
    </r>
  </si>
  <si>
    <r>
      <t xml:space="preserve">CC Hermosillo Conversión de TG a CC    </t>
    </r>
    <r>
      <rPr>
        <vertAlign val="superscript"/>
        <sz val="9"/>
        <rFont val="Geomanist Light"/>
        <family val="3"/>
      </rPr>
      <t xml:space="preserve"> 1_/</t>
    </r>
  </si>
  <si>
    <r>
      <t xml:space="preserve">LT Líneas Centro   </t>
    </r>
    <r>
      <rPr>
        <vertAlign val="superscript"/>
        <sz val="9"/>
        <rFont val="Geomanist Light"/>
        <family val="3"/>
      </rPr>
      <t xml:space="preserve">  1_/</t>
    </r>
  </si>
  <si>
    <r>
      <t xml:space="preserve">LT Red de Transmisión Asociada a la CH el Cajón   </t>
    </r>
    <r>
      <rPr>
        <vertAlign val="superscript"/>
        <sz val="9"/>
        <rFont val="Geomanist Light"/>
        <family val="3"/>
      </rPr>
      <t xml:space="preserve">  1_/</t>
    </r>
  </si>
  <si>
    <r>
      <t xml:space="preserve">LT Red de Transmisión Asociada a Altamira V     </t>
    </r>
    <r>
      <rPr>
        <vertAlign val="superscript"/>
        <sz val="9"/>
        <rFont val="Geomanist Light"/>
        <family val="3"/>
      </rPr>
      <t>1_/</t>
    </r>
  </si>
  <si>
    <r>
      <t xml:space="preserve">Red de Transmisión Asociada a La Laguna II   </t>
    </r>
    <r>
      <rPr>
        <vertAlign val="superscript"/>
        <sz val="9"/>
        <rFont val="Geomanist Light"/>
        <family val="3"/>
      </rPr>
      <t xml:space="preserve"> 1_/</t>
    </r>
  </si>
  <si>
    <r>
      <t xml:space="preserve">LT 707 Enlace Norte-Sur     </t>
    </r>
    <r>
      <rPr>
        <vertAlign val="superscript"/>
        <sz val="9"/>
        <rFont val="Geomanist Light"/>
        <family val="3"/>
      </rPr>
      <t>1_/</t>
    </r>
  </si>
  <si>
    <r>
      <t xml:space="preserve">LT Riviera Maya     </t>
    </r>
    <r>
      <rPr>
        <vertAlign val="superscript"/>
        <sz val="9"/>
        <rFont val="Geomanist Light"/>
        <family val="3"/>
      </rPr>
      <t>1_/</t>
    </r>
  </si>
  <si>
    <r>
      <t xml:space="preserve">PRR Presa Reguladora Amata    </t>
    </r>
    <r>
      <rPr>
        <vertAlign val="superscript"/>
        <sz val="9"/>
        <rFont val="Geomanist Light"/>
        <family val="3"/>
      </rPr>
      <t xml:space="preserve"> 1_/</t>
    </r>
  </si>
  <si>
    <r>
      <t xml:space="preserve">RM Adolfo López  Mateos    </t>
    </r>
    <r>
      <rPr>
        <vertAlign val="superscript"/>
        <sz val="9"/>
        <rFont val="Geomanist Light"/>
        <family val="3"/>
      </rPr>
      <t xml:space="preserve"> 1_/</t>
    </r>
  </si>
  <si>
    <r>
      <t xml:space="preserve">RM Altamira     </t>
    </r>
    <r>
      <rPr>
        <vertAlign val="superscript"/>
        <sz val="9"/>
        <rFont val="Geomanist Light"/>
        <family val="3"/>
      </rPr>
      <t>1_/</t>
    </r>
  </si>
  <si>
    <r>
      <t xml:space="preserve">RM Botello     </t>
    </r>
    <r>
      <rPr>
        <vertAlign val="superscript"/>
        <sz val="9"/>
        <rFont val="Geomanist Light"/>
        <family val="3"/>
      </rPr>
      <t>1_/</t>
    </r>
  </si>
  <si>
    <r>
      <t xml:space="preserve">RM Carbón II     </t>
    </r>
    <r>
      <rPr>
        <vertAlign val="superscript"/>
        <sz val="9"/>
        <rFont val="Geomanist Light"/>
        <family val="3"/>
      </rPr>
      <t>1_/</t>
    </r>
  </si>
  <si>
    <r>
      <t xml:space="preserve">RM Carlos Rodríguez Rivero    </t>
    </r>
    <r>
      <rPr>
        <vertAlign val="superscript"/>
        <sz val="9"/>
        <rFont val="Geomanist Light"/>
        <family val="3"/>
      </rPr>
      <t xml:space="preserve"> 1_/</t>
    </r>
  </si>
  <si>
    <r>
      <t xml:space="preserve">RM Dos Bocas    </t>
    </r>
    <r>
      <rPr>
        <vertAlign val="superscript"/>
        <sz val="9"/>
        <rFont val="Geomanist Light"/>
        <family val="3"/>
      </rPr>
      <t xml:space="preserve"> 1_/</t>
    </r>
  </si>
  <si>
    <r>
      <t xml:space="preserve">RM Emilio Portes Gil    </t>
    </r>
    <r>
      <rPr>
        <vertAlign val="superscript"/>
        <sz val="9"/>
        <rFont val="Geomanist Light"/>
        <family val="3"/>
      </rPr>
      <t xml:space="preserve"> 1_/</t>
    </r>
  </si>
  <si>
    <r>
      <t xml:space="preserve">RM Francisco Pérez Ríos    </t>
    </r>
    <r>
      <rPr>
        <vertAlign val="superscript"/>
        <sz val="9"/>
        <rFont val="Geomanist Light"/>
        <family val="3"/>
      </rPr>
      <t xml:space="preserve"> 1_/</t>
    </r>
  </si>
  <si>
    <r>
      <t xml:space="preserve">RM Gomez Palacio     </t>
    </r>
    <r>
      <rPr>
        <vertAlign val="superscript"/>
        <sz val="9"/>
        <rFont val="Geomanist Light"/>
        <family val="3"/>
      </rPr>
      <t>1_/</t>
    </r>
  </si>
  <si>
    <r>
      <t xml:space="preserve">RM Huinalá     </t>
    </r>
    <r>
      <rPr>
        <vertAlign val="superscript"/>
        <sz val="9"/>
        <rFont val="Geomanist Light"/>
        <family val="3"/>
      </rPr>
      <t>1_/</t>
    </r>
  </si>
  <si>
    <r>
      <t xml:space="preserve">RM Ixtaczoquitlán     </t>
    </r>
    <r>
      <rPr>
        <vertAlign val="superscript"/>
        <sz val="9"/>
        <rFont val="Geomanist Light"/>
        <family val="3"/>
      </rPr>
      <t>1_/</t>
    </r>
  </si>
  <si>
    <r>
      <t xml:space="preserve">RM José Aceves Pozos (Mazatlán II)    </t>
    </r>
    <r>
      <rPr>
        <vertAlign val="superscript"/>
        <sz val="9"/>
        <rFont val="Geomanist Light"/>
        <family val="3"/>
      </rPr>
      <t xml:space="preserve"> 1_/</t>
    </r>
  </si>
  <si>
    <r>
      <t xml:space="preserve">RM Gral. Manuel Alvarez Moreno (Manzanillo)     </t>
    </r>
    <r>
      <rPr>
        <vertAlign val="superscript"/>
        <sz val="9"/>
        <rFont val="Geomanist Light"/>
        <family val="3"/>
      </rPr>
      <t>1_/</t>
    </r>
  </si>
  <si>
    <r>
      <t xml:space="preserve">RM CT Puerto Libertad     </t>
    </r>
    <r>
      <rPr>
        <vertAlign val="superscript"/>
        <sz val="9"/>
        <rFont val="Geomanist Light"/>
        <family val="3"/>
      </rPr>
      <t>1_/</t>
    </r>
  </si>
  <si>
    <r>
      <t xml:space="preserve">RM Punta Prieta     </t>
    </r>
    <r>
      <rPr>
        <vertAlign val="superscript"/>
        <sz val="9"/>
        <rFont val="Geomanist Light"/>
        <family val="3"/>
      </rPr>
      <t>1_/</t>
    </r>
  </si>
  <si>
    <r>
      <t xml:space="preserve">RM Salamanca     </t>
    </r>
    <r>
      <rPr>
        <vertAlign val="superscript"/>
        <sz val="9"/>
        <rFont val="Geomanist Light"/>
        <family val="3"/>
      </rPr>
      <t>1_/</t>
    </r>
  </si>
  <si>
    <r>
      <t xml:space="preserve">RM Tuxpango    </t>
    </r>
    <r>
      <rPr>
        <vertAlign val="superscript"/>
        <sz val="9"/>
        <rFont val="Geomanist Light"/>
        <family val="3"/>
      </rPr>
      <t xml:space="preserve"> 1_/</t>
    </r>
  </si>
  <si>
    <r>
      <t xml:space="preserve">RM CT Valle de México     </t>
    </r>
    <r>
      <rPr>
        <vertAlign val="superscript"/>
        <sz val="9"/>
        <rFont val="Geomanist Light"/>
        <family val="3"/>
      </rPr>
      <t>1_/</t>
    </r>
  </si>
  <si>
    <r>
      <t xml:space="preserve">SE Norte     </t>
    </r>
    <r>
      <rPr>
        <vertAlign val="superscript"/>
        <sz val="9"/>
        <rFont val="Geomanist Light"/>
        <family val="3"/>
      </rPr>
      <t>1_/</t>
    </r>
  </si>
  <si>
    <r>
      <t xml:space="preserve">SE 705 Capacitores    </t>
    </r>
    <r>
      <rPr>
        <vertAlign val="superscript"/>
        <sz val="9"/>
        <rFont val="Geomanist Light"/>
        <family val="3"/>
      </rPr>
      <t xml:space="preserve"> 1_/</t>
    </r>
  </si>
  <si>
    <r>
      <t xml:space="preserve">SE 708 Compensación Dinámicas Oriental -Norte     </t>
    </r>
    <r>
      <rPr>
        <vertAlign val="superscript"/>
        <sz val="9"/>
        <rFont val="Geomanist Light"/>
        <family val="3"/>
      </rPr>
      <t>1_/</t>
    </r>
  </si>
  <si>
    <r>
      <t xml:space="preserve">SLT 701 Occidente-Centro     </t>
    </r>
    <r>
      <rPr>
        <vertAlign val="superscript"/>
        <sz val="9"/>
        <rFont val="Geomanist Light"/>
        <family val="3"/>
      </rPr>
      <t>1_/</t>
    </r>
  </si>
  <si>
    <r>
      <t xml:space="preserve">SLT 702 Sureste-Peninsular   </t>
    </r>
    <r>
      <rPr>
        <vertAlign val="superscript"/>
        <sz val="9"/>
        <rFont val="Geomanist Light"/>
        <family val="3"/>
      </rPr>
      <t xml:space="preserve">  1_/</t>
    </r>
  </si>
  <si>
    <r>
      <t xml:space="preserve">SLT 703 Noreste-Norte     </t>
    </r>
    <r>
      <rPr>
        <vertAlign val="superscript"/>
        <sz val="9"/>
        <rFont val="Geomanist Light"/>
        <family val="3"/>
      </rPr>
      <t>1_/</t>
    </r>
  </si>
  <si>
    <r>
      <t xml:space="preserve">SLT 704 Baja California -Noroeste   </t>
    </r>
    <r>
      <rPr>
        <vertAlign val="superscript"/>
        <sz val="9"/>
        <rFont val="Geomanist Light"/>
        <family val="3"/>
      </rPr>
      <t xml:space="preserve">  1_/</t>
    </r>
  </si>
  <si>
    <r>
      <t xml:space="preserve">SLT 709 Sistemas Sur     </t>
    </r>
    <r>
      <rPr>
        <vertAlign val="superscript"/>
        <sz val="9"/>
        <rFont val="Geomanist Light"/>
        <family val="3"/>
      </rPr>
      <t>1_/</t>
    </r>
  </si>
  <si>
    <r>
      <t xml:space="preserve">CC Conversión El Encino de TG a CC     </t>
    </r>
    <r>
      <rPr>
        <vertAlign val="superscript"/>
        <sz val="9"/>
        <rFont val="Geomanist Light"/>
        <family val="3"/>
      </rPr>
      <t>1_/</t>
    </r>
  </si>
  <si>
    <r>
      <t xml:space="preserve">CCI Baja California Sur II     </t>
    </r>
    <r>
      <rPr>
        <vertAlign val="superscript"/>
        <sz val="9"/>
        <rFont val="Geomanist Light"/>
        <family val="3"/>
      </rPr>
      <t>1_/</t>
    </r>
  </si>
  <si>
    <r>
      <t xml:space="preserve">LT 807 Durango I     </t>
    </r>
    <r>
      <rPr>
        <vertAlign val="superscript"/>
        <sz val="9"/>
        <rFont val="Geomanist Light"/>
        <family val="3"/>
      </rPr>
      <t>1_/</t>
    </r>
  </si>
  <si>
    <r>
      <t xml:space="preserve">RM CCC Tula     </t>
    </r>
    <r>
      <rPr>
        <vertAlign val="superscript"/>
        <sz val="9"/>
        <rFont val="Geomanist Light"/>
        <family val="3"/>
      </rPr>
      <t>1_/</t>
    </r>
  </si>
  <si>
    <r>
      <t xml:space="preserve">RM CGT Cerro Prieto (U5)   </t>
    </r>
    <r>
      <rPr>
        <vertAlign val="superscript"/>
        <sz val="9"/>
        <rFont val="Geomanist Light"/>
        <family val="3"/>
      </rPr>
      <t xml:space="preserve"> 1_/</t>
    </r>
  </si>
  <si>
    <r>
      <t xml:space="preserve">RM CT Carbón II Unidades 2 y 4    </t>
    </r>
    <r>
      <rPr>
        <vertAlign val="superscript"/>
        <sz val="9"/>
        <rFont val="Geomanist Light"/>
        <family val="3"/>
      </rPr>
      <t xml:space="preserve"> 1_/</t>
    </r>
  </si>
  <si>
    <r>
      <t xml:space="preserve">RM CT Emilio Portes Gil Unidad 4    </t>
    </r>
    <r>
      <rPr>
        <vertAlign val="superscript"/>
        <sz val="9"/>
        <rFont val="Geomanist Light"/>
        <family val="3"/>
      </rPr>
      <t xml:space="preserve"> 1_/</t>
    </r>
  </si>
  <si>
    <r>
      <t xml:space="preserve">RM CT Francisco Pérez Ríos Unidad 5     </t>
    </r>
    <r>
      <rPr>
        <vertAlign val="superscript"/>
        <sz val="9"/>
        <rFont val="Geomanist Light"/>
        <family val="3"/>
      </rPr>
      <t>1_/</t>
    </r>
  </si>
  <si>
    <r>
      <t xml:space="preserve">RM CT Pdte. Adolfo López Mateos Unidades 3, 4, 5 y 6     </t>
    </r>
    <r>
      <rPr>
        <vertAlign val="superscript"/>
        <sz val="9"/>
        <rFont val="Geomanist Light"/>
        <family val="3"/>
      </rPr>
      <t>1_/</t>
    </r>
  </si>
  <si>
    <r>
      <t xml:space="preserve">RM CT Pdte. Plutarco Elías Calles Unidades 1 y 2     </t>
    </r>
    <r>
      <rPr>
        <vertAlign val="superscript"/>
        <sz val="9"/>
        <rFont val="Geomanist Light"/>
        <family val="3"/>
      </rPr>
      <t>1_/</t>
    </r>
  </si>
  <si>
    <r>
      <t xml:space="preserve">SE 811 Noroeste     </t>
    </r>
    <r>
      <rPr>
        <vertAlign val="superscript"/>
        <sz val="9"/>
        <rFont val="Geomanist Light"/>
        <family val="3"/>
      </rPr>
      <t>1_/</t>
    </r>
  </si>
  <si>
    <r>
      <t xml:space="preserve">SE 812 Golfo Norte    </t>
    </r>
    <r>
      <rPr>
        <vertAlign val="superscript"/>
        <sz val="9"/>
        <rFont val="Geomanist Light"/>
        <family val="3"/>
      </rPr>
      <t xml:space="preserve"> 1_/</t>
    </r>
  </si>
  <si>
    <r>
      <t xml:space="preserve">SE 813 División Bajío     </t>
    </r>
    <r>
      <rPr>
        <vertAlign val="superscript"/>
        <sz val="9"/>
        <rFont val="Geomanist Light"/>
        <family val="3"/>
      </rPr>
      <t>1_/</t>
    </r>
  </si>
  <si>
    <r>
      <t xml:space="preserve">SLT 801 Altiplano     </t>
    </r>
    <r>
      <rPr>
        <vertAlign val="superscript"/>
        <sz val="9"/>
        <rFont val="Geomanist Light"/>
        <family val="3"/>
      </rPr>
      <t>1_/</t>
    </r>
  </si>
  <si>
    <r>
      <t xml:space="preserve">SLT 802 Tamaulipas    </t>
    </r>
    <r>
      <rPr>
        <vertAlign val="superscript"/>
        <sz val="9"/>
        <rFont val="Geomanist Light"/>
        <family val="3"/>
      </rPr>
      <t xml:space="preserve"> 1_/</t>
    </r>
  </si>
  <si>
    <r>
      <t xml:space="preserve">SLT 803 Noine    </t>
    </r>
    <r>
      <rPr>
        <vertAlign val="superscript"/>
        <sz val="9"/>
        <rFont val="Geomanist Light"/>
        <family val="3"/>
      </rPr>
      <t xml:space="preserve"> 1_/</t>
    </r>
  </si>
  <si>
    <r>
      <t xml:space="preserve">CE La Venta II    </t>
    </r>
    <r>
      <rPr>
        <vertAlign val="superscript"/>
        <sz val="9"/>
        <rFont val="Geomanist Light"/>
        <family val="3"/>
      </rPr>
      <t xml:space="preserve"> 1_/</t>
    </r>
  </si>
  <si>
    <r>
      <t xml:space="preserve">LT Red Asociada Transmisión de la CE La Venta II   </t>
    </r>
    <r>
      <rPr>
        <vertAlign val="superscript"/>
        <sz val="9"/>
        <rFont val="Geomanist Light"/>
        <family val="3"/>
      </rPr>
      <t xml:space="preserve"> 1_/</t>
    </r>
  </si>
  <si>
    <r>
      <t xml:space="preserve">SE 911 Noreste     </t>
    </r>
    <r>
      <rPr>
        <vertAlign val="superscript"/>
        <sz val="9"/>
        <rFont val="Geomanist Light"/>
        <family val="3"/>
      </rPr>
      <t>1_/</t>
    </r>
  </si>
  <si>
    <r>
      <t xml:space="preserve">SE 912 División Oriente     </t>
    </r>
    <r>
      <rPr>
        <vertAlign val="superscript"/>
        <sz val="9"/>
        <rFont val="Geomanist Light"/>
        <family val="3"/>
      </rPr>
      <t>1_/</t>
    </r>
  </si>
  <si>
    <r>
      <t xml:space="preserve">SE 915 Occidental    </t>
    </r>
    <r>
      <rPr>
        <vertAlign val="superscript"/>
        <sz val="9"/>
        <rFont val="Geomanist Light"/>
        <family val="3"/>
      </rPr>
      <t xml:space="preserve"> 1_/</t>
    </r>
  </si>
  <si>
    <r>
      <t xml:space="preserve">SLT 901 Pacífico     </t>
    </r>
    <r>
      <rPr>
        <vertAlign val="superscript"/>
        <sz val="9"/>
        <rFont val="Geomanist Light"/>
        <family val="3"/>
      </rPr>
      <t>1_/</t>
    </r>
  </si>
  <si>
    <r>
      <t xml:space="preserve">SLT 902 Istmo     </t>
    </r>
    <r>
      <rPr>
        <vertAlign val="superscript"/>
        <sz val="9"/>
        <rFont val="Geomanist Light"/>
        <family val="3"/>
      </rPr>
      <t>1_/</t>
    </r>
  </si>
  <si>
    <r>
      <t xml:space="preserve">SLT 903 Cabo - Norte    </t>
    </r>
    <r>
      <rPr>
        <vertAlign val="superscript"/>
        <sz val="9"/>
        <rFont val="Geomanist Light"/>
        <family val="3"/>
      </rPr>
      <t xml:space="preserve"> 1_/</t>
    </r>
  </si>
  <si>
    <r>
      <t xml:space="preserve">CCC Baja California    </t>
    </r>
    <r>
      <rPr>
        <vertAlign val="superscript"/>
        <sz val="9"/>
        <rFont val="Geomanist Light"/>
        <family val="3"/>
      </rPr>
      <t xml:space="preserve"> 1_/</t>
    </r>
  </si>
  <si>
    <r>
      <t xml:space="preserve">RFO Red de Fibra Óptica Proyecto Sur    </t>
    </r>
    <r>
      <rPr>
        <vertAlign val="superscript"/>
        <sz val="9"/>
        <rFont val="Geomanist Light"/>
        <family val="3"/>
      </rPr>
      <t xml:space="preserve"> 1_/</t>
    </r>
  </si>
  <si>
    <r>
      <t xml:space="preserve">RFO Red de Fibra Óptica Proyecto Centro  </t>
    </r>
    <r>
      <rPr>
        <vertAlign val="superscript"/>
        <sz val="9"/>
        <rFont val="Geomanist Light"/>
        <family val="3"/>
      </rPr>
      <t xml:space="preserve">   1_/</t>
    </r>
  </si>
  <si>
    <r>
      <t xml:space="preserve">RM CT Puerto Libertad Unidad 4     </t>
    </r>
    <r>
      <rPr>
        <vertAlign val="superscript"/>
        <sz val="9"/>
        <rFont val="Geomanist Light"/>
        <family val="3"/>
      </rPr>
      <t>1_/</t>
    </r>
  </si>
  <si>
    <r>
      <t xml:space="preserve">RM CT Valle de México Unidades 5, 6 y 7    </t>
    </r>
    <r>
      <rPr>
        <vertAlign val="superscript"/>
        <sz val="9"/>
        <rFont val="Geomanist Light"/>
        <family val="3"/>
      </rPr>
      <t xml:space="preserve"> 1_/</t>
    </r>
  </si>
  <si>
    <r>
      <t xml:space="preserve">RM CCC Samalayuca II     </t>
    </r>
    <r>
      <rPr>
        <vertAlign val="superscript"/>
        <sz val="9"/>
        <rFont val="Geomanist Light"/>
        <family val="3"/>
      </rPr>
      <t>1_/</t>
    </r>
  </si>
  <si>
    <r>
      <t xml:space="preserve">RM CCC El Sauz    </t>
    </r>
    <r>
      <rPr>
        <vertAlign val="superscript"/>
        <sz val="9"/>
        <rFont val="Geomanist Light"/>
        <family val="3"/>
      </rPr>
      <t xml:space="preserve"> 1_/</t>
    </r>
  </si>
  <si>
    <r>
      <t xml:space="preserve">RM CCC Huinalá II    </t>
    </r>
    <r>
      <rPr>
        <vertAlign val="superscript"/>
        <sz val="9"/>
        <rFont val="Geomanist Light"/>
        <family val="3"/>
      </rPr>
      <t xml:space="preserve"> 1_/</t>
    </r>
  </si>
  <si>
    <r>
      <t xml:space="preserve">SE 1004 Compensación Dinámica Área Central     </t>
    </r>
    <r>
      <rPr>
        <vertAlign val="superscript"/>
        <sz val="9"/>
        <rFont val="Geomanist Light"/>
        <family val="3"/>
      </rPr>
      <t>1_/</t>
    </r>
  </si>
  <si>
    <r>
      <t xml:space="preserve">LT Red Transmisión  Asociada a la CC San Lorenzo   </t>
    </r>
    <r>
      <rPr>
        <vertAlign val="superscript"/>
        <sz val="9"/>
        <rFont val="Geomanist Light"/>
        <family val="3"/>
      </rPr>
      <t xml:space="preserve"> 1_/</t>
    </r>
  </si>
  <si>
    <r>
      <t xml:space="preserve">SLT 1001 Red de Transmisión Baja-Nogales    </t>
    </r>
    <r>
      <rPr>
        <vertAlign val="superscript"/>
        <sz val="9"/>
        <rFont val="Geomanist Light"/>
        <family val="3"/>
      </rPr>
      <t xml:space="preserve"> 1_/</t>
    </r>
  </si>
  <si>
    <r>
      <t xml:space="preserve">RM CT Puerto Libertad Unidades 2 y 3    </t>
    </r>
    <r>
      <rPr>
        <vertAlign val="superscript"/>
        <sz val="9"/>
        <rFont val="Geomanist Light"/>
        <family val="3"/>
      </rPr>
      <t xml:space="preserve"> 1_/</t>
    </r>
  </si>
  <si>
    <r>
      <t xml:space="preserve">RM CT Punta Prieta Unidad 2     </t>
    </r>
    <r>
      <rPr>
        <vertAlign val="superscript"/>
        <sz val="9"/>
        <rFont val="Geomanist Light"/>
        <family val="3"/>
      </rPr>
      <t>1_/</t>
    </r>
  </si>
  <si>
    <r>
      <t xml:space="preserve">SE 1123 Norte     </t>
    </r>
    <r>
      <rPr>
        <vertAlign val="superscript"/>
        <sz val="9"/>
        <rFont val="Geomanist Light"/>
        <family val="3"/>
      </rPr>
      <t>1_/</t>
    </r>
  </si>
  <si>
    <r>
      <t xml:space="preserve">SE 1206 Conversión a 400 kV de la LT Mazatlán II - La Higuera     </t>
    </r>
    <r>
      <rPr>
        <vertAlign val="superscript"/>
        <sz val="9"/>
        <rFont val="Geomanist Light"/>
        <family val="3"/>
      </rPr>
      <t>1_/</t>
    </r>
  </si>
  <si>
    <r>
      <t xml:space="preserve">SE 1202 Suministro de Energía a la Zona Manzanillo     </t>
    </r>
    <r>
      <rPr>
        <vertAlign val="superscript"/>
        <sz val="9"/>
        <rFont val="Geomanist Light"/>
        <family val="3"/>
      </rPr>
      <t>1_/</t>
    </r>
  </si>
  <si>
    <r>
      <t xml:space="preserve">LT Red de Transmisión asociada a la CG Los Humeros II     </t>
    </r>
    <r>
      <rPr>
        <vertAlign val="superscript"/>
        <sz val="9"/>
        <rFont val="Geomanist Light"/>
        <family val="3"/>
      </rPr>
      <t>1_/</t>
    </r>
  </si>
  <si>
    <r>
      <t xml:space="preserve">LT Red de Transmisión asociada a la CI Guerrero Negro III    </t>
    </r>
    <r>
      <rPr>
        <vertAlign val="superscript"/>
        <sz val="9"/>
        <rFont val="Geomanist Light"/>
        <family val="3"/>
      </rPr>
      <t xml:space="preserve"> 1_/</t>
    </r>
  </si>
  <si>
    <r>
      <t xml:space="preserve">SE 1403 Compensación Capacitiva de las Áreas Noroeste - Norte     </t>
    </r>
    <r>
      <rPr>
        <vertAlign val="superscript"/>
        <sz val="9"/>
        <rFont val="Geomanist Light"/>
        <family val="3"/>
      </rPr>
      <t>1_/</t>
    </r>
  </si>
  <si>
    <t>p_/ Cifras preliminares. Las sumas de los parciales pueden no coincidir con los totales debido al redondeo.</t>
  </si>
  <si>
    <t>Inversión Condicionada  *_/</t>
  </si>
  <si>
    <t>*_/ No se incluye el proyecto 45 CC Topolobampo III, en virtud de que tuvo su cierre financiero total en diciembre de 2023, así como su entrada en operación comercial en la misma fecha</t>
  </si>
  <si>
    <t>500&lt; = La variación es menor a 500 por ciento.</t>
  </si>
  <si>
    <t>&lt;-500 = La variación es menor a -500 por ciento.</t>
  </si>
  <si>
    <t>*_/  El tipo de cambio utilizado es de 20.2683 correspondiente al cierre de diciembre de 2024.</t>
  </si>
  <si>
    <t>*  El tipo de cambio utilizado es de 20.2683 correspondiente al cierre de diciembre de 2024.</t>
  </si>
  <si>
    <t>5_/ No Aplica.</t>
  </si>
  <si>
    <r>
      <t xml:space="preserve">(Millones de pesos a precios de 2024)  </t>
    </r>
    <r>
      <rPr>
        <b/>
        <vertAlign val="superscript"/>
        <sz val="11"/>
        <color theme="0"/>
        <rFont val="Geomanist Medium"/>
        <family val="3"/>
      </rPr>
      <t>1_/</t>
    </r>
  </si>
  <si>
    <t>1_/ El tipo de cambio utilizado para la presentación de la información en pesos es de 20.2683 el cual corresponde al cierre del 4to Trimestre del 2024.</t>
  </si>
  <si>
    <t>2_/  El año de autorización corresponde al ejercicio fiscal en que el proyecto se incluyó por primera vez en el Presupuesto de Egresos de la Federación en la modalidad de Pidiregas.</t>
  </si>
  <si>
    <r>
      <t xml:space="preserve">Nombre del Proyecto </t>
    </r>
    <r>
      <rPr>
        <b/>
        <vertAlign val="superscript"/>
        <sz val="9"/>
        <rFont val="Geomanist Light"/>
        <family val="3"/>
      </rPr>
      <t>2_/</t>
    </r>
  </si>
  <si>
    <t>1_/ El tipo de cambio utilizado para la presentación de la información en pesos es de 20.2683 el cual corresponde al cierre del cuarto trimestre del 2024.</t>
  </si>
  <si>
    <t>2_/ El año de autorización corresponde al ejercicio fiscal en que el proyecto se incluyó por primera vez en el Presupuesto de Egresos de la Federación en la modalidad de Pidiregas.</t>
  </si>
  <si>
    <t>&gt;500= La variación es mayor a 500 por ciento.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</si>
</sst>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_-;\-* #,##0.00_-;_-* &quot;-&quot;??_-;_-@_-"/>
    <numFmt numFmtId="164" formatCode="#,##0.00_ ;[Red]\-#,##0.00\ "/>
    <numFmt numFmtId="165" formatCode="#,##0.0_);[Red]\(#,##0.0\)"/>
    <numFmt numFmtId="166" formatCode="#,##0.00000000000000_);[Red]\(#,##0.00000000000000\)"/>
    <numFmt numFmtId="167" formatCode="_-* #,##0_-;\-* #,##0_-;_-* &quot;-&quot;??_-;_-@_-"/>
    <numFmt numFmtId="168" formatCode="0.0"/>
    <numFmt numFmtId="169" formatCode="#,##0.0_ ;\-#,##0.0\ "/>
    <numFmt numFmtId="170" formatCode="#,##0.0_ ;[Red]\-#,##0.0\ "/>
    <numFmt numFmtId="171" formatCode="_(* #,##0.00_);_(* \(#,##0.00\);_(* &quot;-&quot;??_);_(@_)"/>
    <numFmt numFmtId="172" formatCode="#,##0.0"/>
    <numFmt numFmtId="173" formatCode="_(* #,##0.0_);_(* \(#,##0.0\);_(* &quot;-&quot;??_);_(@_)"/>
    <numFmt numFmtId="174" formatCode="0.0000"/>
    <numFmt numFmtId="175" formatCode="_-* #,##0.0_-;\-* #,##0.0_-;_-* &quot;-&quot;??_-;_-@_-"/>
    <numFmt numFmtId="176" formatCode="#,##0.0_);\(#,##0.0\)"/>
    <numFmt numFmtId="177" formatCode="_-* #,##0.0_-;\-* #,##0.0_-;_-* &quot;-&quot;?_-;_-@_-"/>
    <numFmt numFmtId="178" formatCode="_(* #,##0.0_);_(* \(#,##0.0\);_(* &quot;-&quot;?_);_(@_)"/>
    <numFmt numFmtId="179" formatCode="0.000"/>
  </numFmts>
  <fonts count="69"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10"/>
      <name val="Arial"/>
      <family val="2"/>
    </font>
    <font>
      <b/>
      <sz val="12"/>
      <color theme="0"/>
      <name val="Arial"/>
      <family val="2"/>
    </font>
    <font>
      <sz val="8"/>
      <name val="Arial"/>
      <family val="2"/>
    </font>
    <font>
      <b/>
      <sz val="8"/>
      <name val="Arial"/>
      <family val="2"/>
    </font>
    <font>
      <sz val="8"/>
      <color theme="1"/>
      <name val="Calibri"/>
      <family val="2"/>
      <scheme val="minor"/>
    </font>
    <font>
      <sz val="8"/>
      <color indexed="8"/>
      <name val="Montserrat"/>
    </font>
    <font>
      <sz val="12"/>
      <name val="Arial"/>
      <family val="2"/>
    </font>
    <font>
      <sz val="9"/>
      <name val="Arial"/>
      <family val="2"/>
    </font>
    <font>
      <b/>
      <sz val="11"/>
      <name val="Arial"/>
      <family val="2"/>
    </font>
    <font>
      <b/>
      <sz val="14"/>
      <name val="Arial"/>
      <family val="2"/>
    </font>
    <font>
      <b/>
      <sz val="11"/>
      <color theme="1"/>
      <name val="Arial"/>
      <family val="2"/>
    </font>
    <font>
      <sz val="11"/>
      <name val="Arial"/>
      <family val="2"/>
    </font>
    <font>
      <sz val="11"/>
      <color theme="1"/>
      <name val="Arial"/>
      <family val="2"/>
    </font>
    <font>
      <sz val="9"/>
      <color theme="1"/>
      <name val="Calibri"/>
      <family val="2"/>
      <scheme val="minor"/>
    </font>
    <font>
      <b/>
      <sz val="12"/>
      <color theme="0"/>
      <name val="Montserrat"/>
      <family val="3"/>
    </font>
    <font>
      <b/>
      <vertAlign val="superscript"/>
      <sz val="14"/>
      <color indexed="9"/>
      <name val="Arial"/>
      <family val="2"/>
    </font>
    <font>
      <sz val="14"/>
      <name val="Arial"/>
      <family val="2"/>
    </font>
    <font>
      <sz val="14"/>
      <color theme="0"/>
      <name val="Arial"/>
      <family val="2"/>
    </font>
    <font>
      <sz val="11"/>
      <color theme="0" tint="-0.14999847407452621"/>
      <name val="Arial"/>
      <family val="2"/>
    </font>
    <font>
      <sz val="9"/>
      <color indexed="9"/>
      <name val="Arial"/>
      <family val="2"/>
    </font>
    <font>
      <sz val="11"/>
      <name val="Calibri"/>
      <family val="2"/>
    </font>
    <font>
      <sz val="11"/>
      <color rgb="FF000000"/>
      <name val="Calibri"/>
      <family val="2"/>
    </font>
    <font>
      <sz val="6"/>
      <name val="Arial"/>
      <family val="2"/>
    </font>
    <font>
      <sz val="14"/>
      <color indexed="22"/>
      <name val="Arial"/>
      <family val="2"/>
    </font>
    <font>
      <sz val="11"/>
      <color theme="0"/>
      <name val="Arial"/>
      <family val="2"/>
    </font>
    <font>
      <b/>
      <sz val="11"/>
      <color indexed="8"/>
      <name val="Arial"/>
      <family val="2"/>
    </font>
    <font>
      <sz val="12"/>
      <color theme="0"/>
      <name val="Arial"/>
      <family val="2"/>
    </font>
    <font>
      <sz val="7"/>
      <name val="Arial"/>
      <family val="2"/>
    </font>
    <font>
      <b/>
      <vertAlign val="superscript"/>
      <sz val="14"/>
      <color theme="0"/>
      <name val="Arial"/>
      <family val="2"/>
    </font>
    <font>
      <b/>
      <sz val="13"/>
      <color theme="0"/>
      <name val="Geomanist Medium"/>
      <family val="3"/>
    </font>
    <font>
      <b/>
      <sz val="13"/>
      <color indexed="23"/>
      <name val="Geomanist Medium"/>
      <family val="3"/>
    </font>
    <font>
      <sz val="10"/>
      <name val="Geomanist Medium"/>
      <family val="3"/>
    </font>
    <font>
      <b/>
      <sz val="13"/>
      <color theme="1"/>
      <name val="Geomanist Medium"/>
      <family val="3"/>
    </font>
    <font>
      <sz val="11"/>
      <color theme="1"/>
      <name val="Geomanist Medium"/>
      <family val="3"/>
    </font>
    <font>
      <sz val="9"/>
      <name val="Geomanist Light"/>
      <family val="3"/>
    </font>
    <font>
      <sz val="9"/>
      <color indexed="8"/>
      <name val="Geomanist Light"/>
      <family val="3"/>
    </font>
    <font>
      <b/>
      <sz val="11"/>
      <color theme="0"/>
      <name val="Geomanist Medium"/>
      <family val="3"/>
    </font>
    <font>
      <b/>
      <vertAlign val="superscript"/>
      <sz val="11"/>
      <color theme="0"/>
      <name val="Geomanist Medium"/>
      <family val="3"/>
    </font>
    <font>
      <sz val="11"/>
      <color theme="0"/>
      <name val="Geomanist Medium"/>
      <family val="3"/>
    </font>
    <font>
      <sz val="9"/>
      <name val="Geomanist Medium"/>
      <family val="3"/>
    </font>
    <font>
      <sz val="9"/>
      <color indexed="8"/>
      <name val="Geomanist Medium"/>
      <family val="3"/>
    </font>
    <font>
      <b/>
      <sz val="9"/>
      <name val="Geomanist Medium"/>
      <family val="3"/>
    </font>
    <font>
      <vertAlign val="superscript"/>
      <sz val="9"/>
      <name val="Geomanist Light"/>
      <family val="3"/>
    </font>
    <font>
      <b/>
      <sz val="9"/>
      <name val="Geomanist Light"/>
      <family val="3"/>
    </font>
    <font>
      <sz val="9"/>
      <color theme="1"/>
      <name val="Geomanist Light"/>
      <family val="3"/>
    </font>
    <font>
      <b/>
      <sz val="9"/>
      <color theme="1"/>
      <name val="Geomanist Light"/>
      <family val="3"/>
    </font>
    <font>
      <vertAlign val="superscript"/>
      <sz val="9"/>
      <color theme="1"/>
      <name val="Geomanist Light"/>
      <family val="3"/>
    </font>
    <font>
      <b/>
      <sz val="9"/>
      <color indexed="8"/>
      <name val="Geomanist Light"/>
      <family val="3"/>
    </font>
    <font>
      <b/>
      <vertAlign val="superscript"/>
      <sz val="9"/>
      <color indexed="8"/>
      <name val="Geomanist Light"/>
      <family val="3"/>
    </font>
    <font>
      <b/>
      <vertAlign val="superscript"/>
      <sz val="9"/>
      <name val="Geomanist Light"/>
      <family val="3"/>
    </font>
    <font>
      <b/>
      <sz val="11"/>
      <name val="Geomanist Medium"/>
      <family val="3"/>
    </font>
    <font>
      <b/>
      <sz val="9"/>
      <name val="Montserrat"/>
    </font>
    <font>
      <b/>
      <sz val="13"/>
      <color theme="1"/>
      <name val="Montserrat"/>
    </font>
    <font>
      <b/>
      <sz val="13"/>
      <color theme="1"/>
      <name val="Geomanist Light"/>
      <family val="3"/>
    </font>
    <font>
      <b/>
      <sz val="12"/>
      <color indexed="23"/>
      <name val="Geomanist Medium"/>
      <family val="3"/>
    </font>
    <font>
      <b/>
      <sz val="11"/>
      <color indexed="9"/>
      <name val="Geomanist Medium"/>
      <family val="3"/>
    </font>
    <font>
      <b/>
      <vertAlign val="superscript"/>
      <sz val="11"/>
      <color indexed="9"/>
      <name val="Geomanist Medium"/>
      <family val="3"/>
    </font>
    <font>
      <b/>
      <sz val="11"/>
      <color theme="5"/>
      <name val="Geomanist Medium"/>
      <family val="3"/>
    </font>
    <font>
      <sz val="9"/>
      <color theme="0"/>
      <name val="Geomanist Light"/>
      <family val="3"/>
    </font>
    <font>
      <sz val="9"/>
      <color indexed="9"/>
      <name val="Geomanist Light"/>
      <family val="3"/>
    </font>
    <font>
      <sz val="9"/>
      <name val="Montserrat"/>
    </font>
    <font>
      <b/>
      <sz val="13"/>
      <color indexed="23"/>
      <name val="Geomanist Light"/>
      <family val="3"/>
    </font>
    <font>
      <b/>
      <sz val="12"/>
      <color indexed="23"/>
      <name val="Geomanist Light"/>
      <family val="3"/>
    </font>
    <font>
      <b/>
      <sz val="9"/>
      <color theme="0"/>
      <name val="Geomanist Light"/>
      <family val="3"/>
    </font>
    <font>
      <sz val="9"/>
      <color rgb="FFFF0000"/>
      <name val="Geomanist Light"/>
      <family val="3"/>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4C19C"/>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bottom style="thick">
        <color theme="0"/>
      </bottom>
      <diagonal/>
    </border>
    <border>
      <left/>
      <right/>
      <top style="thin">
        <color indexed="64"/>
      </top>
      <bottom/>
      <diagonal/>
    </border>
    <border>
      <left/>
      <right/>
      <top/>
      <bottom style="medium">
        <color indexed="64"/>
      </bottom>
      <diagonal/>
    </border>
    <border>
      <left/>
      <right/>
      <top/>
      <bottom style="medium">
        <color theme="0" tint="-0.499984740745262"/>
      </bottom>
      <diagonal/>
    </border>
    <border>
      <left/>
      <right/>
      <top style="medium">
        <color theme="0" tint="-0.499984740745262"/>
      </top>
      <bottom/>
      <diagonal/>
    </border>
    <border>
      <left/>
      <right/>
      <top style="medium">
        <color theme="0" tint="-0.499984740745262"/>
      </top>
      <bottom style="medium">
        <color theme="0" tint="-0.499984740745262"/>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171" fontId="3" fillId="0" borderId="0" applyFont="0" applyFill="0" applyBorder="0" applyAlignment="0" applyProtection="0"/>
    <xf numFmtId="168" fontId="3" fillId="0" borderId="0"/>
    <xf numFmtId="43" fontId="3"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3" fillId="0" borderId="0"/>
  </cellStyleXfs>
  <cellXfs count="380">
    <xf numFmtId="0" fontId="0" fillId="0" borderId="0" xfId="0"/>
    <xf numFmtId="0" fontId="3" fillId="0" borderId="0" xfId="3"/>
    <xf numFmtId="0" fontId="0" fillId="0" borderId="0" xfId="0" applyAlignment="1">
      <alignment horizontal="left" indent="1"/>
    </xf>
    <xf numFmtId="0" fontId="4" fillId="0" borderId="0" xfId="3" applyFont="1"/>
    <xf numFmtId="0" fontId="4" fillId="0" borderId="0" xfId="3" applyFont="1" applyAlignment="1">
      <alignment horizontal="left" indent="1"/>
    </xf>
    <xf numFmtId="0" fontId="2" fillId="0" borderId="0" xfId="0" applyFont="1"/>
    <xf numFmtId="0" fontId="0" fillId="0" borderId="0" xfId="0" quotePrefix="1" applyAlignment="1">
      <alignment horizontal="left" indent="1"/>
    </xf>
    <xf numFmtId="49" fontId="3" fillId="0" borderId="0" xfId="3" applyNumberFormat="1"/>
    <xf numFmtId="49" fontId="3" fillId="0" borderId="0" xfId="3" applyNumberFormat="1" applyAlignment="1">
      <alignment vertical="center"/>
    </xf>
    <xf numFmtId="0" fontId="6" fillId="0" borderId="0" xfId="3" applyFont="1" applyAlignment="1">
      <alignment horizontal="center" vertical="center"/>
    </xf>
    <xf numFmtId="0" fontId="3" fillId="0" borderId="0" xfId="3" applyAlignment="1">
      <alignment horizontal="right"/>
    </xf>
    <xf numFmtId="40" fontId="7" fillId="0" borderId="0" xfId="3" applyNumberFormat="1" applyFont="1" applyAlignment="1">
      <alignment horizontal="center"/>
    </xf>
    <xf numFmtId="0" fontId="6" fillId="0" borderId="0" xfId="0" applyFont="1" applyAlignment="1">
      <alignment horizontal="right"/>
    </xf>
    <xf numFmtId="0" fontId="6" fillId="0" borderId="0" xfId="3" applyFont="1" applyAlignment="1">
      <alignment horizontal="center" wrapText="1"/>
    </xf>
    <xf numFmtId="1" fontId="0" fillId="0" borderId="0" xfId="0" applyNumberFormat="1"/>
    <xf numFmtId="2" fontId="0" fillId="0" borderId="0" xfId="0" applyNumberFormat="1"/>
    <xf numFmtId="43" fontId="0" fillId="0" borderId="0" xfId="1" applyFont="1" applyAlignment="1">
      <alignment horizontal="left" indent="1"/>
    </xf>
    <xf numFmtId="164" fontId="0" fillId="0" borderId="0" xfId="0" applyNumberFormat="1"/>
    <xf numFmtId="43" fontId="0" fillId="0" borderId="0" xfId="0" applyNumberFormat="1" applyAlignment="1">
      <alignment horizontal="left" indent="1"/>
    </xf>
    <xf numFmtId="0" fontId="0" fillId="0" borderId="3" xfId="0" quotePrefix="1" applyBorder="1" applyAlignment="1">
      <alignment horizontal="left" indent="1"/>
    </xf>
    <xf numFmtId="1" fontId="0" fillId="0" borderId="0" xfId="1" applyNumberFormat="1" applyFont="1" applyBorder="1"/>
    <xf numFmtId="167" fontId="0" fillId="0" borderId="0" xfId="1" applyNumberFormat="1" applyFont="1" applyBorder="1"/>
    <xf numFmtId="0" fontId="8" fillId="0" borderId="0" xfId="0" applyFont="1" applyAlignment="1">
      <alignment horizontal="center"/>
    </xf>
    <xf numFmtId="49" fontId="9" fillId="0" borderId="0" xfId="0" applyNumberFormat="1" applyFont="1" applyAlignment="1">
      <alignment horizontal="center" vertical="center"/>
    </xf>
    <xf numFmtId="167" fontId="8" fillId="0" borderId="0" xfId="1" applyNumberFormat="1" applyFont="1" applyFill="1" applyBorder="1" applyAlignment="1">
      <alignment horizontal="center"/>
    </xf>
    <xf numFmtId="43" fontId="10" fillId="0" borderId="0" xfId="1" applyFont="1" applyFill="1" applyAlignment="1"/>
    <xf numFmtId="0" fontId="10" fillId="0" borderId="0" xfId="0" applyFont="1"/>
    <xf numFmtId="43" fontId="10" fillId="0" borderId="0" xfId="1" applyFont="1" applyAlignment="1"/>
    <xf numFmtId="0" fontId="11" fillId="2" borderId="0" xfId="0" applyFont="1" applyFill="1"/>
    <xf numFmtId="0" fontId="11" fillId="2" borderId="0" xfId="0" applyFont="1" applyFill="1" applyAlignment="1">
      <alignment horizontal="centerContinuous"/>
    </xf>
    <xf numFmtId="43" fontId="12" fillId="2" borderId="0" xfId="1" applyFont="1" applyFill="1"/>
    <xf numFmtId="49" fontId="11" fillId="2" borderId="5" xfId="0" applyNumberFormat="1" applyFont="1" applyFill="1" applyBorder="1" applyAlignment="1">
      <alignment horizontal="center"/>
    </xf>
    <xf numFmtId="49" fontId="11" fillId="0" borderId="5" xfId="0" applyNumberFormat="1" applyFont="1" applyBorder="1" applyAlignment="1">
      <alignment horizontal="center"/>
    </xf>
    <xf numFmtId="0" fontId="13" fillId="0" borderId="0" xfId="0" applyFont="1"/>
    <xf numFmtId="169" fontId="14" fillId="0" borderId="0" xfId="1" applyNumberFormat="1" applyFont="1"/>
    <xf numFmtId="168" fontId="16" fillId="0" borderId="0" xfId="1" applyNumberFormat="1" applyFont="1" applyFill="1" applyAlignment="1">
      <alignment horizontal="right"/>
    </xf>
    <xf numFmtId="168" fontId="15" fillId="0" borderId="0" xfId="0" applyNumberFormat="1" applyFont="1" applyAlignment="1">
      <alignment horizontal="right"/>
    </xf>
    <xf numFmtId="0" fontId="16" fillId="0" borderId="0" xfId="0" applyFont="1" applyAlignment="1">
      <alignment horizontal="right"/>
    </xf>
    <xf numFmtId="0" fontId="0" fillId="0" borderId="0" xfId="0" applyAlignment="1">
      <alignment horizontal="right"/>
    </xf>
    <xf numFmtId="0" fontId="17" fillId="0" borderId="0" xfId="0" applyFont="1"/>
    <xf numFmtId="0" fontId="10" fillId="0" borderId="0" xfId="3" applyFont="1" applyAlignment="1">
      <alignment vertical="center"/>
    </xf>
    <xf numFmtId="0" fontId="10" fillId="0" borderId="0" xfId="3" quotePrefix="1" applyFont="1" applyAlignment="1">
      <alignment vertical="center"/>
    </xf>
    <xf numFmtId="0" fontId="18" fillId="0" borderId="0" xfId="3" applyFont="1" applyAlignment="1">
      <alignment vertical="center"/>
    </xf>
    <xf numFmtId="171" fontId="10" fillId="0" borderId="0" xfId="4" applyFont="1" applyAlignment="1">
      <alignment vertical="center"/>
    </xf>
    <xf numFmtId="0" fontId="15" fillId="0" borderId="0" xfId="3" applyFont="1" applyAlignment="1">
      <alignment vertical="center"/>
    </xf>
    <xf numFmtId="0" fontId="15" fillId="0" borderId="0" xfId="3" applyFont="1" applyAlignment="1">
      <alignment horizontal="center" vertical="center"/>
    </xf>
    <xf numFmtId="170" fontId="15" fillId="0" borderId="0" xfId="3" applyNumberFormat="1" applyFont="1" applyAlignment="1">
      <alignment vertical="center"/>
    </xf>
    <xf numFmtId="0" fontId="11" fillId="0" borderId="0" xfId="3" applyFont="1" applyAlignment="1">
      <alignment vertical="center"/>
    </xf>
    <xf numFmtId="0" fontId="20" fillId="0" borderId="0" xfId="3" applyFont="1" applyAlignment="1">
      <alignment vertical="center"/>
    </xf>
    <xf numFmtId="174" fontId="21" fillId="0" borderId="0" xfId="3" applyNumberFormat="1" applyFont="1" applyAlignment="1">
      <alignment horizontal="center" vertical="center"/>
    </xf>
    <xf numFmtId="174" fontId="22" fillId="0" borderId="0" xfId="3" applyNumberFormat="1" applyFont="1" applyAlignment="1">
      <alignment vertical="center"/>
    </xf>
    <xf numFmtId="0" fontId="6" fillId="0" borderId="0" xfId="3" applyFont="1" applyAlignment="1">
      <alignment vertical="center"/>
    </xf>
    <xf numFmtId="0" fontId="3" fillId="0" borderId="0" xfId="3" applyAlignment="1">
      <alignment vertical="center"/>
    </xf>
    <xf numFmtId="175" fontId="3" fillId="0" borderId="0" xfId="1" applyNumberFormat="1" applyFont="1" applyFill="1" applyAlignment="1">
      <alignment vertical="center"/>
    </xf>
    <xf numFmtId="1" fontId="11" fillId="0" borderId="0" xfId="3" applyNumberFormat="1" applyFont="1" applyAlignment="1">
      <alignment vertical="center"/>
    </xf>
    <xf numFmtId="0" fontId="23" fillId="0" borderId="0" xfId="3" applyFont="1" applyAlignment="1">
      <alignment vertical="center"/>
    </xf>
    <xf numFmtId="175" fontId="24" fillId="0" borderId="0" xfId="7" applyNumberFormat="1" applyFont="1" applyFill="1" applyBorder="1" applyAlignment="1">
      <alignment vertical="center"/>
    </xf>
    <xf numFmtId="175" fontId="25" fillId="0" borderId="0" xfId="7" applyNumberFormat="1" applyFont="1" applyFill="1" applyBorder="1" applyAlignment="1">
      <alignment vertical="center"/>
    </xf>
    <xf numFmtId="1" fontId="6" fillId="0" borderId="0" xfId="3" applyNumberFormat="1" applyFont="1" applyAlignment="1">
      <alignment vertical="center"/>
    </xf>
    <xf numFmtId="172" fontId="15" fillId="0" borderId="0" xfId="3" applyNumberFormat="1" applyFont="1" applyAlignment="1">
      <alignment vertical="center"/>
    </xf>
    <xf numFmtId="0" fontId="3" fillId="0" borderId="0" xfId="3" applyAlignment="1">
      <alignment horizontal="left" vertical="center"/>
    </xf>
    <xf numFmtId="0" fontId="26" fillId="0" borderId="0" xfId="3" applyFont="1" applyAlignment="1">
      <alignment vertical="center"/>
    </xf>
    <xf numFmtId="0" fontId="0" fillId="0" borderId="0" xfId="0" applyAlignment="1">
      <alignment vertical="center" wrapText="1"/>
    </xf>
    <xf numFmtId="0" fontId="27" fillId="0" borderId="0" xfId="3" applyFont="1" applyAlignment="1">
      <alignment vertical="center"/>
    </xf>
    <xf numFmtId="174" fontId="27" fillId="0" borderId="0" xfId="3" applyNumberFormat="1" applyFont="1" applyAlignment="1">
      <alignment vertical="center"/>
    </xf>
    <xf numFmtId="0" fontId="28" fillId="3" borderId="0" xfId="3" applyFont="1" applyFill="1" applyAlignment="1">
      <alignment vertical="center"/>
    </xf>
    <xf numFmtId="170" fontId="29" fillId="0" borderId="0" xfId="3" applyNumberFormat="1" applyFont="1" applyAlignment="1">
      <alignment horizontal="right" vertical="center"/>
    </xf>
    <xf numFmtId="170" fontId="15" fillId="0" borderId="0" xfId="3" applyNumberFormat="1" applyFont="1" applyAlignment="1">
      <alignment horizontal="right" vertical="center"/>
    </xf>
    <xf numFmtId="9" fontId="6" fillId="0" borderId="0" xfId="2" applyFont="1" applyFill="1" applyAlignment="1">
      <alignment vertical="center"/>
    </xf>
    <xf numFmtId="9" fontId="6" fillId="0" borderId="0" xfId="2" applyFont="1" applyAlignment="1">
      <alignment vertical="center"/>
    </xf>
    <xf numFmtId="0" fontId="30" fillId="0" borderId="0" xfId="3" applyFont="1" applyAlignment="1">
      <alignment vertical="center"/>
    </xf>
    <xf numFmtId="174" fontId="10" fillId="0" borderId="0" xfId="3" applyNumberFormat="1" applyFont="1" applyAlignment="1">
      <alignment vertical="center"/>
    </xf>
    <xf numFmtId="0" fontId="4" fillId="0" borderId="0" xfId="3" applyFont="1" applyAlignment="1">
      <alignment horizontal="center" vertical="center"/>
    </xf>
    <xf numFmtId="0" fontId="3" fillId="0" borderId="0" xfId="3" applyAlignment="1">
      <alignment horizontal="center" vertical="center"/>
    </xf>
    <xf numFmtId="15" fontId="3" fillId="0" borderId="0" xfId="3" applyNumberFormat="1" applyAlignment="1">
      <alignment horizontal="center" vertical="center"/>
    </xf>
    <xf numFmtId="0" fontId="3" fillId="3" borderId="0" xfId="3" applyFill="1" applyAlignment="1">
      <alignment vertical="center"/>
    </xf>
    <xf numFmtId="1" fontId="3" fillId="0" borderId="0" xfId="3" applyNumberFormat="1" applyAlignment="1">
      <alignment horizontal="center" vertical="center"/>
    </xf>
    <xf numFmtId="0" fontId="4" fillId="0" borderId="0" xfId="3" applyFont="1" applyAlignment="1">
      <alignment vertical="center"/>
    </xf>
    <xf numFmtId="0" fontId="31" fillId="0" borderId="0" xfId="3" applyFont="1" applyAlignment="1">
      <alignment horizontal="justify" vertical="center" wrapText="1"/>
    </xf>
    <xf numFmtId="0" fontId="31" fillId="0" borderId="0" xfId="3" applyFont="1" applyAlignment="1">
      <alignment horizontal="left" vertical="center"/>
    </xf>
    <xf numFmtId="172" fontId="31" fillId="0" borderId="0" xfId="3" applyNumberFormat="1" applyFont="1" applyAlignment="1">
      <alignment horizontal="right" vertical="center"/>
    </xf>
    <xf numFmtId="17" fontId="31" fillId="0" borderId="0" xfId="3" applyNumberFormat="1" applyFont="1" applyAlignment="1">
      <alignment horizontal="center" vertical="center"/>
    </xf>
    <xf numFmtId="0" fontId="31" fillId="0" borderId="0" xfId="3" applyFont="1" applyAlignment="1">
      <alignment horizontal="center" vertical="center"/>
    </xf>
    <xf numFmtId="0" fontId="31" fillId="0" borderId="0" xfId="3" applyFont="1" applyAlignment="1">
      <alignment vertical="center"/>
    </xf>
    <xf numFmtId="165" fontId="3" fillId="0" borderId="0" xfId="3" applyNumberFormat="1" applyAlignment="1">
      <alignment vertical="center"/>
    </xf>
    <xf numFmtId="179" fontId="3" fillId="0" borderId="0" xfId="3" applyNumberFormat="1" applyAlignment="1">
      <alignment horizontal="right" vertical="center"/>
    </xf>
    <xf numFmtId="179" fontId="11" fillId="0" borderId="0" xfId="3" applyNumberFormat="1" applyFont="1" applyAlignment="1">
      <alignment horizontal="right" vertical="center"/>
    </xf>
    <xf numFmtId="0" fontId="11" fillId="0" borderId="0" xfId="3" applyFont="1" applyAlignment="1">
      <alignment horizontal="center" vertical="center"/>
    </xf>
    <xf numFmtId="0" fontId="35" fillId="0" borderId="0" xfId="3" applyFont="1"/>
    <xf numFmtId="0" fontId="36" fillId="0" borderId="0" xfId="0" applyFont="1" applyAlignment="1">
      <alignment horizontal="left" wrapText="1"/>
    </xf>
    <xf numFmtId="0" fontId="35" fillId="0" borderId="6" xfId="3" applyFont="1" applyBorder="1"/>
    <xf numFmtId="0" fontId="36" fillId="0" borderId="7" xfId="0" applyFont="1" applyBorder="1" applyAlignment="1">
      <alignment horizontal="center"/>
    </xf>
    <xf numFmtId="0" fontId="37" fillId="0" borderId="7" xfId="0" applyFont="1" applyBorder="1"/>
    <xf numFmtId="49" fontId="38" fillId="0" borderId="8" xfId="3" applyNumberFormat="1" applyFont="1" applyBorder="1" applyAlignment="1">
      <alignment horizontal="center"/>
    </xf>
    <xf numFmtId="49" fontId="39" fillId="0" borderId="8" xfId="3" applyNumberFormat="1" applyFont="1" applyBorder="1" applyAlignment="1">
      <alignment horizontal="center"/>
    </xf>
    <xf numFmtId="0" fontId="39" fillId="0" borderId="8" xfId="3" applyFont="1" applyBorder="1" applyAlignment="1">
      <alignment horizontal="center" vertical="center"/>
    </xf>
    <xf numFmtId="1" fontId="40" fillId="4" borderId="0" xfId="3" applyNumberFormat="1" applyFont="1" applyFill="1" applyAlignment="1">
      <alignment horizontal="left" vertical="center"/>
    </xf>
    <xf numFmtId="0" fontId="40" fillId="4" borderId="0" xfId="3" applyFont="1" applyFill="1" applyAlignment="1">
      <alignment horizontal="left" vertical="top"/>
    </xf>
    <xf numFmtId="0" fontId="40" fillId="4" borderId="0" xfId="3" applyFont="1" applyFill="1" applyAlignment="1">
      <alignment horizontal="left"/>
    </xf>
    <xf numFmtId="0" fontId="42" fillId="4" borderId="0" xfId="3" applyFont="1" applyFill="1" applyAlignment="1">
      <alignment horizontal="left"/>
    </xf>
    <xf numFmtId="0" fontId="40" fillId="4" borderId="0" xfId="3" applyFont="1" applyFill="1" applyAlignment="1">
      <alignment vertical="top"/>
    </xf>
    <xf numFmtId="0" fontId="40" fillId="4" borderId="0" xfId="3" applyFont="1" applyFill="1"/>
    <xf numFmtId="0" fontId="40" fillId="4" borderId="0" xfId="3" applyFont="1" applyFill="1" applyAlignment="1">
      <alignment horizontal="left" indent="1"/>
    </xf>
    <xf numFmtId="2" fontId="40" fillId="4" borderId="0" xfId="3" applyNumberFormat="1" applyFont="1" applyFill="1" applyAlignment="1">
      <alignment horizontal="left" vertical="center"/>
    </xf>
    <xf numFmtId="0" fontId="40" fillId="4" borderId="0" xfId="0" applyFont="1" applyFill="1" applyAlignment="1">
      <alignment horizontal="left"/>
    </xf>
    <xf numFmtId="0" fontId="44" fillId="0" borderId="8" xfId="3" applyFont="1" applyBorder="1" applyAlignment="1">
      <alignment horizontal="center" vertical="center"/>
    </xf>
    <xf numFmtId="0" fontId="38" fillId="0" borderId="0" xfId="3" applyFont="1" applyAlignment="1">
      <alignment horizontal="center" vertical="center"/>
    </xf>
    <xf numFmtId="0" fontId="48" fillId="0" borderId="0" xfId="0" applyFont="1" applyAlignment="1">
      <alignment vertical="top"/>
    </xf>
    <xf numFmtId="0" fontId="38" fillId="0" borderId="0" xfId="3" applyFont="1" applyAlignment="1">
      <alignment horizontal="left"/>
    </xf>
    <xf numFmtId="1" fontId="48" fillId="0" borderId="0" xfId="1" applyNumberFormat="1" applyFont="1" applyBorder="1"/>
    <xf numFmtId="0" fontId="48" fillId="0" borderId="0" xfId="0" applyFont="1" applyAlignment="1">
      <alignment horizontal="left"/>
    </xf>
    <xf numFmtId="49" fontId="39" fillId="0" borderId="0" xfId="0" applyNumberFormat="1" applyFont="1" applyAlignment="1">
      <alignment horizontal="center" vertical="center"/>
    </xf>
    <xf numFmtId="167" fontId="48" fillId="0" borderId="0" xfId="1" applyNumberFormat="1" applyFont="1" applyBorder="1"/>
    <xf numFmtId="0" fontId="48" fillId="0" borderId="0" xfId="0" applyFont="1"/>
    <xf numFmtId="0" fontId="48" fillId="0" borderId="0" xfId="0" applyFont="1" applyAlignment="1">
      <alignment horizontal="left" indent="1"/>
    </xf>
    <xf numFmtId="0" fontId="48" fillId="0" borderId="0" xfId="0" applyFont="1" applyAlignment="1">
      <alignment horizontal="center"/>
    </xf>
    <xf numFmtId="0" fontId="51" fillId="0" borderId="0" xfId="3" applyFont="1" applyAlignment="1">
      <alignment horizontal="center"/>
    </xf>
    <xf numFmtId="0" fontId="51" fillId="0" borderId="0" xfId="3" applyFont="1" applyAlignment="1">
      <alignment horizontal="center" vertical="center"/>
    </xf>
    <xf numFmtId="0" fontId="47" fillId="0" borderId="0" xfId="3" applyFont="1" applyAlignment="1">
      <alignment horizontal="center" vertical="center"/>
    </xf>
    <xf numFmtId="0" fontId="51" fillId="0" borderId="0" xfId="3" applyFont="1" applyAlignment="1">
      <alignment horizontal="center" vertical="center" wrapText="1"/>
    </xf>
    <xf numFmtId="1" fontId="47" fillId="0" borderId="1" xfId="3" applyNumberFormat="1" applyFont="1" applyBorder="1" applyAlignment="1">
      <alignment horizontal="center"/>
    </xf>
    <xf numFmtId="49" fontId="51" fillId="0" borderId="1" xfId="3" applyNumberFormat="1" applyFont="1" applyBorder="1" applyAlignment="1">
      <alignment horizontal="center"/>
    </xf>
    <xf numFmtId="49" fontId="47" fillId="0" borderId="1" xfId="3" applyNumberFormat="1" applyFont="1" applyBorder="1" applyAlignment="1">
      <alignment horizontal="center"/>
    </xf>
    <xf numFmtId="0" fontId="51" fillId="0" borderId="1" xfId="3" applyFont="1" applyBorder="1" applyAlignment="1">
      <alignment horizontal="center" vertical="center"/>
    </xf>
    <xf numFmtId="1" fontId="38" fillId="5" borderId="7" xfId="3" applyNumberFormat="1" applyFont="1" applyFill="1" applyBorder="1" applyAlignment="1">
      <alignment horizontal="center" vertical="top"/>
    </xf>
    <xf numFmtId="170" fontId="47" fillId="5" borderId="7" xfId="3" applyNumberFormat="1" applyFont="1" applyFill="1" applyBorder="1" applyAlignment="1">
      <alignment horizontal="right" vertical="top"/>
    </xf>
    <xf numFmtId="1" fontId="38" fillId="5" borderId="0" xfId="3" applyNumberFormat="1" applyFont="1" applyFill="1" applyBorder="1" applyAlignment="1">
      <alignment horizontal="center" vertical="top"/>
    </xf>
    <xf numFmtId="0" fontId="47" fillId="5" borderId="0" xfId="3" applyFont="1" applyFill="1" applyBorder="1" applyAlignment="1">
      <alignment horizontal="left" vertical="top" wrapText="1"/>
    </xf>
    <xf numFmtId="170" fontId="47" fillId="5" borderId="0" xfId="3" applyNumberFormat="1" applyFont="1" applyFill="1" applyBorder="1" applyAlignment="1">
      <alignment horizontal="right" vertical="top"/>
    </xf>
    <xf numFmtId="0" fontId="38" fillId="5" borderId="0" xfId="3" applyFont="1" applyFill="1" applyBorder="1" applyAlignment="1">
      <alignment horizontal="center" vertical="top" wrapText="1"/>
    </xf>
    <xf numFmtId="170" fontId="38" fillId="5" borderId="0" xfId="3" applyNumberFormat="1" applyFont="1" applyFill="1" applyBorder="1" applyAlignment="1">
      <alignment horizontal="right" vertical="top"/>
    </xf>
    <xf numFmtId="170" fontId="38" fillId="5" borderId="0" xfId="0" applyNumberFormat="1" applyFont="1" applyFill="1" applyBorder="1" applyAlignment="1">
      <alignment horizontal="right" vertical="top"/>
    </xf>
    <xf numFmtId="0" fontId="48" fillId="5" borderId="0" xfId="0" applyFont="1" applyFill="1" applyBorder="1" applyAlignment="1">
      <alignment horizontal="left" vertical="top"/>
    </xf>
    <xf numFmtId="0" fontId="47" fillId="5" borderId="0" xfId="3" applyFont="1" applyFill="1" applyBorder="1" applyAlignment="1">
      <alignment horizontal="left" vertical="top"/>
    </xf>
    <xf numFmtId="170" fontId="49" fillId="5" borderId="0" xfId="0" applyNumberFormat="1" applyFont="1" applyFill="1" applyBorder="1" applyAlignment="1">
      <alignment horizontal="right" vertical="top"/>
    </xf>
    <xf numFmtId="166" fontId="38" fillId="5" borderId="0" xfId="3" applyNumberFormat="1" applyFont="1" applyFill="1" applyBorder="1" applyAlignment="1">
      <alignment horizontal="left" vertical="top"/>
    </xf>
    <xf numFmtId="0" fontId="38" fillId="5" borderId="0" xfId="3" applyFont="1" applyFill="1" applyBorder="1" applyAlignment="1">
      <alignment horizontal="left" vertical="top"/>
    </xf>
    <xf numFmtId="170" fontId="48" fillId="5" borderId="0" xfId="0" applyNumberFormat="1" applyFont="1" applyFill="1" applyBorder="1" applyAlignment="1">
      <alignment horizontal="right" vertical="top"/>
    </xf>
    <xf numFmtId="0" fontId="48" fillId="5" borderId="6" xfId="0" applyFont="1" applyFill="1" applyBorder="1" applyAlignment="1">
      <alignment horizontal="left" vertical="top"/>
    </xf>
    <xf numFmtId="0" fontId="38" fillId="5" borderId="6" xfId="3" applyFont="1" applyFill="1" applyBorder="1" applyAlignment="1">
      <alignment horizontal="center" vertical="top" wrapText="1"/>
    </xf>
    <xf numFmtId="170" fontId="38" fillId="5" borderId="6" xfId="3" applyNumberFormat="1" applyFont="1" applyFill="1" applyBorder="1" applyAlignment="1">
      <alignment horizontal="right" vertical="top"/>
    </xf>
    <xf numFmtId="170" fontId="38" fillId="5" borderId="6" xfId="0" applyNumberFormat="1" applyFont="1" applyFill="1" applyBorder="1" applyAlignment="1">
      <alignment horizontal="right" vertical="top"/>
    </xf>
    <xf numFmtId="0" fontId="54" fillId="4" borderId="0" xfId="3" applyFont="1" applyFill="1" applyAlignment="1">
      <alignment wrapText="1"/>
    </xf>
    <xf numFmtId="0" fontId="38" fillId="0" borderId="0" xfId="0" applyFont="1" applyAlignment="1">
      <alignment horizontal="left" vertical="center"/>
    </xf>
    <xf numFmtId="0" fontId="38" fillId="0" borderId="0" xfId="0" applyFont="1" applyAlignment="1">
      <alignment vertical="center"/>
    </xf>
    <xf numFmtId="43" fontId="48" fillId="0" borderId="0" xfId="1" applyFont="1"/>
    <xf numFmtId="0" fontId="38" fillId="0" borderId="0" xfId="0" applyFont="1" applyAlignment="1">
      <alignment vertical="top"/>
    </xf>
    <xf numFmtId="0" fontId="38" fillId="0" borderId="0" xfId="0" applyFont="1" applyAlignment="1">
      <alignment horizontal="center" vertical="top"/>
    </xf>
    <xf numFmtId="0" fontId="47" fillId="2" borderId="0" xfId="0" applyFont="1" applyFill="1"/>
    <xf numFmtId="0" fontId="47" fillId="2" borderId="4" xfId="0" applyFont="1" applyFill="1" applyBorder="1" applyAlignment="1">
      <alignment horizontal="center"/>
    </xf>
    <xf numFmtId="0" fontId="47" fillId="2" borderId="0" xfId="0" applyFont="1" applyFill="1" applyAlignment="1">
      <alignment horizontal="center"/>
    </xf>
    <xf numFmtId="0" fontId="47" fillId="2" borderId="0" xfId="0" applyFont="1" applyFill="1" applyAlignment="1">
      <alignment horizontal="center" vertical="center" wrapText="1"/>
    </xf>
    <xf numFmtId="0" fontId="47" fillId="2" borderId="0" xfId="3" applyFont="1" applyFill="1" applyAlignment="1">
      <alignment horizontal="center"/>
    </xf>
    <xf numFmtId="0" fontId="55" fillId="2" borderId="8" xfId="3" quotePrefix="1" applyFont="1" applyFill="1" applyBorder="1" applyAlignment="1">
      <alignment horizontal="center"/>
    </xf>
    <xf numFmtId="0" fontId="55" fillId="2" borderId="8" xfId="3" applyFont="1" applyFill="1" applyBorder="1" applyAlignment="1">
      <alignment horizontal="center"/>
    </xf>
    <xf numFmtId="0" fontId="55" fillId="0" borderId="8" xfId="3" quotePrefix="1" applyFont="1" applyBorder="1" applyAlignment="1">
      <alignment horizontal="center"/>
    </xf>
    <xf numFmtId="0" fontId="3" fillId="2" borderId="0" xfId="3" applyFill="1"/>
    <xf numFmtId="0" fontId="47" fillId="2" borderId="0" xfId="0" quotePrefix="1" applyFont="1" applyFill="1" applyBorder="1" applyAlignment="1">
      <alignment horizontal="center"/>
    </xf>
    <xf numFmtId="0" fontId="47" fillId="2" borderId="0" xfId="3" quotePrefix="1" applyFont="1" applyFill="1" applyBorder="1" applyAlignment="1">
      <alignment horizontal="center"/>
    </xf>
    <xf numFmtId="0" fontId="47" fillId="2" borderId="0" xfId="0" applyFont="1" applyFill="1" applyBorder="1" applyAlignment="1">
      <alignment horizontal="center"/>
    </xf>
    <xf numFmtId="0" fontId="47" fillId="0" borderId="0" xfId="0" quotePrefix="1" applyFont="1" applyBorder="1" applyAlignment="1">
      <alignment horizontal="center"/>
    </xf>
    <xf numFmtId="0" fontId="55" fillId="2" borderId="8" xfId="3" applyFont="1" applyFill="1" applyBorder="1" applyAlignment="1">
      <alignment horizontal="center" vertical="center"/>
    </xf>
    <xf numFmtId="0" fontId="3" fillId="0" borderId="0" xfId="10"/>
    <xf numFmtId="0" fontId="40" fillId="4" borderId="0" xfId="3" applyFont="1" applyFill="1" applyAlignment="1">
      <alignment vertical="center"/>
    </xf>
    <xf numFmtId="0" fontId="38" fillId="0" borderId="0" xfId="3" applyFont="1" applyAlignment="1">
      <alignment vertical="center"/>
    </xf>
    <xf numFmtId="165" fontId="38" fillId="0" borderId="0" xfId="3" applyNumberFormat="1" applyFont="1" applyAlignment="1">
      <alignment vertical="center"/>
    </xf>
    <xf numFmtId="0" fontId="15" fillId="0" borderId="0" xfId="10" applyFont="1" applyAlignment="1">
      <alignment vertical="center"/>
    </xf>
    <xf numFmtId="0" fontId="43" fillId="0" borderId="8" xfId="10" applyFont="1" applyBorder="1" applyAlignment="1">
      <alignment vertical="center"/>
    </xf>
    <xf numFmtId="0" fontId="43" fillId="0" borderId="8" xfId="10" quotePrefix="1" applyFont="1" applyBorder="1" applyAlignment="1">
      <alignment horizontal="center" vertical="center"/>
    </xf>
    <xf numFmtId="0" fontId="43" fillId="0" borderId="8" xfId="10" applyFont="1" applyBorder="1" applyAlignment="1">
      <alignment horizontal="center" vertical="center"/>
    </xf>
    <xf numFmtId="0" fontId="38" fillId="3" borderId="0" xfId="3" applyFont="1" applyFill="1" applyAlignment="1">
      <alignment vertical="center"/>
    </xf>
    <xf numFmtId="0" fontId="38" fillId="5" borderId="7" xfId="3" applyFont="1" applyFill="1" applyBorder="1" applyAlignment="1">
      <alignment vertical="center"/>
    </xf>
    <xf numFmtId="0" fontId="47" fillId="5" borderId="7" xfId="3" applyFont="1" applyFill="1" applyBorder="1" applyAlignment="1">
      <alignment horizontal="center" vertical="center"/>
    </xf>
    <xf numFmtId="172" fontId="47" fillId="5" borderId="7" xfId="3" applyNumberFormat="1" applyFont="1" applyFill="1" applyBorder="1" applyAlignment="1">
      <alignment vertical="center"/>
    </xf>
    <xf numFmtId="165" fontId="47" fillId="5" borderId="7" xfId="3" applyNumberFormat="1" applyFont="1" applyFill="1" applyBorder="1" applyAlignment="1">
      <alignment horizontal="right" vertical="center"/>
    </xf>
    <xf numFmtId="0" fontId="38" fillId="5" borderId="0" xfId="3" applyFont="1" applyFill="1" applyBorder="1" applyAlignment="1">
      <alignment vertical="center"/>
    </xf>
    <xf numFmtId="165" fontId="38" fillId="5" borderId="0" xfId="3" applyNumberFormat="1" applyFont="1" applyFill="1" applyBorder="1" applyAlignment="1">
      <alignment horizontal="right" vertical="center"/>
    </xf>
    <xf numFmtId="165" fontId="38" fillId="5" borderId="6" xfId="3" applyNumberFormat="1" applyFont="1" applyFill="1" applyBorder="1" applyAlignment="1">
      <alignment horizontal="right" vertical="center"/>
    </xf>
    <xf numFmtId="0" fontId="38" fillId="0" borderId="0" xfId="3" applyFont="1"/>
    <xf numFmtId="171" fontId="38" fillId="0" borderId="0" xfId="4" applyFont="1" applyFill="1" applyAlignment="1">
      <alignment vertical="center"/>
    </xf>
    <xf numFmtId="173" fontId="38" fillId="0" borderId="0" xfId="4" applyNumberFormat="1" applyFont="1" applyFill="1" applyAlignment="1">
      <alignment vertical="center"/>
    </xf>
    <xf numFmtId="172" fontId="38" fillId="0" borderId="0" xfId="3" applyNumberFormat="1" applyFont="1" applyAlignment="1">
      <alignment vertical="center"/>
    </xf>
    <xf numFmtId="0" fontId="34" fillId="0" borderId="0" xfId="0" applyFont="1" applyAlignment="1">
      <alignment vertical="center"/>
    </xf>
    <xf numFmtId="0" fontId="58" fillId="0" borderId="0" xfId="10" applyFont="1" applyAlignment="1">
      <alignment vertical="center"/>
    </xf>
    <xf numFmtId="0" fontId="57" fillId="0" borderId="7" xfId="0" applyFont="1" applyBorder="1" applyAlignment="1">
      <alignment horizontal="center"/>
    </xf>
    <xf numFmtId="0" fontId="43" fillId="0" borderId="8" xfId="3" applyFont="1" applyBorder="1" applyAlignment="1">
      <alignment horizontal="center" vertical="center"/>
    </xf>
    <xf numFmtId="0" fontId="44" fillId="0" borderId="8" xfId="3" quotePrefix="1" applyFont="1" applyBorder="1" applyAlignment="1">
      <alignment horizontal="center" vertical="center"/>
    </xf>
    <xf numFmtId="172" fontId="47" fillId="5" borderId="7" xfId="3" applyNumberFormat="1" applyFont="1" applyFill="1" applyBorder="1" applyAlignment="1">
      <alignment horizontal="right" vertical="center"/>
    </xf>
    <xf numFmtId="172" fontId="38" fillId="5" borderId="0" xfId="5" applyNumberFormat="1" applyFont="1" applyFill="1" applyBorder="1" applyAlignment="1">
      <alignment horizontal="right" vertical="center"/>
    </xf>
    <xf numFmtId="172" fontId="38" fillId="5" borderId="6" xfId="5" applyNumberFormat="1" applyFont="1" applyFill="1" applyBorder="1" applyAlignment="1">
      <alignment horizontal="right" vertical="center"/>
    </xf>
    <xf numFmtId="0" fontId="38" fillId="5" borderId="0" xfId="3" applyFont="1" applyFill="1" applyBorder="1" applyAlignment="1">
      <alignment horizontal="left" vertical="center"/>
    </xf>
    <xf numFmtId="0" fontId="38" fillId="5" borderId="6" xfId="3" applyFont="1" applyFill="1" applyBorder="1" applyAlignment="1">
      <alignment horizontal="left" vertical="center"/>
    </xf>
    <xf numFmtId="0" fontId="47" fillId="5" borderId="7" xfId="3" applyFont="1" applyFill="1" applyBorder="1" applyAlignment="1">
      <alignment horizontal="left" vertical="top"/>
    </xf>
    <xf numFmtId="0" fontId="38" fillId="5" borderId="6" xfId="3" applyFont="1" applyFill="1" applyBorder="1" applyAlignment="1">
      <alignment horizontal="left" vertical="top"/>
    </xf>
    <xf numFmtId="0" fontId="38" fillId="5" borderId="7" xfId="3" applyFont="1" applyFill="1" applyBorder="1" applyAlignment="1">
      <alignment horizontal="center" vertical="top"/>
    </xf>
    <xf numFmtId="0" fontId="38" fillId="5" borderId="0" xfId="3" applyFont="1" applyFill="1" applyBorder="1" applyAlignment="1">
      <alignment horizontal="center" vertical="top"/>
    </xf>
    <xf numFmtId="0" fontId="38" fillId="5" borderId="6" xfId="3" applyFont="1" applyFill="1" applyBorder="1" applyAlignment="1">
      <alignment horizontal="center" vertical="top"/>
    </xf>
    <xf numFmtId="172" fontId="38" fillId="5" borderId="7" xfId="1" applyNumberFormat="1" applyFont="1" applyFill="1" applyBorder="1" applyAlignment="1">
      <alignment horizontal="right"/>
    </xf>
    <xf numFmtId="172" fontId="48" fillId="5" borderId="0" xfId="1" applyNumberFormat="1" applyFont="1" applyFill="1" applyBorder="1" applyAlignment="1">
      <alignment horizontal="right"/>
    </xf>
    <xf numFmtId="172" fontId="38" fillId="5" borderId="0" xfId="0" applyNumberFormat="1" applyFont="1" applyFill="1" applyBorder="1" applyAlignment="1">
      <alignment horizontal="right"/>
    </xf>
    <xf numFmtId="172" fontId="38" fillId="5" borderId="0" xfId="1" applyNumberFormat="1" applyFont="1" applyFill="1" applyBorder="1" applyAlignment="1">
      <alignment horizontal="right"/>
    </xf>
    <xf numFmtId="172" fontId="48" fillId="5" borderId="6" xfId="1" applyNumberFormat="1" applyFont="1" applyFill="1" applyBorder="1" applyAlignment="1">
      <alignment horizontal="right"/>
    </xf>
    <xf numFmtId="172" fontId="38" fillId="5" borderId="6" xfId="0" applyNumberFormat="1" applyFont="1" applyFill="1" applyBorder="1" applyAlignment="1">
      <alignment horizontal="right"/>
    </xf>
    <xf numFmtId="172" fontId="38" fillId="5" borderId="6" xfId="1" applyNumberFormat="1" applyFont="1" applyFill="1" applyBorder="1" applyAlignment="1">
      <alignment horizontal="right"/>
    </xf>
    <xf numFmtId="172" fontId="49" fillId="5" borderId="7" xfId="1" applyNumberFormat="1" applyFont="1" applyFill="1" applyBorder="1" applyAlignment="1">
      <alignment horizontal="right"/>
    </xf>
    <xf numFmtId="43" fontId="47" fillId="5" borderId="7" xfId="1" applyFont="1" applyFill="1" applyBorder="1" applyAlignment="1">
      <alignment horizontal="left" vertical="top"/>
    </xf>
    <xf numFmtId="43" fontId="47" fillId="5" borderId="7" xfId="1" applyFont="1" applyFill="1" applyBorder="1" applyAlignment="1">
      <alignment horizontal="center" vertical="top"/>
    </xf>
    <xf numFmtId="0" fontId="48" fillId="5" borderId="0" xfId="0" applyFont="1" applyFill="1" applyBorder="1" applyAlignment="1">
      <alignment horizontal="center" vertical="top"/>
    </xf>
    <xf numFmtId="0" fontId="48" fillId="5" borderId="6" xfId="0" applyFont="1" applyFill="1" applyBorder="1" applyAlignment="1">
      <alignment horizontal="center" vertical="top"/>
    </xf>
    <xf numFmtId="0" fontId="47" fillId="5" borderId="7" xfId="3" applyFont="1" applyFill="1" applyBorder="1" applyAlignment="1">
      <alignment horizontal="left" vertical="top" wrapText="1"/>
    </xf>
    <xf numFmtId="1" fontId="38" fillId="5" borderId="0" xfId="3" applyNumberFormat="1" applyFont="1" applyFill="1" applyBorder="1" applyAlignment="1">
      <alignment horizontal="left" vertical="top"/>
    </xf>
    <xf numFmtId="0" fontId="38" fillId="5" borderId="0" xfId="3" applyFont="1" applyFill="1" applyBorder="1" applyAlignment="1">
      <alignment horizontal="left" vertical="top" wrapText="1"/>
    </xf>
    <xf numFmtId="165" fontId="38" fillId="5" borderId="0" xfId="3" applyNumberFormat="1" applyFont="1" applyFill="1" applyBorder="1" applyAlignment="1">
      <alignment horizontal="left" vertical="top"/>
    </xf>
    <xf numFmtId="0" fontId="38" fillId="5" borderId="6" xfId="3" applyFont="1" applyFill="1" applyBorder="1" applyAlignment="1">
      <alignment horizontal="left" vertical="top" wrapText="1"/>
    </xf>
    <xf numFmtId="0" fontId="3" fillId="0" borderId="0" xfId="3" applyAlignment="1">
      <alignment horizontal="center"/>
    </xf>
    <xf numFmtId="0" fontId="6" fillId="0" borderId="0" xfId="0" applyFont="1" applyAlignment="1">
      <alignment horizontal="center"/>
    </xf>
    <xf numFmtId="0" fontId="0" fillId="0" borderId="0" xfId="0" applyAlignment="1">
      <alignment horizontal="center"/>
    </xf>
    <xf numFmtId="1" fontId="38" fillId="5" borderId="0" xfId="0" applyNumberFormat="1" applyFont="1" applyFill="1" applyBorder="1" applyAlignment="1">
      <alignment horizontal="center" vertical="top"/>
    </xf>
    <xf numFmtId="1" fontId="38" fillId="5" borderId="0" xfId="3" applyNumberFormat="1" applyFont="1" applyFill="1" applyBorder="1" applyAlignment="1">
      <alignment horizontal="center" vertical="top" wrapText="1"/>
    </xf>
    <xf numFmtId="1" fontId="38" fillId="5" borderId="6" xfId="0" applyNumberFormat="1" applyFont="1" applyFill="1" applyBorder="1" applyAlignment="1">
      <alignment horizontal="center" vertical="top"/>
    </xf>
    <xf numFmtId="0" fontId="47" fillId="0" borderId="0" xfId="3" applyFont="1" applyAlignment="1">
      <alignment vertical="center"/>
    </xf>
    <xf numFmtId="0" fontId="47" fillId="0" borderId="0" xfId="3" applyFont="1" applyAlignment="1">
      <alignment horizontal="center" vertical="center" wrapText="1"/>
    </xf>
    <xf numFmtId="0" fontId="47" fillId="0" borderId="0" xfId="3" quotePrefix="1" applyFont="1" applyAlignment="1">
      <alignment horizontal="center" vertical="center"/>
    </xf>
    <xf numFmtId="0" fontId="51" fillId="0" borderId="1" xfId="3" quotePrefix="1" applyFont="1" applyBorder="1" applyAlignment="1">
      <alignment horizontal="center" vertical="center"/>
    </xf>
    <xf numFmtId="43" fontId="51" fillId="0" borderId="1" xfId="1" applyFont="1" applyFill="1" applyBorder="1" applyAlignment="1">
      <alignment horizontal="center" vertical="center"/>
    </xf>
    <xf numFmtId="0" fontId="40" fillId="4" borderId="0" xfId="3" applyFont="1" applyFill="1" applyAlignment="1">
      <alignment horizontal="center" vertical="center"/>
    </xf>
    <xf numFmtId="9" fontId="40" fillId="4" borderId="0" xfId="2" applyFont="1" applyFill="1" applyAlignment="1">
      <alignment vertical="center"/>
    </xf>
    <xf numFmtId="0" fontId="40" fillId="4" borderId="0" xfId="3" applyFont="1" applyFill="1" applyAlignment="1">
      <alignment horizontal="center" vertical="center" wrapText="1"/>
    </xf>
    <xf numFmtId="9" fontId="40" fillId="4" borderId="0" xfId="2" applyFont="1" applyFill="1" applyAlignment="1">
      <alignment vertical="center" wrapText="1"/>
    </xf>
    <xf numFmtId="0" fontId="40" fillId="4" borderId="0" xfId="3" applyFont="1" applyFill="1" applyAlignment="1">
      <alignment vertical="center" wrapText="1"/>
    </xf>
    <xf numFmtId="0" fontId="40" fillId="4" borderId="0" xfId="3" applyFont="1" applyFill="1" applyAlignment="1">
      <alignment horizontal="left" vertical="center"/>
    </xf>
    <xf numFmtId="0" fontId="61" fillId="4" borderId="0" xfId="3" applyFont="1" applyFill="1" applyAlignment="1">
      <alignment vertical="center" wrapText="1"/>
    </xf>
    <xf numFmtId="0" fontId="39" fillId="0" borderId="0" xfId="3" applyFont="1" applyAlignment="1">
      <alignment vertical="center"/>
    </xf>
    <xf numFmtId="0" fontId="38" fillId="0" borderId="0" xfId="3" applyFont="1" applyAlignment="1">
      <alignment horizontal="left" vertical="center"/>
    </xf>
    <xf numFmtId="170" fontId="38" fillId="0" borderId="0" xfId="3" applyNumberFormat="1" applyFont="1" applyAlignment="1">
      <alignment horizontal="right" vertical="center"/>
    </xf>
    <xf numFmtId="176" fontId="38" fillId="0" borderId="0" xfId="3" applyNumberFormat="1" applyFont="1" applyAlignment="1">
      <alignment vertical="center"/>
    </xf>
    <xf numFmtId="9" fontId="38" fillId="0" borderId="0" xfId="2" applyFont="1" applyFill="1" applyAlignment="1">
      <alignment vertical="center"/>
    </xf>
    <xf numFmtId="175" fontId="38" fillId="0" borderId="0" xfId="1" applyNumberFormat="1" applyFont="1" applyFill="1" applyAlignment="1">
      <alignment vertical="center"/>
    </xf>
    <xf numFmtId="177" fontId="38" fillId="0" borderId="0" xfId="3" applyNumberFormat="1" applyFont="1" applyAlignment="1">
      <alignment vertical="center"/>
    </xf>
    <xf numFmtId="43" fontId="38" fillId="0" borderId="0" xfId="3" applyNumberFormat="1" applyFont="1" applyAlignment="1">
      <alignment vertical="center"/>
    </xf>
    <xf numFmtId="0" fontId="44" fillId="0" borderId="8" xfId="3" applyFont="1" applyBorder="1" applyAlignment="1">
      <alignment horizontal="center" vertical="center" wrapText="1"/>
    </xf>
    <xf numFmtId="0" fontId="38" fillId="5" borderId="0" xfId="3" applyFont="1" applyFill="1" applyBorder="1" applyAlignment="1">
      <alignment horizontal="center" vertical="center"/>
    </xf>
    <xf numFmtId="172" fontId="38" fillId="5" borderId="0" xfId="3" applyNumberFormat="1" applyFont="1" applyFill="1" applyBorder="1" applyAlignment="1">
      <alignment vertical="center" wrapText="1"/>
    </xf>
    <xf numFmtId="0" fontId="38" fillId="5" borderId="6" xfId="3" applyFont="1" applyFill="1" applyBorder="1" applyAlignment="1">
      <alignment horizontal="center" vertical="center"/>
    </xf>
    <xf numFmtId="172" fontId="38" fillId="5" borderId="6" xfId="3" applyNumberFormat="1" applyFont="1" applyFill="1" applyBorder="1" applyAlignment="1">
      <alignment vertical="center" wrapText="1"/>
    </xf>
    <xf numFmtId="0" fontId="51" fillId="0" borderId="1" xfId="3" applyFont="1" applyBorder="1" applyAlignment="1">
      <alignment horizontal="center" vertical="center" wrapText="1"/>
    </xf>
    <xf numFmtId="172" fontId="51" fillId="5" borderId="7" xfId="3" applyNumberFormat="1" applyFont="1" applyFill="1" applyBorder="1" applyAlignment="1">
      <alignment vertical="center" wrapText="1"/>
    </xf>
    <xf numFmtId="0" fontId="38" fillId="5" borderId="0" xfId="2" applyNumberFormat="1" applyFont="1" applyFill="1" applyBorder="1" applyAlignment="1">
      <alignment horizontal="left" vertical="top" wrapText="1"/>
    </xf>
    <xf numFmtId="0" fontId="39" fillId="5" borderId="0" xfId="3" applyFont="1" applyFill="1" applyBorder="1" applyAlignment="1">
      <alignment horizontal="left" vertical="top"/>
    </xf>
    <xf numFmtId="0" fontId="39" fillId="5" borderId="0" xfId="3" applyFont="1" applyFill="1" applyBorder="1" applyAlignment="1">
      <alignment horizontal="left" vertical="top" wrapText="1"/>
    </xf>
    <xf numFmtId="9" fontId="38" fillId="5" borderId="0" xfId="2" applyFont="1" applyFill="1" applyBorder="1" applyAlignment="1">
      <alignment horizontal="left" vertical="top" wrapText="1"/>
    </xf>
    <xf numFmtId="170" fontId="38" fillId="5" borderId="0" xfId="3" applyNumberFormat="1" applyFont="1" applyFill="1" applyBorder="1" applyAlignment="1">
      <alignment horizontal="left" vertical="top"/>
    </xf>
    <xf numFmtId="9" fontId="38" fillId="5" borderId="6" xfId="2" applyFont="1" applyFill="1" applyBorder="1" applyAlignment="1">
      <alignment horizontal="left" vertical="top" wrapText="1"/>
    </xf>
    <xf numFmtId="0" fontId="39" fillId="5" borderId="0" xfId="3" applyFont="1" applyFill="1" applyBorder="1" applyAlignment="1">
      <alignment horizontal="center" vertical="top"/>
    </xf>
    <xf numFmtId="165" fontId="39" fillId="5" borderId="0" xfId="3" applyNumberFormat="1" applyFont="1" applyFill="1" applyBorder="1" applyAlignment="1">
      <alignment horizontal="center" vertical="top"/>
    </xf>
    <xf numFmtId="0" fontId="39" fillId="5" borderId="0" xfId="3" applyFont="1" applyFill="1" applyBorder="1" applyAlignment="1">
      <alignment horizontal="center" vertical="top" wrapText="1"/>
    </xf>
    <xf numFmtId="172" fontId="51" fillId="5" borderId="7" xfId="3" applyNumberFormat="1" applyFont="1" applyFill="1" applyBorder="1" applyAlignment="1">
      <alignment vertical="center"/>
    </xf>
    <xf numFmtId="172" fontId="51" fillId="5" borderId="0" xfId="3" applyNumberFormat="1" applyFont="1" applyFill="1" applyBorder="1" applyAlignment="1">
      <alignment vertical="center"/>
    </xf>
    <xf numFmtId="172" fontId="51" fillId="5" borderId="0" xfId="3" applyNumberFormat="1" applyFont="1" applyFill="1" applyBorder="1" applyAlignment="1">
      <alignment vertical="center" wrapText="1"/>
    </xf>
    <xf numFmtId="172" fontId="38" fillId="5" borderId="0" xfId="3" applyNumberFormat="1" applyFont="1" applyFill="1" applyBorder="1" applyAlignment="1">
      <alignment vertical="center"/>
    </xf>
    <xf numFmtId="172" fontId="39" fillId="5" borderId="0" xfId="3" applyNumberFormat="1" applyFont="1" applyFill="1" applyBorder="1" applyAlignment="1">
      <alignment vertical="center"/>
    </xf>
    <xf numFmtId="172" fontId="39" fillId="5" borderId="0" xfId="3" applyNumberFormat="1" applyFont="1" applyFill="1" applyBorder="1" applyAlignment="1">
      <alignment vertical="center" wrapText="1"/>
    </xf>
    <xf numFmtId="172" fontId="47" fillId="5" borderId="0" xfId="3" applyNumberFormat="1" applyFont="1" applyFill="1" applyBorder="1" applyAlignment="1">
      <alignment vertical="center"/>
    </xf>
    <xf numFmtId="172" fontId="38" fillId="5" borderId="6" xfId="3" applyNumberFormat="1" applyFont="1" applyFill="1" applyBorder="1" applyAlignment="1">
      <alignment vertical="center"/>
    </xf>
    <xf numFmtId="172" fontId="39" fillId="5" borderId="6" xfId="3" applyNumberFormat="1" applyFont="1" applyFill="1" applyBorder="1" applyAlignment="1">
      <alignment vertical="center"/>
    </xf>
    <xf numFmtId="15" fontId="38" fillId="0" borderId="0" xfId="3" applyNumberFormat="1" applyFont="1" applyAlignment="1">
      <alignment horizontal="center" vertical="center"/>
    </xf>
    <xf numFmtId="178" fontId="38" fillId="0" borderId="0" xfId="3" applyNumberFormat="1" applyFont="1" applyAlignment="1">
      <alignment horizontal="center" vertical="center"/>
    </xf>
    <xf numFmtId="0" fontId="38" fillId="0" borderId="0" xfId="3" applyFont="1" applyAlignment="1">
      <alignment horizontal="justify" vertical="center" wrapText="1"/>
    </xf>
    <xf numFmtId="172" fontId="38" fillId="0" borderId="0" xfId="3" applyNumberFormat="1" applyFont="1" applyAlignment="1">
      <alignment horizontal="right" vertical="center"/>
    </xf>
    <xf numFmtId="17" fontId="38" fillId="0" borderId="0" xfId="3" applyNumberFormat="1" applyFont="1" applyAlignment="1">
      <alignment horizontal="center" vertical="center"/>
    </xf>
    <xf numFmtId="0" fontId="47" fillId="0" borderId="0" xfId="3" applyFont="1" applyBorder="1" applyAlignment="1">
      <alignment horizontal="center" vertical="center" wrapText="1"/>
    </xf>
    <xf numFmtId="0" fontId="47" fillId="0" borderId="1" xfId="3" applyFont="1" applyBorder="1" applyAlignment="1">
      <alignment horizontal="center" vertical="center" wrapText="1"/>
    </xf>
    <xf numFmtId="0" fontId="47" fillId="0" borderId="1" xfId="3" applyFont="1" applyBorder="1" applyAlignment="1">
      <alignment horizontal="center" vertical="center"/>
    </xf>
    <xf numFmtId="0" fontId="45" fillId="0" borderId="8" xfId="3" applyFont="1" applyBorder="1" applyAlignment="1">
      <alignment horizontal="center" vertical="center" wrapText="1"/>
    </xf>
    <xf numFmtId="0" fontId="45" fillId="0" borderId="8" xfId="3" applyFont="1" applyBorder="1" applyAlignment="1">
      <alignment horizontal="center" vertical="center"/>
    </xf>
    <xf numFmtId="0" fontId="64" fillId="0" borderId="0" xfId="3" applyFont="1" applyAlignment="1">
      <alignment vertical="center"/>
    </xf>
    <xf numFmtId="175" fontId="47" fillId="5" borderId="0" xfId="6" applyNumberFormat="1" applyFont="1" applyFill="1" applyBorder="1" applyAlignment="1">
      <alignment horizontal="center" vertical="center"/>
    </xf>
    <xf numFmtId="0" fontId="62" fillId="5" borderId="7" xfId="3" applyFont="1" applyFill="1" applyBorder="1" applyAlignment="1">
      <alignment vertical="top"/>
    </xf>
    <xf numFmtId="0" fontId="63" fillId="5" borderId="7" xfId="3" applyFont="1" applyFill="1" applyBorder="1" applyAlignment="1">
      <alignment vertical="top"/>
    </xf>
    <xf numFmtId="0" fontId="47" fillId="5" borderId="7" xfId="3" applyFont="1" applyFill="1" applyBorder="1" applyAlignment="1">
      <alignment horizontal="center" vertical="top"/>
    </xf>
    <xf numFmtId="172" fontId="47" fillId="5" borderId="7" xfId="3" applyNumberFormat="1" applyFont="1" applyFill="1" applyBorder="1" applyAlignment="1">
      <alignment horizontal="right" vertical="center" wrapText="1"/>
    </xf>
    <xf numFmtId="175" fontId="38" fillId="5" borderId="7" xfId="6" applyNumberFormat="1" applyFont="1" applyFill="1" applyBorder="1" applyAlignment="1">
      <alignment horizontal="center" vertical="center" wrapText="1"/>
    </xf>
    <xf numFmtId="43" fontId="38" fillId="5" borderId="7" xfId="1" applyFont="1" applyFill="1" applyBorder="1" applyAlignment="1">
      <alignment horizontal="center" vertical="center" wrapText="1"/>
    </xf>
    <xf numFmtId="0" fontId="63" fillId="5" borderId="7" xfId="3" applyFont="1" applyFill="1" applyBorder="1" applyAlignment="1">
      <alignment horizontal="center" vertical="center"/>
    </xf>
    <xf numFmtId="172" fontId="47" fillId="5" borderId="0" xfId="3" applyNumberFormat="1" applyFont="1" applyFill="1" applyBorder="1" applyAlignment="1">
      <alignment horizontal="right" vertical="center"/>
    </xf>
    <xf numFmtId="0" fontId="47" fillId="5" borderId="0" xfId="3" applyFont="1" applyFill="1" applyBorder="1" applyAlignment="1">
      <alignment horizontal="center" vertical="center"/>
    </xf>
    <xf numFmtId="15" fontId="38" fillId="5" borderId="0" xfId="3" applyNumberFormat="1" applyFont="1" applyFill="1" applyBorder="1" applyAlignment="1">
      <alignment horizontal="center" vertical="center"/>
    </xf>
    <xf numFmtId="165" fontId="47" fillId="5" borderId="0" xfId="3" applyNumberFormat="1" applyFont="1" applyFill="1" applyBorder="1" applyAlignment="1">
      <alignment horizontal="right" vertical="center"/>
    </xf>
    <xf numFmtId="178" fontId="38" fillId="5" borderId="0" xfId="3" applyNumberFormat="1" applyFont="1" applyFill="1" applyBorder="1" applyAlignment="1">
      <alignment horizontal="center" vertical="center"/>
    </xf>
    <xf numFmtId="0" fontId="38" fillId="5" borderId="0" xfId="3" applyFont="1" applyFill="1" applyBorder="1" applyAlignment="1">
      <alignment vertical="top"/>
    </xf>
    <xf numFmtId="0" fontId="38" fillId="5" borderId="0" xfId="3" applyFont="1" applyFill="1" applyBorder="1" applyAlignment="1">
      <alignment horizontal="justify" vertical="top" wrapText="1"/>
    </xf>
    <xf numFmtId="15" fontId="38" fillId="5" borderId="6" xfId="3" applyNumberFormat="1" applyFont="1" applyFill="1" applyBorder="1" applyAlignment="1">
      <alignment horizontal="center" vertical="center"/>
    </xf>
    <xf numFmtId="0" fontId="65" fillId="0" borderId="0" xfId="0" applyFont="1" applyAlignment="1">
      <alignment vertical="center"/>
    </xf>
    <xf numFmtId="0" fontId="66" fillId="0" borderId="0" xfId="10" applyFont="1" applyAlignment="1">
      <alignment vertical="center"/>
    </xf>
    <xf numFmtId="179" fontId="38" fillId="0" borderId="0" xfId="3" applyNumberFormat="1" applyFont="1" applyAlignment="1">
      <alignment horizontal="right" vertical="center"/>
    </xf>
    <xf numFmtId="0" fontId="38" fillId="0" borderId="0" xfId="3" quotePrefix="1" applyFont="1" applyAlignment="1">
      <alignment vertical="center"/>
    </xf>
    <xf numFmtId="175" fontId="38" fillId="0" borderId="0" xfId="6" applyNumberFormat="1" applyFont="1" applyBorder="1" applyAlignment="1">
      <alignment vertical="center"/>
    </xf>
    <xf numFmtId="15" fontId="38" fillId="3" borderId="0" xfId="3" applyNumberFormat="1" applyFont="1" applyFill="1" applyAlignment="1">
      <alignment horizontal="center" vertical="center"/>
    </xf>
    <xf numFmtId="0" fontId="48" fillId="0" borderId="0" xfId="9" applyFont="1" applyAlignment="1">
      <alignment horizontal="center" vertical="center"/>
    </xf>
    <xf numFmtId="1" fontId="39" fillId="0" borderId="0" xfId="3" applyNumberFormat="1" applyFont="1" applyAlignment="1">
      <alignment horizontal="center" vertical="center"/>
    </xf>
    <xf numFmtId="178" fontId="38" fillId="0" borderId="0" xfId="3" applyNumberFormat="1" applyFont="1" applyAlignment="1">
      <alignment vertical="center"/>
    </xf>
    <xf numFmtId="165" fontId="47" fillId="5" borderId="7" xfId="3" applyNumberFormat="1" applyFont="1" applyFill="1" applyBorder="1" applyAlignment="1">
      <alignment horizontal="center" vertical="center"/>
    </xf>
    <xf numFmtId="175" fontId="38" fillId="5" borderId="7" xfId="6" applyNumberFormat="1" applyFont="1" applyFill="1" applyBorder="1" applyAlignment="1">
      <alignment horizontal="center" vertical="center"/>
    </xf>
    <xf numFmtId="0" fontId="38" fillId="5" borderId="7" xfId="3" applyFont="1" applyFill="1" applyBorder="1" applyAlignment="1">
      <alignment horizontal="center" vertical="center"/>
    </xf>
    <xf numFmtId="0" fontId="47" fillId="5" borderId="0" xfId="3" applyFont="1" applyFill="1" applyBorder="1" applyAlignment="1">
      <alignment horizontal="left" vertical="center"/>
    </xf>
    <xf numFmtId="165" fontId="47" fillId="5" borderId="0" xfId="3" applyNumberFormat="1" applyFont="1" applyFill="1" applyBorder="1" applyAlignment="1">
      <alignment horizontal="center" vertical="center"/>
    </xf>
    <xf numFmtId="0" fontId="38" fillId="5" borderId="0" xfId="3" quotePrefix="1" applyFont="1" applyFill="1" applyBorder="1" applyAlignment="1">
      <alignment horizontal="center" vertical="center"/>
    </xf>
    <xf numFmtId="165" fontId="38" fillId="5" borderId="0" xfId="3" applyNumberFormat="1" applyFont="1" applyFill="1" applyBorder="1" applyAlignment="1">
      <alignment horizontal="center" vertical="center"/>
    </xf>
    <xf numFmtId="0" fontId="48" fillId="5" borderId="0" xfId="8" applyFont="1" applyFill="1" applyBorder="1" applyAlignment="1">
      <alignment horizontal="center" vertical="center"/>
    </xf>
    <xf numFmtId="172" fontId="47" fillId="5" borderId="0" xfId="3" applyNumberFormat="1" applyFont="1" applyFill="1" applyBorder="1" applyAlignment="1">
      <alignment horizontal="center" vertical="center"/>
    </xf>
    <xf numFmtId="168" fontId="47" fillId="5" borderId="0" xfId="3" applyNumberFormat="1" applyFont="1" applyFill="1" applyBorder="1" applyAlignment="1">
      <alignment horizontal="center" vertical="center"/>
    </xf>
    <xf numFmtId="0" fontId="38" fillId="5" borderId="6" xfId="3" quotePrefix="1" applyFont="1" applyFill="1" applyBorder="1" applyAlignment="1">
      <alignment horizontal="center" vertical="center"/>
    </xf>
    <xf numFmtId="165" fontId="38" fillId="5" borderId="6" xfId="3" applyNumberFormat="1" applyFont="1" applyFill="1" applyBorder="1" applyAlignment="1">
      <alignment horizontal="center" vertical="center"/>
    </xf>
    <xf numFmtId="0" fontId="48" fillId="5" borderId="6" xfId="8" applyFont="1" applyFill="1" applyBorder="1" applyAlignment="1">
      <alignment horizontal="center" vertical="center"/>
    </xf>
    <xf numFmtId="1" fontId="67" fillId="5" borderId="7" xfId="3" applyNumberFormat="1" applyFont="1" applyFill="1" applyBorder="1" applyAlignment="1">
      <alignment horizontal="left" vertical="top"/>
    </xf>
    <xf numFmtId="0" fontId="67" fillId="5" borderId="0" xfId="3" applyFont="1" applyFill="1" applyBorder="1" applyAlignment="1">
      <alignment horizontal="left" vertical="top"/>
    </xf>
    <xf numFmtId="172" fontId="47" fillId="5" borderId="0" xfId="3" applyNumberFormat="1" applyFont="1" applyFill="1" applyBorder="1" applyAlignment="1">
      <alignment vertical="center" wrapText="1"/>
    </xf>
    <xf numFmtId="0" fontId="39" fillId="5" borderId="0" xfId="2" applyNumberFormat="1" applyFont="1" applyFill="1" applyBorder="1" applyAlignment="1">
      <alignment horizontal="left" vertical="top"/>
    </xf>
    <xf numFmtId="0" fontId="38" fillId="5" borderId="0" xfId="6" applyNumberFormat="1" applyFont="1" applyFill="1" applyBorder="1" applyAlignment="1">
      <alignment horizontal="left" vertical="top" wrapText="1"/>
    </xf>
    <xf numFmtId="0" fontId="38" fillId="5" borderId="0" xfId="6" applyNumberFormat="1" applyFont="1" applyFill="1" applyBorder="1" applyAlignment="1">
      <alignment horizontal="left" vertical="top"/>
    </xf>
    <xf numFmtId="1" fontId="39" fillId="5" borderId="0" xfId="3" applyNumberFormat="1" applyFont="1" applyFill="1" applyBorder="1" applyAlignment="1">
      <alignment horizontal="center" vertical="top"/>
    </xf>
    <xf numFmtId="1" fontId="67" fillId="5" borderId="0" xfId="3" applyNumberFormat="1" applyFont="1" applyFill="1" applyBorder="1" applyAlignment="1">
      <alignment horizontal="center" vertical="top"/>
    </xf>
    <xf numFmtId="1" fontId="38" fillId="5" borderId="6" xfId="3" applyNumberFormat="1" applyFont="1" applyFill="1" applyBorder="1" applyAlignment="1">
      <alignment horizontal="center" vertical="top"/>
    </xf>
    <xf numFmtId="0" fontId="38" fillId="5" borderId="6" xfId="6" applyNumberFormat="1" applyFont="1" applyFill="1" applyBorder="1" applyAlignment="1">
      <alignment horizontal="left" vertical="top"/>
    </xf>
    <xf numFmtId="43" fontId="38" fillId="0" borderId="0" xfId="1" applyFont="1" applyFill="1" applyBorder="1" applyAlignment="1">
      <alignment vertical="center"/>
    </xf>
    <xf numFmtId="0" fontId="38" fillId="0" borderId="0" xfId="6" applyNumberFormat="1" applyFont="1" applyFill="1" applyBorder="1" applyAlignment="1">
      <alignment horizontal="left" vertical="center"/>
    </xf>
    <xf numFmtId="0" fontId="68" fillId="0" borderId="0" xfId="3" applyFont="1" applyAlignment="1">
      <alignment vertical="center"/>
    </xf>
    <xf numFmtId="0" fontId="38" fillId="0" borderId="0" xfId="3" applyFont="1" applyAlignment="1">
      <alignment horizontal="justify" vertical="center"/>
    </xf>
    <xf numFmtId="175" fontId="38" fillId="0" borderId="0" xfId="3" applyNumberFormat="1" applyFont="1" applyAlignment="1">
      <alignment vertical="center"/>
    </xf>
    <xf numFmtId="0" fontId="38" fillId="0" borderId="0" xfId="0" applyFont="1" applyAlignment="1">
      <alignment horizontal="left" vertical="top"/>
    </xf>
    <xf numFmtId="0" fontId="38" fillId="0" borderId="0" xfId="3" applyFont="1" applyAlignment="1">
      <alignment horizontal="left"/>
    </xf>
    <xf numFmtId="0" fontId="33" fillId="4" borderId="0" xfId="0" applyFont="1" applyFill="1" applyAlignment="1">
      <alignment horizontal="center" vertical="center" wrapText="1"/>
    </xf>
    <xf numFmtId="0" fontId="34" fillId="0" borderId="0" xfId="0" applyFont="1" applyAlignment="1">
      <alignment horizontal="left" vertical="center" wrapText="1"/>
    </xf>
    <xf numFmtId="0" fontId="36" fillId="0" borderId="0" xfId="0" applyFont="1" applyAlignment="1">
      <alignment horizontal="left" wrapText="1"/>
    </xf>
    <xf numFmtId="0" fontId="36" fillId="0" borderId="7" xfId="0" applyFont="1" applyBorder="1" applyAlignment="1">
      <alignment horizontal="center"/>
    </xf>
    <xf numFmtId="1" fontId="47" fillId="0" borderId="0" xfId="3" applyNumberFormat="1" applyFont="1" applyAlignment="1">
      <alignment horizontal="center" vertical="center"/>
    </xf>
    <xf numFmtId="0" fontId="51" fillId="0" borderId="0" xfId="3" applyFont="1" applyAlignment="1">
      <alignment horizontal="center" vertical="center"/>
    </xf>
    <xf numFmtId="0" fontId="47" fillId="0" borderId="0" xfId="3" applyFont="1" applyAlignment="1">
      <alignment horizontal="center" vertical="center"/>
    </xf>
    <xf numFmtId="0" fontId="51" fillId="0" borderId="0" xfId="3" applyFont="1" applyAlignment="1">
      <alignment horizontal="center" vertical="center" wrapText="1"/>
    </xf>
    <xf numFmtId="0" fontId="51" fillId="0" borderId="1" xfId="3" applyFont="1" applyBorder="1" applyAlignment="1">
      <alignment horizontal="center" vertical="center" wrapText="1"/>
    </xf>
    <xf numFmtId="0" fontId="51" fillId="0" borderId="1" xfId="3" applyFont="1" applyBorder="1" applyAlignment="1">
      <alignment horizontal="center" vertical="center"/>
    </xf>
    <xf numFmtId="0" fontId="47" fillId="0" borderId="2" xfId="3" applyFont="1" applyBorder="1" applyAlignment="1">
      <alignment horizontal="center" vertical="center"/>
    </xf>
    <xf numFmtId="0" fontId="36" fillId="0" borderId="0" xfId="0" applyFont="1" applyAlignment="1">
      <alignment horizontal="center"/>
    </xf>
    <xf numFmtId="0" fontId="38" fillId="0" borderId="0" xfId="3" applyFont="1" applyAlignment="1">
      <alignment horizontal="left" wrapText="1"/>
    </xf>
    <xf numFmtId="0" fontId="38" fillId="0" borderId="0" xfId="3" applyFont="1" applyAlignment="1">
      <alignment wrapText="1"/>
    </xf>
    <xf numFmtId="168" fontId="11" fillId="2" borderId="4" xfId="0" applyNumberFormat="1" applyFont="1" applyFill="1" applyBorder="1" applyAlignment="1">
      <alignment horizontal="center" vertical="center" wrapText="1"/>
    </xf>
    <xf numFmtId="168" fontId="11" fillId="2" borderId="0" xfId="0" applyNumberFormat="1" applyFont="1" applyFill="1" applyAlignment="1">
      <alignment horizontal="center" vertical="center" wrapText="1"/>
    </xf>
    <xf numFmtId="0" fontId="11" fillId="2" borderId="4" xfId="0" applyFont="1" applyFill="1" applyBorder="1" applyAlignment="1">
      <alignment horizontal="center" vertical="center" wrapText="1"/>
    </xf>
    <xf numFmtId="0" fontId="11" fillId="2" borderId="0" xfId="0" applyFont="1" applyFill="1" applyAlignment="1">
      <alignment horizontal="center" vertical="center" wrapText="1"/>
    </xf>
    <xf numFmtId="0" fontId="40" fillId="4" borderId="0" xfId="3" applyFont="1" applyFill="1" applyAlignment="1">
      <alignment wrapText="1"/>
    </xf>
    <xf numFmtId="17" fontId="40" fillId="4" borderId="0" xfId="3" applyNumberFormat="1" applyFont="1" applyFill="1" applyAlignment="1">
      <alignment wrapText="1"/>
    </xf>
    <xf numFmtId="0" fontId="47" fillId="2" borderId="0" xfId="0" applyFont="1" applyFill="1" applyAlignment="1">
      <alignment horizontal="center" vertical="center"/>
    </xf>
    <xf numFmtId="0" fontId="47" fillId="2" borderId="0" xfId="0" applyFont="1" applyFill="1" applyBorder="1" applyAlignment="1">
      <alignment horizontal="center" vertical="center"/>
    </xf>
    <xf numFmtId="0" fontId="47" fillId="2" borderId="1" xfId="0" applyFont="1" applyFill="1" applyBorder="1" applyAlignment="1">
      <alignment horizontal="center"/>
    </xf>
    <xf numFmtId="0" fontId="47" fillId="2" borderId="2" xfId="0" applyFont="1" applyFill="1" applyBorder="1" applyAlignment="1">
      <alignment horizontal="center"/>
    </xf>
    <xf numFmtId="168" fontId="11" fillId="0" borderId="4" xfId="0" applyNumberFormat="1" applyFont="1" applyBorder="1" applyAlignment="1">
      <alignment horizontal="center" vertical="center" wrapText="1"/>
    </xf>
    <xf numFmtId="168" fontId="11" fillId="0" borderId="0" xfId="0" applyNumberFormat="1" applyFont="1" applyAlignment="1">
      <alignment horizontal="center" vertical="center" wrapText="1"/>
    </xf>
    <xf numFmtId="0" fontId="34" fillId="0" borderId="0" xfId="0" applyFont="1" applyAlignment="1">
      <alignment horizontal="left" vertical="center"/>
    </xf>
    <xf numFmtId="0" fontId="36" fillId="0" borderId="6" xfId="0" applyFont="1" applyBorder="1" applyAlignment="1">
      <alignment horizontal="left" wrapText="1"/>
    </xf>
    <xf numFmtId="0" fontId="11" fillId="2" borderId="2" xfId="0" applyFont="1" applyFill="1" applyBorder="1" applyAlignment="1">
      <alignment horizontal="center"/>
    </xf>
    <xf numFmtId="0" fontId="11" fillId="2" borderId="4" xfId="0" applyFont="1" applyFill="1" applyBorder="1" applyAlignment="1">
      <alignment horizontal="center"/>
    </xf>
    <xf numFmtId="0" fontId="47" fillId="2" borderId="0" xfId="0" applyFont="1" applyFill="1" applyAlignment="1">
      <alignment horizontal="center" vertical="center" wrapText="1"/>
    </xf>
    <xf numFmtId="0" fontId="56" fillId="0" borderId="7" xfId="0" applyFont="1" applyBorder="1" applyAlignment="1">
      <alignment horizontal="center"/>
    </xf>
    <xf numFmtId="0" fontId="57" fillId="0" borderId="7" xfId="0" applyFont="1" applyBorder="1" applyAlignment="1">
      <alignment horizontal="center"/>
    </xf>
    <xf numFmtId="0" fontId="38" fillId="0" borderId="0" xfId="3" applyFont="1" applyAlignment="1">
      <alignment horizontal="left" vertical="center" wrapText="1"/>
    </xf>
    <xf numFmtId="0" fontId="47" fillId="0" borderId="0" xfId="3" applyFont="1" applyAlignment="1">
      <alignment horizontal="center" vertical="center" wrapText="1"/>
    </xf>
    <xf numFmtId="0" fontId="47" fillId="0" borderId="1" xfId="3" applyFont="1" applyBorder="1" applyAlignment="1">
      <alignment horizontal="center" vertical="center"/>
    </xf>
    <xf numFmtId="0" fontId="37" fillId="4" borderId="0" xfId="0" applyFont="1" applyFill="1" applyAlignment="1">
      <alignment wrapText="1"/>
    </xf>
    <xf numFmtId="0" fontId="51" fillId="5" borderId="7" xfId="3" applyFont="1" applyFill="1" applyBorder="1" applyAlignment="1">
      <alignment horizontal="left" vertical="top"/>
    </xf>
    <xf numFmtId="0" fontId="51" fillId="5" borderId="0" xfId="3" applyFont="1" applyFill="1" applyBorder="1" applyAlignment="1">
      <alignment horizontal="left" vertical="top"/>
    </xf>
    <xf numFmtId="0" fontId="47" fillId="5" borderId="0" xfId="3" applyFont="1" applyFill="1" applyBorder="1" applyAlignment="1">
      <alignment horizontal="left" vertical="top" wrapText="1"/>
    </xf>
    <xf numFmtId="0" fontId="40" fillId="4" borderId="0" xfId="3" applyFont="1" applyFill="1" applyAlignment="1">
      <alignment horizontal="left" vertical="center" wrapText="1"/>
    </xf>
    <xf numFmtId="0" fontId="47" fillId="0" borderId="1" xfId="3" applyFont="1" applyBorder="1" applyAlignment="1">
      <alignment horizontal="center" vertical="center" wrapText="1"/>
    </xf>
    <xf numFmtId="0" fontId="47" fillId="5" borderId="0" xfId="3" applyFont="1" applyFill="1" applyBorder="1" applyAlignment="1">
      <alignment vertical="top" wrapText="1"/>
    </xf>
    <xf numFmtId="0" fontId="5" fillId="0" borderId="0" xfId="3" applyFont="1" applyAlignment="1">
      <alignment horizontal="center" vertical="center"/>
    </xf>
    <xf numFmtId="0" fontId="31" fillId="0" borderId="0" xfId="3" applyFont="1" applyAlignment="1">
      <alignment horizontal="justify" vertical="center"/>
    </xf>
    <xf numFmtId="0" fontId="31" fillId="0" borderId="0" xfId="3" applyFont="1" applyAlignment="1">
      <alignment horizontal="left" vertical="center"/>
    </xf>
    <xf numFmtId="0" fontId="38" fillId="0" borderId="0" xfId="3" applyFont="1" applyAlignment="1">
      <alignment horizontal="left" vertical="center"/>
    </xf>
    <xf numFmtId="0" fontId="38" fillId="0" borderId="0" xfId="3" applyFont="1" applyAlignment="1">
      <alignment horizontal="justify" vertical="center"/>
    </xf>
    <xf numFmtId="0" fontId="38" fillId="0" borderId="0" xfId="3" applyFont="1" applyAlignment="1">
      <alignment horizontal="justify" vertical="center" wrapText="1"/>
    </xf>
  </cellXfs>
  <cellStyles count="11">
    <cellStyle name="=C:\WINNT\SYSTEM32\COMMAND.COM 3" xfId="5"/>
    <cellStyle name="Millares" xfId="1" builtinId="3"/>
    <cellStyle name="Millares 2" xfId="4"/>
    <cellStyle name="Millares 2 2 2" xfId="6"/>
    <cellStyle name="Millares 2 2 3" xfId="7"/>
    <cellStyle name="Normal" xfId="0" builtinId="0"/>
    <cellStyle name="Normal 14" xfId="8"/>
    <cellStyle name="Normal 2 2 2" xfId="3"/>
    <cellStyle name="Normal 26" xfId="9"/>
    <cellStyle name="Normal 4" xfId="10"/>
    <cellStyle name="Porcentaje" xfId="2" builtinId="5"/>
  </cellStyles>
  <dxfs count="7">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s>
</file>

<file path=xl/drawings/drawing1.xml><?xml version="1.0" encoding="utf-8"?>
<xdr:wsDr xmlns:xdr="http://schemas.openxmlformats.org/drawingml/2006/spreadsheetDrawing" xmlns:a="http://schemas.openxmlformats.org/drawingml/2006/main">
  <xdr:twoCellAnchor>
    <xdr:from>
      <xdr:col>9</xdr:col>
      <xdr:colOff>0</xdr:colOff>
      <xdr:row>48</xdr:row>
      <xdr:rowOff>0</xdr:rowOff>
    </xdr:from>
    <xdr:to>
      <xdr:col>9</xdr:col>
      <xdr:colOff>0</xdr:colOff>
      <xdr:row>48</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8" name="Text Box 7">
          <a:extLst>
            <a:ext uri="{FF2B5EF4-FFF2-40B4-BE49-F238E27FC236}">
              <a16:creationId xmlns:a16="http://schemas.microsoft.com/office/drawing/2014/main" id="{00000000-0008-0000-0200-000008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0" name="Text Box 9">
          <a:extLst>
            <a:ext uri="{FF2B5EF4-FFF2-40B4-BE49-F238E27FC236}">
              <a16:creationId xmlns:a16="http://schemas.microsoft.com/office/drawing/2014/main" id="{00000000-0008-0000-0200-00000A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1" name="Text Box 10">
          <a:extLst>
            <a:ext uri="{FF2B5EF4-FFF2-40B4-BE49-F238E27FC236}">
              <a16:creationId xmlns:a16="http://schemas.microsoft.com/office/drawing/2014/main" id="{00000000-0008-0000-0200-00000B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2" name="Text Box 1">
          <a:extLst>
            <a:ext uri="{FF2B5EF4-FFF2-40B4-BE49-F238E27FC236}">
              <a16:creationId xmlns:a16="http://schemas.microsoft.com/office/drawing/2014/main" id="{00000000-0008-0000-0200-00000C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3" name="Text Box 2">
          <a:extLst>
            <a:ext uri="{FF2B5EF4-FFF2-40B4-BE49-F238E27FC236}">
              <a16:creationId xmlns:a16="http://schemas.microsoft.com/office/drawing/2014/main" id="{00000000-0008-0000-0200-00000D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14" name="Text Box 3">
          <a:extLst>
            <a:ext uri="{FF2B5EF4-FFF2-40B4-BE49-F238E27FC236}">
              <a16:creationId xmlns:a16="http://schemas.microsoft.com/office/drawing/2014/main" id="{00000000-0008-0000-0200-00000E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5" name="Text Box 4">
          <a:extLst>
            <a:ext uri="{FF2B5EF4-FFF2-40B4-BE49-F238E27FC236}">
              <a16:creationId xmlns:a16="http://schemas.microsoft.com/office/drawing/2014/main" id="{00000000-0008-0000-0200-00000F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16" name="Text Box 5">
          <a:extLst>
            <a:ext uri="{FF2B5EF4-FFF2-40B4-BE49-F238E27FC236}">
              <a16:creationId xmlns:a16="http://schemas.microsoft.com/office/drawing/2014/main" id="{00000000-0008-0000-0200-000010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7" name="Text Box 6">
          <a:extLst>
            <a:ext uri="{FF2B5EF4-FFF2-40B4-BE49-F238E27FC236}">
              <a16:creationId xmlns:a16="http://schemas.microsoft.com/office/drawing/2014/main" id="{00000000-0008-0000-0200-000011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8" name="Text Box 7">
          <a:extLst>
            <a:ext uri="{FF2B5EF4-FFF2-40B4-BE49-F238E27FC236}">
              <a16:creationId xmlns:a16="http://schemas.microsoft.com/office/drawing/2014/main" id="{00000000-0008-0000-0200-000012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9" name="Text Box 8">
          <a:extLst>
            <a:ext uri="{FF2B5EF4-FFF2-40B4-BE49-F238E27FC236}">
              <a16:creationId xmlns:a16="http://schemas.microsoft.com/office/drawing/2014/main" id="{00000000-0008-0000-0200-000013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0" name="Text Box 9">
          <a:extLst>
            <a:ext uri="{FF2B5EF4-FFF2-40B4-BE49-F238E27FC236}">
              <a16:creationId xmlns:a16="http://schemas.microsoft.com/office/drawing/2014/main" id="{00000000-0008-0000-0200-000014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1" name="Text Box 10">
          <a:extLst>
            <a:ext uri="{FF2B5EF4-FFF2-40B4-BE49-F238E27FC236}">
              <a16:creationId xmlns:a16="http://schemas.microsoft.com/office/drawing/2014/main" id="{00000000-0008-0000-0200-000015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2" name="Text Box 1">
          <a:extLst>
            <a:ext uri="{FF2B5EF4-FFF2-40B4-BE49-F238E27FC236}">
              <a16:creationId xmlns:a16="http://schemas.microsoft.com/office/drawing/2014/main" id="{00000000-0008-0000-0200-000016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3" name="Text Box 2">
          <a:extLst>
            <a:ext uri="{FF2B5EF4-FFF2-40B4-BE49-F238E27FC236}">
              <a16:creationId xmlns:a16="http://schemas.microsoft.com/office/drawing/2014/main" id="{00000000-0008-0000-0200-000017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24" name="Text Box 3">
          <a:extLst>
            <a:ext uri="{FF2B5EF4-FFF2-40B4-BE49-F238E27FC236}">
              <a16:creationId xmlns:a16="http://schemas.microsoft.com/office/drawing/2014/main" id="{00000000-0008-0000-0200-000018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5" name="Text Box 4">
          <a:extLst>
            <a:ext uri="{FF2B5EF4-FFF2-40B4-BE49-F238E27FC236}">
              <a16:creationId xmlns:a16="http://schemas.microsoft.com/office/drawing/2014/main" id="{00000000-0008-0000-0200-000019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26" name="Text Box 5">
          <a:extLst>
            <a:ext uri="{FF2B5EF4-FFF2-40B4-BE49-F238E27FC236}">
              <a16:creationId xmlns:a16="http://schemas.microsoft.com/office/drawing/2014/main" id="{00000000-0008-0000-0200-00001A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7" name="Text Box 6">
          <a:extLst>
            <a:ext uri="{FF2B5EF4-FFF2-40B4-BE49-F238E27FC236}">
              <a16:creationId xmlns:a16="http://schemas.microsoft.com/office/drawing/2014/main" id="{00000000-0008-0000-0200-00001B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8" name="Text Box 7">
          <a:extLst>
            <a:ext uri="{FF2B5EF4-FFF2-40B4-BE49-F238E27FC236}">
              <a16:creationId xmlns:a16="http://schemas.microsoft.com/office/drawing/2014/main" id="{00000000-0008-0000-0200-00001C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9" name="Text Box 8">
          <a:extLst>
            <a:ext uri="{FF2B5EF4-FFF2-40B4-BE49-F238E27FC236}">
              <a16:creationId xmlns:a16="http://schemas.microsoft.com/office/drawing/2014/main" id="{00000000-0008-0000-0200-00001D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0" name="Text Box 9">
          <a:extLst>
            <a:ext uri="{FF2B5EF4-FFF2-40B4-BE49-F238E27FC236}">
              <a16:creationId xmlns:a16="http://schemas.microsoft.com/office/drawing/2014/main" id="{00000000-0008-0000-0200-00001E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1" name="Text Box 10">
          <a:extLst>
            <a:ext uri="{FF2B5EF4-FFF2-40B4-BE49-F238E27FC236}">
              <a16:creationId xmlns:a16="http://schemas.microsoft.com/office/drawing/2014/main" id="{00000000-0008-0000-0200-00001F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2" name="Text Box 1">
          <a:extLst>
            <a:ext uri="{FF2B5EF4-FFF2-40B4-BE49-F238E27FC236}">
              <a16:creationId xmlns:a16="http://schemas.microsoft.com/office/drawing/2014/main" id="{00000000-0008-0000-0200-000020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3" name="Text Box 2">
          <a:extLst>
            <a:ext uri="{FF2B5EF4-FFF2-40B4-BE49-F238E27FC236}">
              <a16:creationId xmlns:a16="http://schemas.microsoft.com/office/drawing/2014/main" id="{00000000-0008-0000-0200-000021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34" name="Text Box 3">
          <a:extLst>
            <a:ext uri="{FF2B5EF4-FFF2-40B4-BE49-F238E27FC236}">
              <a16:creationId xmlns:a16="http://schemas.microsoft.com/office/drawing/2014/main" id="{00000000-0008-0000-0200-000022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5" name="Text Box 4">
          <a:extLst>
            <a:ext uri="{FF2B5EF4-FFF2-40B4-BE49-F238E27FC236}">
              <a16:creationId xmlns:a16="http://schemas.microsoft.com/office/drawing/2014/main" id="{00000000-0008-0000-0200-000023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36" name="Text Box 5">
          <a:extLst>
            <a:ext uri="{FF2B5EF4-FFF2-40B4-BE49-F238E27FC236}">
              <a16:creationId xmlns:a16="http://schemas.microsoft.com/office/drawing/2014/main" id="{00000000-0008-0000-0200-000024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7" name="Text Box 6">
          <a:extLst>
            <a:ext uri="{FF2B5EF4-FFF2-40B4-BE49-F238E27FC236}">
              <a16:creationId xmlns:a16="http://schemas.microsoft.com/office/drawing/2014/main" id="{00000000-0008-0000-0200-000025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8" name="Text Box 7">
          <a:extLst>
            <a:ext uri="{FF2B5EF4-FFF2-40B4-BE49-F238E27FC236}">
              <a16:creationId xmlns:a16="http://schemas.microsoft.com/office/drawing/2014/main" id="{00000000-0008-0000-0200-000026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9" name="Text Box 8">
          <a:extLst>
            <a:ext uri="{FF2B5EF4-FFF2-40B4-BE49-F238E27FC236}">
              <a16:creationId xmlns:a16="http://schemas.microsoft.com/office/drawing/2014/main" id="{00000000-0008-0000-0200-000027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0" name="Text Box 9">
          <a:extLst>
            <a:ext uri="{FF2B5EF4-FFF2-40B4-BE49-F238E27FC236}">
              <a16:creationId xmlns:a16="http://schemas.microsoft.com/office/drawing/2014/main" id="{00000000-0008-0000-0200-000028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1" name="Text Box 10">
          <a:extLst>
            <a:ext uri="{FF2B5EF4-FFF2-40B4-BE49-F238E27FC236}">
              <a16:creationId xmlns:a16="http://schemas.microsoft.com/office/drawing/2014/main" id="{00000000-0008-0000-0200-000029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2" name="Text Box 1">
          <a:extLst>
            <a:ext uri="{FF2B5EF4-FFF2-40B4-BE49-F238E27FC236}">
              <a16:creationId xmlns:a16="http://schemas.microsoft.com/office/drawing/2014/main" id="{00000000-0008-0000-0200-00002A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3" name="Text Box 2">
          <a:extLst>
            <a:ext uri="{FF2B5EF4-FFF2-40B4-BE49-F238E27FC236}">
              <a16:creationId xmlns:a16="http://schemas.microsoft.com/office/drawing/2014/main" id="{00000000-0008-0000-0200-00002B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4" name="Text Box 3">
          <a:extLst>
            <a:ext uri="{FF2B5EF4-FFF2-40B4-BE49-F238E27FC236}">
              <a16:creationId xmlns:a16="http://schemas.microsoft.com/office/drawing/2014/main" id="{00000000-0008-0000-0200-00002C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5" name="Text Box 4">
          <a:extLst>
            <a:ext uri="{FF2B5EF4-FFF2-40B4-BE49-F238E27FC236}">
              <a16:creationId xmlns:a16="http://schemas.microsoft.com/office/drawing/2014/main" id="{00000000-0008-0000-0200-00002D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46" name="Text Box 5">
          <a:extLst>
            <a:ext uri="{FF2B5EF4-FFF2-40B4-BE49-F238E27FC236}">
              <a16:creationId xmlns:a16="http://schemas.microsoft.com/office/drawing/2014/main" id="{00000000-0008-0000-0200-00002E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7" name="Text Box 6">
          <a:extLst>
            <a:ext uri="{FF2B5EF4-FFF2-40B4-BE49-F238E27FC236}">
              <a16:creationId xmlns:a16="http://schemas.microsoft.com/office/drawing/2014/main" id="{00000000-0008-0000-0200-00002F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8" name="Text Box 7">
          <a:extLst>
            <a:ext uri="{FF2B5EF4-FFF2-40B4-BE49-F238E27FC236}">
              <a16:creationId xmlns:a16="http://schemas.microsoft.com/office/drawing/2014/main" id="{00000000-0008-0000-0200-000030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9" name="Text Box 8">
          <a:extLst>
            <a:ext uri="{FF2B5EF4-FFF2-40B4-BE49-F238E27FC236}">
              <a16:creationId xmlns:a16="http://schemas.microsoft.com/office/drawing/2014/main" id="{00000000-0008-0000-0200-000031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0" name="Text Box 9">
          <a:extLst>
            <a:ext uri="{FF2B5EF4-FFF2-40B4-BE49-F238E27FC236}">
              <a16:creationId xmlns:a16="http://schemas.microsoft.com/office/drawing/2014/main" id="{00000000-0008-0000-0200-000032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1" name="Text Box 10">
          <a:extLst>
            <a:ext uri="{FF2B5EF4-FFF2-40B4-BE49-F238E27FC236}">
              <a16:creationId xmlns:a16="http://schemas.microsoft.com/office/drawing/2014/main" id="{00000000-0008-0000-0200-000033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2" name="Text Box 1">
          <a:extLst>
            <a:ext uri="{FF2B5EF4-FFF2-40B4-BE49-F238E27FC236}">
              <a16:creationId xmlns:a16="http://schemas.microsoft.com/office/drawing/2014/main" id="{00000000-0008-0000-0200-000034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3" name="Text Box 2">
          <a:extLst>
            <a:ext uri="{FF2B5EF4-FFF2-40B4-BE49-F238E27FC236}">
              <a16:creationId xmlns:a16="http://schemas.microsoft.com/office/drawing/2014/main" id="{00000000-0008-0000-0200-000035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54" name="Text Box 3">
          <a:extLst>
            <a:ext uri="{FF2B5EF4-FFF2-40B4-BE49-F238E27FC236}">
              <a16:creationId xmlns:a16="http://schemas.microsoft.com/office/drawing/2014/main" id="{00000000-0008-0000-0200-000036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5" name="Text Box 4">
          <a:extLst>
            <a:ext uri="{FF2B5EF4-FFF2-40B4-BE49-F238E27FC236}">
              <a16:creationId xmlns:a16="http://schemas.microsoft.com/office/drawing/2014/main" id="{00000000-0008-0000-0200-000037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56" name="Text Box 5">
          <a:extLst>
            <a:ext uri="{FF2B5EF4-FFF2-40B4-BE49-F238E27FC236}">
              <a16:creationId xmlns:a16="http://schemas.microsoft.com/office/drawing/2014/main" id="{00000000-0008-0000-0200-000038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7" name="Text Box 6">
          <a:extLst>
            <a:ext uri="{FF2B5EF4-FFF2-40B4-BE49-F238E27FC236}">
              <a16:creationId xmlns:a16="http://schemas.microsoft.com/office/drawing/2014/main" id="{00000000-0008-0000-0200-000039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8" name="Text Box 7">
          <a:extLst>
            <a:ext uri="{FF2B5EF4-FFF2-40B4-BE49-F238E27FC236}">
              <a16:creationId xmlns:a16="http://schemas.microsoft.com/office/drawing/2014/main" id="{00000000-0008-0000-0200-00003A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9" name="Text Box 8">
          <a:extLst>
            <a:ext uri="{FF2B5EF4-FFF2-40B4-BE49-F238E27FC236}">
              <a16:creationId xmlns:a16="http://schemas.microsoft.com/office/drawing/2014/main" id="{00000000-0008-0000-0200-00003B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0" name="Text Box 9">
          <a:extLst>
            <a:ext uri="{FF2B5EF4-FFF2-40B4-BE49-F238E27FC236}">
              <a16:creationId xmlns:a16="http://schemas.microsoft.com/office/drawing/2014/main" id="{00000000-0008-0000-0200-00003C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1" name="Text Box 10">
          <a:extLst>
            <a:ext uri="{FF2B5EF4-FFF2-40B4-BE49-F238E27FC236}">
              <a16:creationId xmlns:a16="http://schemas.microsoft.com/office/drawing/2014/main" id="{00000000-0008-0000-0200-00003D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ENERG2000\ENERGSEP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5%20RM%20Carb&#243;n%20II%20pfijos%202006%20en%20operaci&#243;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vol4\OIFPAV\ATENCION%20AREAS%20OPERATIVAS\4502%20DIV%20DIST%20NOROESTE\Copia%20de%20REPOMO%20SG-GCIA%20DE%20CONTAB%20DAVI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femex-my.sharepoint.com/WINDOWS/TEMP/Cfe%20Pidiregas%20Tomo%20IV%202001%20(1a.%20VER)%2001-1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DOWS/TEMP/Cfe%20Pidiregas%20Tomo%20IV%202001%20(1a.%20VER)%2001-11-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Cedulas\GENERACI&#211;N%20BRUTA%20DEL%20PERIODO%2009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OLUMENES"/>
      <sheetName val="ESSBASE 2000 - 1999"/>
      <sheetName val="1999"/>
      <sheetName val="ESSBASE"/>
      <sheetName val="2000"/>
      <sheetName val="LISTAAGOSTOSEPT20NOCHE(CON ARRA"/>
      <sheetName val="LISTAAGOSTO18SEPT(CON ARRASTRE)"/>
      <sheetName val="1999 SERIE MENSUAL resep"/>
      <sheetName val="lista r3 ( sin arrastre ) agos0"/>
      <sheetName val="comercial- contab 1999"/>
      <sheetName val="ESSBASE_2000_-_1999"/>
      <sheetName val="LISTAAGOSTOSEPT20NOCHE(CON_ARRA"/>
      <sheetName val="LISTAAGOSTO18SEPT(CON_ARRASTRE)"/>
      <sheetName val="1999_SERIE_MENSUAL_resep"/>
      <sheetName val="lista_r3_(_sin_arrastre_)_agos0"/>
      <sheetName val="comercial-_contab_1999"/>
      <sheetName val="ESSBASE_2000_-_19991"/>
      <sheetName val="LISTAAGOSTOSEPT20NOCHE(CON_ARR1"/>
      <sheetName val="LISTAAGOSTO18SEPT(CON_ARRASTRE1"/>
      <sheetName val="1999_SERIE_MENSUAL_resep1"/>
      <sheetName val="lista_r3_(_sin_arrastre_)_agos1"/>
      <sheetName val="comercial-_contab_19991"/>
      <sheetName val="OP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 val="datos base"/>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o de divisiones todo c (3)"/>
      <sheetName val="numero de divisiones todo cfe"/>
      <sheetName val="Glosario"/>
      <sheetName val="Glosario nueva propuesta"/>
      <sheetName val="RESUMEN POLIZA 4502"/>
      <sheetName val="REPOMO 2007 4502 NOROESTE PCGA"/>
      <sheetName val="numero de divisiones todo c (2)"/>
      <sheetName val="POLIZA CONTABLE 4502"/>
      <sheetName val="4502  REPOMO  DIVISIONES 2007"/>
      <sheetName val="SALDO INICIAL (DIC 2006) 4502 "/>
      <sheetName val="VALIDACION SALDO INICIAL (2)"/>
      <sheetName val="VALIDACION SALDO INICIAL"/>
      <sheetName val="numero_de_divisiones_todo_c_(3)"/>
      <sheetName val="numero_de_divisiones_todo_cfe"/>
      <sheetName val="Glosario_nueva_propuesta"/>
      <sheetName val="RESUMEN_POLIZA_4502"/>
      <sheetName val="REPOMO_2007_4502_NOROESTE_PCGA"/>
      <sheetName val="numero_de_divisiones_todo_c_(2)"/>
      <sheetName val="POLIZA_CONTABLE_4502"/>
      <sheetName val="4502__REPOMO__DIVISIONES_2007"/>
      <sheetName val="SALDO_INICIAL_(DIC_2006)_4502_"/>
      <sheetName val="VALIDACION_SALDO_INICIAL_(2)"/>
      <sheetName val="VALIDACION_SALDO_INICIAL"/>
      <sheetName val="numero_de_divisiones_todo_c_(31"/>
      <sheetName val="numero_de_divisiones_todo_cfe1"/>
      <sheetName val="Glosario_nueva_propuesta1"/>
      <sheetName val="RESUMEN_POLIZA_45021"/>
      <sheetName val="REPOMO_2007_4502_NOROESTE_PCGA1"/>
      <sheetName val="numero_de_divisiones_todo_c_(21"/>
      <sheetName val="POLIZA_CONTABLE_45021"/>
      <sheetName val="4502__REPOMO__DIVISIONES_20071"/>
      <sheetName val="SALDO_INICIAL_(DIC_2006)_4502_1"/>
      <sheetName val="VALIDACION_SALDO_INICIAL_(2)1"/>
      <sheetName val="VALIDACION_SALDO_INICIAL1"/>
      <sheetName val="MEACME"/>
      <sheetName val="MEACME UME05"/>
      <sheetName val="Tecnicos"/>
      <sheetName val="RESNEG "/>
      <sheetName val="Hoja1"/>
      <sheetName val="MEACME CON CICLO II"/>
      <sheetName val="Hoja2"/>
    </sheetNames>
    <sheetDataSet>
      <sheetData sheetId="0">
        <row r="1">
          <cell r="D1" t="str">
            <v>2006</v>
          </cell>
        </row>
      </sheetData>
      <sheetData sheetId="1">
        <row r="1">
          <cell r="D1" t="str">
            <v>2006</v>
          </cell>
        </row>
      </sheetData>
      <sheetData sheetId="2">
        <row r="1">
          <cell r="D1" t="str">
            <v>2006</v>
          </cell>
        </row>
      </sheetData>
      <sheetData sheetId="3">
        <row r="1">
          <cell r="D1" t="str">
            <v>2006</v>
          </cell>
        </row>
      </sheetData>
      <sheetData sheetId="4">
        <row r="1">
          <cell r="D1" t="str">
            <v>2006</v>
          </cell>
        </row>
      </sheetData>
      <sheetData sheetId="5">
        <row r="1">
          <cell r="D1" t="str">
            <v>2006</v>
          </cell>
          <cell r="E1" t="str">
            <v>2007</v>
          </cell>
          <cell r="F1" t="str">
            <v>2007</v>
          </cell>
          <cell r="G1" t="str">
            <v>2007</v>
          </cell>
          <cell r="H1" t="str">
            <v>2007</v>
          </cell>
          <cell r="I1" t="str">
            <v>2007</v>
          </cell>
          <cell r="J1" t="str">
            <v>2007</v>
          </cell>
          <cell r="K1" t="str">
            <v>2007</v>
          </cell>
          <cell r="L1" t="str">
            <v>2007</v>
          </cell>
          <cell r="M1" t="str">
            <v>2007</v>
          </cell>
          <cell r="N1" t="str">
            <v>2007</v>
          </cell>
          <cell r="O1" t="str">
            <v>2007</v>
          </cell>
        </row>
        <row r="2">
          <cell r="D2" t="str">
            <v>Miles</v>
          </cell>
          <cell r="E2" t="str">
            <v>Miles</v>
          </cell>
          <cell r="F2" t="str">
            <v>Miles</v>
          </cell>
          <cell r="G2" t="str">
            <v>Miles</v>
          </cell>
          <cell r="H2" t="str">
            <v>Miles</v>
          </cell>
          <cell r="I2" t="str">
            <v>Miles</v>
          </cell>
          <cell r="J2" t="str">
            <v>Miles</v>
          </cell>
          <cell r="K2" t="str">
            <v>Miles</v>
          </cell>
          <cell r="L2" t="str">
            <v>Miles</v>
          </cell>
          <cell r="M2" t="str">
            <v>Miles</v>
          </cell>
          <cell r="N2" t="str">
            <v>Miles</v>
          </cell>
          <cell r="O2" t="str">
            <v>Miles</v>
          </cell>
        </row>
        <row r="3">
          <cell r="D3" t="str">
            <v>COMPARACIONES</v>
          </cell>
          <cell r="E3" t="str">
            <v>COMPARACIONES</v>
          </cell>
          <cell r="F3" t="str">
            <v>COMPARACIONES</v>
          </cell>
          <cell r="G3" t="str">
            <v>COMPARACIONES</v>
          </cell>
          <cell r="H3" t="str">
            <v>COMPARACIONES</v>
          </cell>
          <cell r="I3" t="str">
            <v>COMPARACIONES</v>
          </cell>
          <cell r="J3" t="str">
            <v>COMPARACIONES</v>
          </cell>
          <cell r="K3" t="str">
            <v>COMPARACIONES</v>
          </cell>
          <cell r="L3" t="str">
            <v>COMPARACIONES</v>
          </cell>
          <cell r="M3" t="str">
            <v>COMPARACIONES</v>
          </cell>
          <cell r="N3" t="str">
            <v>COMPARACIONES</v>
          </cell>
          <cell r="O3" t="str">
            <v>COMPARACIONES</v>
          </cell>
        </row>
        <row r="4">
          <cell r="C4" t="str">
            <v>DESCRIPCION</v>
          </cell>
          <cell r="D4" t="str">
            <v>DB-4502 Distribucion Noroeste</v>
          </cell>
          <cell r="E4" t="str">
            <v>DB-4502 Distribucion Noroeste</v>
          </cell>
          <cell r="F4" t="str">
            <v>DB-4502 Distribucion Noroeste</v>
          </cell>
          <cell r="G4" t="str">
            <v>DB-4502 Distribucion Noroeste</v>
          </cell>
          <cell r="H4" t="str">
            <v>DB-4502 Distribucion Noroeste</v>
          </cell>
          <cell r="I4" t="str">
            <v>DB-4502 Distribucion Noroeste</v>
          </cell>
          <cell r="J4" t="str">
            <v>DB-4502 Distribucion Noroeste</v>
          </cell>
          <cell r="K4" t="str">
            <v>DB-4502 Distribucion Noroeste</v>
          </cell>
          <cell r="L4" t="str">
            <v>DB-4502 Distribucion Noroeste</v>
          </cell>
          <cell r="M4" t="str">
            <v>DB-4502 Distribucion Noroeste</v>
          </cell>
          <cell r="N4" t="str">
            <v>DB-4502 Distribucion Noroeste</v>
          </cell>
          <cell r="O4" t="str">
            <v>DB-4502 Distribucion Noroeste</v>
          </cell>
        </row>
        <row r="5">
          <cell r="D5" t="str">
            <v>Saldo a diciembre</v>
          </cell>
          <cell r="E5" t="str">
            <v>Saldo a enero</v>
          </cell>
          <cell r="F5" t="str">
            <v>Saldo a febrero</v>
          </cell>
          <cell r="G5" t="str">
            <v>Saldo a marzo</v>
          </cell>
          <cell r="H5" t="str">
            <v>Saldo a abril</v>
          </cell>
          <cell r="I5" t="str">
            <v>Saldo a mayo</v>
          </cell>
          <cell r="J5" t="str">
            <v>Saldo a junio</v>
          </cell>
          <cell r="K5" t="str">
            <v>Saldo a julio</v>
          </cell>
          <cell r="L5" t="str">
            <v>Saldo a agosto</v>
          </cell>
          <cell r="M5" t="str">
            <v>Saldo a septiembre</v>
          </cell>
          <cell r="N5" t="str">
            <v>Saldo a octubre</v>
          </cell>
          <cell r="O5" t="str">
            <v>Saldo a noviembre</v>
          </cell>
        </row>
        <row r="7">
          <cell r="C7" t="str">
            <v>Activos</v>
          </cell>
        </row>
        <row r="8">
          <cell r="C8" t="str">
            <v>Anticipos para Construcción</v>
          </cell>
          <cell r="D8">
            <v>2571.4533000000001</v>
          </cell>
          <cell r="E8">
            <v>2915.6315700000005</v>
          </cell>
          <cell r="F8">
            <v>2842.8256500000002</v>
          </cell>
          <cell r="G8">
            <v>7188.1874100000014</v>
          </cell>
          <cell r="H8">
            <v>7996.6312600000019</v>
          </cell>
          <cell r="I8">
            <v>11798.315440000002</v>
          </cell>
          <cell r="J8">
            <v>12498.47111</v>
          </cell>
          <cell r="K8">
            <v>12498.47111</v>
          </cell>
          <cell r="L8">
            <v>12498.47111</v>
          </cell>
          <cell r="M8">
            <v>12498.47111</v>
          </cell>
          <cell r="N8">
            <v>12498.47111</v>
          </cell>
          <cell r="O8">
            <v>12498.47111</v>
          </cell>
        </row>
        <row r="9">
          <cell r="C9" t="str">
            <v>Pmos a Trab a través de Fondo Hab.</v>
          </cell>
          <cell r="D9">
            <v>49481.737740000004</v>
          </cell>
          <cell r="E9">
            <v>49095.734999999993</v>
          </cell>
          <cell r="F9">
            <v>48502.964139999996</v>
          </cell>
          <cell r="G9">
            <v>47896.49706999999</v>
          </cell>
          <cell r="H9">
            <v>47365.689659999996</v>
          </cell>
          <cell r="I9">
            <v>53183.871999999996</v>
          </cell>
          <cell r="J9">
            <v>53904.650159999997</v>
          </cell>
          <cell r="K9">
            <v>53904.650159999997</v>
          </cell>
          <cell r="L9">
            <v>53904.650159999997</v>
          </cell>
          <cell r="M9">
            <v>53904.650159999997</v>
          </cell>
          <cell r="N9">
            <v>53904.650159999997</v>
          </cell>
          <cell r="O9">
            <v>53904.650159999997</v>
          </cell>
        </row>
        <row r="10">
          <cell r="C10" t="str">
            <v>Otras Inversiones</v>
          </cell>
          <cell r="D10" t="str">
            <v xml:space="preserve">                                0</v>
          </cell>
          <cell r="E10" t="str">
            <v xml:space="preserve">                                0</v>
          </cell>
          <cell r="F10" t="str">
            <v xml:space="preserve">                                0</v>
          </cell>
          <cell r="G10" t="str">
            <v xml:space="preserve">                                0</v>
          </cell>
          <cell r="H10" t="str">
            <v xml:space="preserve">                                0</v>
          </cell>
          <cell r="I10" t="str">
            <v xml:space="preserve">                                0</v>
          </cell>
          <cell r="J10" t="str">
            <v xml:space="preserve">                                0</v>
          </cell>
          <cell r="K10" t="str">
            <v xml:space="preserve">                                0</v>
          </cell>
          <cell r="L10" t="str">
            <v xml:space="preserve">                                0</v>
          </cell>
          <cell r="M10" t="str">
            <v xml:space="preserve">                                0</v>
          </cell>
          <cell r="N10" t="str">
            <v xml:space="preserve">                                0</v>
          </cell>
          <cell r="O10" t="str">
            <v xml:space="preserve">                                0</v>
          </cell>
        </row>
        <row r="11">
          <cell r="C11" t="str">
            <v>Efvo y Val de Realización Inmed.</v>
          </cell>
          <cell r="D11">
            <v>396771.5631700001</v>
          </cell>
          <cell r="E11">
            <v>608999.22398999997</v>
          </cell>
          <cell r="F11">
            <v>380270.32272</v>
          </cell>
          <cell r="G11">
            <v>363059.92230999994</v>
          </cell>
          <cell r="H11">
            <v>464661.77254999988</v>
          </cell>
          <cell r="I11">
            <v>375807.66317999997</v>
          </cell>
          <cell r="J11">
            <v>366452.03075999994</v>
          </cell>
          <cell r="K11">
            <v>366452.03075999994</v>
          </cell>
          <cell r="L11">
            <v>366452.03075999994</v>
          </cell>
          <cell r="M11">
            <v>366452.03075999994</v>
          </cell>
          <cell r="N11">
            <v>366452.03075999994</v>
          </cell>
          <cell r="O11">
            <v>366452.03075999994</v>
          </cell>
        </row>
        <row r="12">
          <cell r="C12" t="str">
            <v>Consumidores Público</v>
          </cell>
          <cell r="D12">
            <v>2319604.1953699999</v>
          </cell>
          <cell r="E12">
            <v>2079669.4444399998</v>
          </cell>
          <cell r="F12">
            <v>1827269.2157999997</v>
          </cell>
          <cell r="G12">
            <v>1835368.3830299997</v>
          </cell>
          <cell r="H12">
            <v>1860515.3308199998</v>
          </cell>
          <cell r="I12">
            <v>1850550.7287799998</v>
          </cell>
          <cell r="J12">
            <v>1446177.4577099998</v>
          </cell>
          <cell r="K12">
            <v>1446177.4577099998</v>
          </cell>
          <cell r="L12">
            <v>1446177.4577099998</v>
          </cell>
          <cell r="M12">
            <v>1446177.4577099998</v>
          </cell>
          <cell r="N12">
            <v>1446177.4577099998</v>
          </cell>
          <cell r="O12">
            <v>1446177.4577099998</v>
          </cell>
        </row>
        <row r="13">
          <cell r="C13" t="str">
            <v>Consumidores Gobierno</v>
          </cell>
          <cell r="D13">
            <v>252480.12776999999</v>
          </cell>
          <cell r="E13">
            <v>245443.05483999997</v>
          </cell>
          <cell r="F13">
            <v>236132.99511999998</v>
          </cell>
          <cell r="G13">
            <v>236735.38288999998</v>
          </cell>
          <cell r="H13">
            <v>245006.68257</v>
          </cell>
          <cell r="I13">
            <v>259694.30781</v>
          </cell>
          <cell r="J13">
            <v>293050.04478</v>
          </cell>
          <cell r="K13">
            <v>293050.04478</v>
          </cell>
          <cell r="L13">
            <v>293050.04478</v>
          </cell>
          <cell r="M13">
            <v>293050.04478</v>
          </cell>
          <cell r="N13">
            <v>293050.04478</v>
          </cell>
          <cell r="O13">
            <v>293050.04478</v>
          </cell>
        </row>
        <row r="14">
          <cell r="C14" t="str">
            <v>Luz y fuerza del Centro</v>
          </cell>
          <cell r="D14">
            <v>0</v>
          </cell>
          <cell r="E14" t="str">
            <v xml:space="preserve">                                0</v>
          </cell>
          <cell r="F14" t="str">
            <v xml:space="preserve">                                0</v>
          </cell>
          <cell r="G14" t="str">
            <v xml:space="preserve">                                0</v>
          </cell>
          <cell r="H14" t="str">
            <v xml:space="preserve">                                0</v>
          </cell>
          <cell r="I14" t="str">
            <v xml:space="preserve">                                0</v>
          </cell>
          <cell r="J14" t="str">
            <v xml:space="preserve">                                0</v>
          </cell>
          <cell r="K14" t="str">
            <v xml:space="preserve">                                0</v>
          </cell>
          <cell r="L14" t="str">
            <v xml:space="preserve">                                0</v>
          </cell>
          <cell r="M14" t="str">
            <v xml:space="preserve">                                0</v>
          </cell>
          <cell r="N14" t="str">
            <v xml:space="preserve">                                0</v>
          </cell>
          <cell r="O14" t="str">
            <v xml:space="preserve">                                0</v>
          </cell>
        </row>
        <row r="15">
          <cell r="C15" t="str">
            <v xml:space="preserve">   Gobierno Federal ( nuevo )</v>
          </cell>
        </row>
        <row r="16">
          <cell r="C16" t="str">
            <v>Otros Deudores</v>
          </cell>
          <cell r="D16">
            <v>262683.53771</v>
          </cell>
          <cell r="E16">
            <v>269259.73888999998</v>
          </cell>
          <cell r="F16">
            <v>266225.90982999996</v>
          </cell>
          <cell r="G16">
            <v>449761.60362999997</v>
          </cell>
          <cell r="H16">
            <v>425993.82749</v>
          </cell>
          <cell r="I16">
            <v>394387.90463999996</v>
          </cell>
          <cell r="J16">
            <v>399421.68121999997</v>
          </cell>
          <cell r="K16">
            <v>399421.68121999997</v>
          </cell>
          <cell r="L16">
            <v>399421.68121999997</v>
          </cell>
          <cell r="M16">
            <v>399421.68121999997</v>
          </cell>
          <cell r="N16">
            <v>399421.68121999997</v>
          </cell>
          <cell r="O16">
            <v>399421.68121999997</v>
          </cell>
        </row>
        <row r="17">
          <cell r="C17" t="str">
            <v>Estimación  P/Ctas. de Cobro Dudoso</v>
          </cell>
          <cell r="D17">
            <v>-66868.896630000032</v>
          </cell>
          <cell r="E17">
            <v>-69611.629020000008</v>
          </cell>
          <cell r="F17">
            <v>-86584.466110000008</v>
          </cell>
          <cell r="G17">
            <v>-73230.674120000025</v>
          </cell>
          <cell r="H17">
            <v>-74857.346270000024</v>
          </cell>
          <cell r="I17">
            <v>-77543.945890000032</v>
          </cell>
          <cell r="J17">
            <v>-78685.878670000035</v>
          </cell>
          <cell r="K17">
            <v>-78685.878670000035</v>
          </cell>
          <cell r="L17">
            <v>-78685.878670000035</v>
          </cell>
          <cell r="M17">
            <v>-78685.878670000035</v>
          </cell>
          <cell r="N17">
            <v>-78685.878670000035</v>
          </cell>
          <cell r="O17">
            <v>-78685.878670000035</v>
          </cell>
        </row>
        <row r="18">
          <cell r="C18" t="str">
            <v>Bursatilización de la Cartera</v>
          </cell>
          <cell r="D18" t="str">
            <v xml:space="preserve">                                0</v>
          </cell>
          <cell r="E18" t="str">
            <v xml:space="preserve">                                0</v>
          </cell>
          <cell r="F18" t="str">
            <v xml:space="preserve">                                0</v>
          </cell>
          <cell r="G18" t="str">
            <v xml:space="preserve">                                0</v>
          </cell>
          <cell r="H18" t="str">
            <v xml:space="preserve">                                0</v>
          </cell>
          <cell r="I18" t="str">
            <v xml:space="preserve">                                0</v>
          </cell>
          <cell r="J18" t="str">
            <v xml:space="preserve">                                0</v>
          </cell>
          <cell r="K18" t="str">
            <v xml:space="preserve">                                0</v>
          </cell>
          <cell r="L18" t="str">
            <v xml:space="preserve">                                0</v>
          </cell>
          <cell r="M18" t="str">
            <v xml:space="preserve">                                0</v>
          </cell>
          <cell r="N18" t="str">
            <v xml:space="preserve">                                0</v>
          </cell>
          <cell r="O18" t="str">
            <v xml:space="preserve">                                0</v>
          </cell>
        </row>
        <row r="19">
          <cell r="C19" t="str">
            <v>Depósitos y Adelantos</v>
          </cell>
          <cell r="D19">
            <v>161760.13686000003</v>
          </cell>
          <cell r="E19">
            <v>151447.95382</v>
          </cell>
          <cell r="F19">
            <v>201652.70879</v>
          </cell>
          <cell r="G19">
            <v>206133.57036999997</v>
          </cell>
          <cell r="H19">
            <v>204096.60086999997</v>
          </cell>
          <cell r="I19">
            <v>212585.00814999998</v>
          </cell>
          <cell r="J19">
            <v>218533.81023</v>
          </cell>
          <cell r="K19">
            <v>218533.81023</v>
          </cell>
          <cell r="L19">
            <v>218533.81023</v>
          </cell>
          <cell r="M19">
            <v>218533.81023</v>
          </cell>
          <cell r="N19">
            <v>218533.81023</v>
          </cell>
          <cell r="O19">
            <v>218533.81023</v>
          </cell>
        </row>
        <row r="20">
          <cell r="C20" t="str">
            <v>Instrumentos Financieros</v>
          </cell>
          <cell r="D20" t="str">
            <v xml:space="preserve">                                0</v>
          </cell>
          <cell r="E20" t="str">
            <v xml:space="preserve">                                0</v>
          </cell>
          <cell r="F20" t="str">
            <v xml:space="preserve">                                0</v>
          </cell>
          <cell r="G20" t="str">
            <v xml:space="preserve">                                0</v>
          </cell>
          <cell r="H20" t="str">
            <v xml:space="preserve">                                0</v>
          </cell>
          <cell r="I20" t="str">
            <v xml:space="preserve">                                0</v>
          </cell>
          <cell r="J20" t="str">
            <v xml:space="preserve">                                0</v>
          </cell>
          <cell r="K20" t="str">
            <v xml:space="preserve">                                0</v>
          </cell>
          <cell r="L20" t="str">
            <v xml:space="preserve">                                0</v>
          </cell>
          <cell r="M20" t="str">
            <v xml:space="preserve">                                0</v>
          </cell>
          <cell r="N20" t="str">
            <v xml:space="preserve">                                0</v>
          </cell>
          <cell r="O20" t="str">
            <v xml:space="preserve">                                0</v>
          </cell>
        </row>
        <row r="21">
          <cell r="C21" t="str">
            <v>Gastos por amortizar</v>
          </cell>
          <cell r="D21" t="str">
            <v xml:space="preserve">                                0</v>
          </cell>
          <cell r="E21" t="str">
            <v xml:space="preserve">                                0</v>
          </cell>
          <cell r="F21" t="str">
            <v xml:space="preserve">                                0</v>
          </cell>
          <cell r="G21" t="str">
            <v xml:space="preserve">                                0</v>
          </cell>
          <cell r="H21" t="str">
            <v xml:space="preserve">                                0</v>
          </cell>
          <cell r="I21" t="str">
            <v xml:space="preserve">                                0</v>
          </cell>
          <cell r="J21" t="str">
            <v xml:space="preserve">                                0</v>
          </cell>
          <cell r="K21" t="str">
            <v xml:space="preserve">                                0</v>
          </cell>
          <cell r="L21" t="str">
            <v xml:space="preserve">                                0</v>
          </cell>
          <cell r="M21" t="str">
            <v xml:space="preserve">                                0</v>
          </cell>
          <cell r="N21" t="str">
            <v xml:space="preserve">                                0</v>
          </cell>
          <cell r="O21" t="str">
            <v xml:space="preserve">                                0</v>
          </cell>
        </row>
        <row r="23">
          <cell r="C23" t="str">
            <v>ACTIVOS MONETARIOS</v>
          </cell>
          <cell r="D23">
            <v>3378483.8552899999</v>
          </cell>
          <cell r="E23">
            <v>3337219.1535299998</v>
          </cell>
          <cell r="F23">
            <v>2876312.4759399998</v>
          </cell>
          <cell r="G23">
            <v>3072912.8725899993</v>
          </cell>
          <cell r="H23">
            <v>3180779.1889499994</v>
          </cell>
          <cell r="I23">
            <v>3080463.8541099997</v>
          </cell>
          <cell r="J23">
            <v>2711352.2672999999</v>
          </cell>
          <cell r="K23">
            <v>2711352.2672999999</v>
          </cell>
          <cell r="L23">
            <v>2711352.2672999999</v>
          </cell>
          <cell r="M23">
            <v>2711352.2672999999</v>
          </cell>
          <cell r="N23">
            <v>2711352.2672999999</v>
          </cell>
          <cell r="O23">
            <v>2711352.2672999999</v>
          </cell>
        </row>
        <row r="26">
          <cell r="C26" t="str">
            <v>Cuentas de Orden Pidiregas</v>
          </cell>
          <cell r="D26">
            <v>264589.39621000004</v>
          </cell>
          <cell r="E26">
            <v>250784.10492999997</v>
          </cell>
          <cell r="F26">
            <v>259866.52466999998</v>
          </cell>
          <cell r="G26">
            <v>259423.65341999999</v>
          </cell>
          <cell r="H26">
            <v>323066.65952999995</v>
          </cell>
          <cell r="I26">
            <v>349651.87604999996</v>
          </cell>
          <cell r="J26">
            <v>-5.9604644775390626E-11</v>
          </cell>
          <cell r="K26">
            <v>-5.9604644775390626E-11</v>
          </cell>
          <cell r="L26">
            <v>-5.9604644775390626E-11</v>
          </cell>
          <cell r="M26">
            <v>-5.9604644775390626E-11</v>
          </cell>
          <cell r="N26">
            <v>-5.9604644775390626E-11</v>
          </cell>
          <cell r="O26">
            <v>-5.9604644775390626E-11</v>
          </cell>
        </row>
        <row r="27">
          <cell r="C27" t="str">
            <v>Deuda Interna</v>
          </cell>
          <cell r="D27" t="str">
            <v xml:space="preserve">                                0</v>
          </cell>
          <cell r="E27" t="str">
            <v xml:space="preserve">                                0</v>
          </cell>
          <cell r="F27" t="str">
            <v xml:space="preserve">                                0</v>
          </cell>
          <cell r="G27" t="str">
            <v xml:space="preserve">                                0</v>
          </cell>
          <cell r="H27" t="str">
            <v xml:space="preserve">                                0</v>
          </cell>
          <cell r="I27" t="str">
            <v xml:space="preserve">                                0</v>
          </cell>
          <cell r="J27" t="str">
            <v xml:space="preserve">                                0</v>
          </cell>
          <cell r="K27" t="str">
            <v xml:space="preserve">                                0</v>
          </cell>
          <cell r="L27" t="str">
            <v xml:space="preserve">                                0</v>
          </cell>
          <cell r="M27" t="str">
            <v xml:space="preserve">                                0</v>
          </cell>
          <cell r="N27" t="str">
            <v xml:space="preserve">                                0</v>
          </cell>
          <cell r="O27" t="str">
            <v xml:space="preserve">                                0</v>
          </cell>
        </row>
        <row r="28">
          <cell r="C28" t="str">
            <v>Deuda Externa</v>
          </cell>
          <cell r="D28" t="str">
            <v xml:space="preserve">                                0</v>
          </cell>
          <cell r="E28" t="str">
            <v xml:space="preserve">                                0</v>
          </cell>
          <cell r="F28" t="str">
            <v xml:space="preserve">                                0</v>
          </cell>
          <cell r="G28" t="str">
            <v xml:space="preserve">                                0</v>
          </cell>
          <cell r="H28" t="str">
            <v xml:space="preserve">                                0</v>
          </cell>
          <cell r="I28" t="str">
            <v xml:space="preserve">                                0</v>
          </cell>
          <cell r="J28" t="str">
            <v xml:space="preserve">                                0</v>
          </cell>
          <cell r="K28" t="str">
            <v xml:space="preserve">                                0</v>
          </cell>
          <cell r="L28" t="str">
            <v xml:space="preserve">                                0</v>
          </cell>
          <cell r="M28" t="str">
            <v xml:space="preserve">                                0</v>
          </cell>
          <cell r="N28" t="str">
            <v xml:space="preserve">                                0</v>
          </cell>
          <cell r="O28" t="str">
            <v xml:space="preserve">                                0</v>
          </cell>
        </row>
        <row r="29">
          <cell r="C29" t="str">
            <v>Arrendamiento de Equipo (LP)</v>
          </cell>
          <cell r="D29">
            <v>0</v>
          </cell>
          <cell r="E29" t="str">
            <v xml:space="preserve">                                0</v>
          </cell>
          <cell r="F29" t="str">
            <v xml:space="preserve">                                0</v>
          </cell>
          <cell r="G29" t="str">
            <v xml:space="preserve">                                0</v>
          </cell>
          <cell r="H29" t="str">
            <v xml:space="preserve">                                0</v>
          </cell>
          <cell r="I29" t="str">
            <v xml:space="preserve">                                0</v>
          </cell>
          <cell r="J29" t="str">
            <v xml:space="preserve">                                0</v>
          </cell>
          <cell r="K29" t="str">
            <v xml:space="preserve">                                0</v>
          </cell>
          <cell r="L29" t="str">
            <v xml:space="preserve">                                0</v>
          </cell>
          <cell r="M29" t="str">
            <v xml:space="preserve">                                0</v>
          </cell>
          <cell r="N29" t="str">
            <v xml:space="preserve">                                0</v>
          </cell>
          <cell r="O29" t="str">
            <v xml:space="preserve">                                0</v>
          </cell>
        </row>
        <row r="30">
          <cell r="C30" t="str">
            <v>Pidiregas LP</v>
          </cell>
          <cell r="D30">
            <v>1.0000007227063179E-5</v>
          </cell>
          <cell r="E30">
            <v>-29883.702450000001</v>
          </cell>
          <cell r="F30">
            <v>-31092.698339999999</v>
          </cell>
          <cell r="G30">
            <v>-24228.89302</v>
          </cell>
          <cell r="H30">
            <v>-24321.048460000002</v>
          </cell>
          <cell r="I30">
            <v>-24549.934300000001</v>
          </cell>
          <cell r="J30">
            <v>-423301.67887</v>
          </cell>
          <cell r="K30">
            <v>-423301.67887</v>
          </cell>
          <cell r="L30">
            <v>-423301.67887</v>
          </cell>
          <cell r="M30">
            <v>-423301.67887</v>
          </cell>
          <cell r="N30">
            <v>-423301.67887</v>
          </cell>
          <cell r="O30">
            <v>-423301.67887</v>
          </cell>
        </row>
        <row r="31">
          <cell r="C31" t="str">
            <v>Instrumentos Financieros (LP)</v>
          </cell>
          <cell r="D31" t="str">
            <v xml:space="preserve">                                0</v>
          </cell>
          <cell r="E31" t="str">
            <v xml:space="preserve">                                0</v>
          </cell>
          <cell r="F31" t="str">
            <v xml:space="preserve">                                0</v>
          </cell>
          <cell r="G31" t="str">
            <v xml:space="preserve">                                0</v>
          </cell>
          <cell r="H31" t="str">
            <v xml:space="preserve">                                0</v>
          </cell>
          <cell r="I31" t="str">
            <v xml:space="preserve">                                0</v>
          </cell>
          <cell r="J31" t="str">
            <v xml:space="preserve">                                0</v>
          </cell>
          <cell r="K31" t="str">
            <v xml:space="preserve">                                0</v>
          </cell>
          <cell r="L31" t="str">
            <v xml:space="preserve">                                0</v>
          </cell>
          <cell r="M31" t="str">
            <v xml:space="preserve">                                0</v>
          </cell>
          <cell r="N31" t="str">
            <v xml:space="preserve">                                0</v>
          </cell>
          <cell r="O31" t="str">
            <v xml:space="preserve">                                0</v>
          </cell>
        </row>
        <row r="32">
          <cell r="C32" t="str">
            <v>Pasivo Largo Plazo</v>
          </cell>
          <cell r="D32">
            <v>-264589.39620000002</v>
          </cell>
          <cell r="E32">
            <v>-280667.80737999995</v>
          </cell>
          <cell r="F32">
            <v>-290959.22300999996</v>
          </cell>
          <cell r="G32">
            <v>-283652.54644000001</v>
          </cell>
          <cell r="H32">
            <v>-347387.70798999997</v>
          </cell>
          <cell r="I32">
            <v>-374201.81034999999</v>
          </cell>
          <cell r="J32">
            <v>-423301.67886999995</v>
          </cell>
          <cell r="K32">
            <v>-423301.67886999995</v>
          </cell>
          <cell r="L32">
            <v>-423301.67886999995</v>
          </cell>
          <cell r="M32">
            <v>-423301.67886999995</v>
          </cell>
          <cell r="N32">
            <v>-423301.67886999995</v>
          </cell>
          <cell r="O32">
            <v>-423301.67886999995</v>
          </cell>
        </row>
        <row r="34">
          <cell r="C34" t="str">
            <v>Arrendamiento de Equipo (CP)</v>
          </cell>
          <cell r="D34" t="str">
            <v xml:space="preserve">                                0</v>
          </cell>
          <cell r="E34" t="str">
            <v xml:space="preserve">                                0</v>
          </cell>
          <cell r="F34" t="str">
            <v xml:space="preserve">                                0</v>
          </cell>
          <cell r="G34" t="str">
            <v xml:space="preserve">                                0</v>
          </cell>
          <cell r="H34" t="str">
            <v xml:space="preserve">                                0</v>
          </cell>
          <cell r="I34" t="str">
            <v xml:space="preserve">                                0</v>
          </cell>
          <cell r="J34" t="str">
            <v xml:space="preserve">                                0</v>
          </cell>
          <cell r="K34" t="str">
            <v xml:space="preserve">                                0</v>
          </cell>
          <cell r="L34" t="str">
            <v xml:space="preserve">                                0</v>
          </cell>
          <cell r="M34" t="str">
            <v xml:space="preserve">                                0</v>
          </cell>
          <cell r="N34" t="str">
            <v xml:space="preserve">                                0</v>
          </cell>
          <cell r="O34" t="str">
            <v xml:space="preserve">                                0</v>
          </cell>
        </row>
        <row r="35">
          <cell r="C35" t="str">
            <v>Depósito de Varios</v>
          </cell>
          <cell r="D35">
            <v>-697498.81648000015</v>
          </cell>
          <cell r="E35">
            <v>-705472.24615999998</v>
          </cell>
          <cell r="F35">
            <v>-714431.52971999999</v>
          </cell>
          <cell r="G35">
            <v>-720760.99105000007</v>
          </cell>
          <cell r="H35">
            <v>-730908.92006000003</v>
          </cell>
          <cell r="I35">
            <v>-750361.47377000016</v>
          </cell>
          <cell r="J35">
            <v>-759813.85920000006</v>
          </cell>
          <cell r="K35">
            <v>-759813.85920000006</v>
          </cell>
          <cell r="L35">
            <v>-759813.85920000006</v>
          </cell>
          <cell r="M35">
            <v>-759813.85920000006</v>
          </cell>
          <cell r="N35">
            <v>-759813.85920000006</v>
          </cell>
          <cell r="O35">
            <v>-759813.85920000006</v>
          </cell>
        </row>
        <row r="36">
          <cell r="C36" t="str">
            <v>Deuda Externa.</v>
          </cell>
          <cell r="D36" t="str">
            <v xml:space="preserve">                                0</v>
          </cell>
          <cell r="E36" t="str">
            <v xml:space="preserve">                                0</v>
          </cell>
          <cell r="F36" t="str">
            <v xml:space="preserve">                                0</v>
          </cell>
          <cell r="G36" t="str">
            <v xml:space="preserve">                                0</v>
          </cell>
          <cell r="H36" t="str">
            <v xml:space="preserve">                                0</v>
          </cell>
          <cell r="I36" t="str">
            <v xml:space="preserve">                                0</v>
          </cell>
          <cell r="J36" t="str">
            <v xml:space="preserve">                                0</v>
          </cell>
          <cell r="K36" t="str">
            <v xml:space="preserve">                                0</v>
          </cell>
          <cell r="L36" t="str">
            <v xml:space="preserve">                                0</v>
          </cell>
          <cell r="M36" t="str">
            <v xml:space="preserve">                                0</v>
          </cell>
          <cell r="N36" t="str">
            <v xml:space="preserve">                                0</v>
          </cell>
          <cell r="O36" t="str">
            <v xml:space="preserve">                                0</v>
          </cell>
        </row>
        <row r="37">
          <cell r="C37" t="str">
            <v>Deuda Interna.</v>
          </cell>
          <cell r="D37" t="str">
            <v xml:space="preserve">                                0</v>
          </cell>
          <cell r="E37" t="str">
            <v xml:space="preserve">                                0</v>
          </cell>
          <cell r="F37" t="str">
            <v xml:space="preserve">                                0</v>
          </cell>
          <cell r="G37" t="str">
            <v xml:space="preserve">                                0</v>
          </cell>
          <cell r="H37" t="str">
            <v xml:space="preserve">                                0</v>
          </cell>
          <cell r="I37" t="str">
            <v xml:space="preserve">                                0</v>
          </cell>
          <cell r="J37" t="str">
            <v xml:space="preserve">                                0</v>
          </cell>
          <cell r="K37" t="str">
            <v xml:space="preserve">                                0</v>
          </cell>
          <cell r="L37" t="str">
            <v xml:space="preserve">                                0</v>
          </cell>
          <cell r="M37" t="str">
            <v xml:space="preserve">                                0</v>
          </cell>
          <cell r="N37" t="str">
            <v xml:space="preserve">                                0</v>
          </cell>
          <cell r="O37" t="str">
            <v xml:space="preserve">                                0</v>
          </cell>
        </row>
        <row r="38">
          <cell r="C38" t="str">
            <v>DIFERIDO</v>
          </cell>
          <cell r="D38" t="str">
            <v xml:space="preserve">                                0</v>
          </cell>
          <cell r="E38" t="str">
            <v xml:space="preserve">                                0</v>
          </cell>
          <cell r="F38" t="str">
            <v xml:space="preserve">                                0</v>
          </cell>
          <cell r="G38" t="str">
            <v xml:space="preserve">                                0</v>
          </cell>
          <cell r="H38" t="str">
            <v xml:space="preserve">                                0</v>
          </cell>
          <cell r="I38" t="str">
            <v xml:space="preserve">                                0</v>
          </cell>
          <cell r="J38" t="str">
            <v xml:space="preserve">                                0</v>
          </cell>
          <cell r="K38" t="str">
            <v xml:space="preserve">                                0</v>
          </cell>
          <cell r="L38" t="str">
            <v xml:space="preserve">                                0</v>
          </cell>
          <cell r="M38" t="str">
            <v xml:space="preserve">                                0</v>
          </cell>
          <cell r="N38" t="str">
            <v xml:space="preserve">                                0</v>
          </cell>
          <cell r="O38" t="str">
            <v xml:space="preserve">                                0</v>
          </cell>
        </row>
        <row r="39">
          <cell r="C39" t="str">
            <v>Empleados</v>
          </cell>
          <cell r="D39">
            <v>-37027.542020000008</v>
          </cell>
          <cell r="E39">
            <v>-31060.487339999996</v>
          </cell>
          <cell r="F39">
            <v>-47147.703589999997</v>
          </cell>
          <cell r="G39">
            <v>-5562.6274999999923</v>
          </cell>
          <cell r="H39">
            <v>-18856.976029999994</v>
          </cell>
          <cell r="I39">
            <v>-29308.119839999996</v>
          </cell>
          <cell r="J39">
            <v>-38629.349709999995</v>
          </cell>
          <cell r="K39">
            <v>-38629.349709999995</v>
          </cell>
          <cell r="L39">
            <v>-38629.349709999995</v>
          </cell>
          <cell r="M39">
            <v>-38629.349709999995</v>
          </cell>
          <cell r="N39">
            <v>-38629.349709999995</v>
          </cell>
          <cell r="O39">
            <v>-38629.349709999995</v>
          </cell>
        </row>
        <row r="40">
          <cell r="C40" t="str">
            <v>I.V.A. por Pagar</v>
          </cell>
          <cell r="D40">
            <v>-104504.74124000003</v>
          </cell>
          <cell r="E40">
            <v>-34435.580710000017</v>
          </cell>
          <cell r="F40">
            <v>-225297.75122000003</v>
          </cell>
          <cell r="G40">
            <v>-105572.68746000004</v>
          </cell>
          <cell r="H40">
            <v>-105617.56746000003</v>
          </cell>
          <cell r="I40">
            <v>-121310.17045000005</v>
          </cell>
          <cell r="J40">
            <v>-231695.56972000009</v>
          </cell>
          <cell r="K40">
            <v>-231695.56972000009</v>
          </cell>
          <cell r="L40">
            <v>-231695.56972000009</v>
          </cell>
          <cell r="M40">
            <v>-231695.56972000009</v>
          </cell>
          <cell r="N40">
            <v>-231695.56972000009</v>
          </cell>
          <cell r="O40">
            <v>-231695.56972000009</v>
          </cell>
        </row>
        <row r="41">
          <cell r="C41" t="str">
            <v>410E0  Traspaso de I.V.A.  entre Areas.</v>
          </cell>
          <cell r="D41">
            <v>-1429184.2257100001</v>
          </cell>
          <cell r="E41">
            <v>-104504.74123999999</v>
          </cell>
          <cell r="F41">
            <v>-34435.580709999995</v>
          </cell>
          <cell r="G41">
            <v>-259733.23632000005</v>
          </cell>
          <cell r="H41">
            <v>-365305.92378000007</v>
          </cell>
          <cell r="I41">
            <v>-470923.49124000012</v>
          </cell>
          <cell r="J41">
            <v>-470923.49124000012</v>
          </cell>
          <cell r="K41">
            <v>-470923.49124000012</v>
          </cell>
          <cell r="L41">
            <v>-470923.49124000012</v>
          </cell>
          <cell r="M41">
            <v>-470923.49124000012</v>
          </cell>
          <cell r="N41">
            <v>-470923.49124000012</v>
          </cell>
          <cell r="O41">
            <v>-470923.49124000012</v>
          </cell>
        </row>
        <row r="42">
          <cell r="C42" t="str">
            <v>Impuestos y Derechos</v>
          </cell>
          <cell r="D42">
            <v>-29022.67037</v>
          </cell>
          <cell r="E42">
            <v>-24354.620559999999</v>
          </cell>
          <cell r="F42">
            <v>-18251.857629999999</v>
          </cell>
          <cell r="G42">
            <v>-30900.386839999999</v>
          </cell>
          <cell r="H42">
            <v>-21755.1456</v>
          </cell>
          <cell r="I42">
            <v>-18851.633810000003</v>
          </cell>
          <cell r="J42">
            <v>-19619.149810000003</v>
          </cell>
          <cell r="K42">
            <v>-19619.149810000003</v>
          </cell>
          <cell r="L42">
            <v>-19619.149810000003</v>
          </cell>
          <cell r="M42">
            <v>-19619.149810000003</v>
          </cell>
          <cell r="N42">
            <v>-19619.149810000003</v>
          </cell>
          <cell r="O42">
            <v>-19619.149810000003</v>
          </cell>
        </row>
        <row r="43">
          <cell r="C43" t="str">
            <v>Intereses por Pagar Arrendamiento</v>
          </cell>
          <cell r="D43" t="str">
            <v xml:space="preserve">                                0</v>
          </cell>
          <cell r="E43" t="str">
            <v xml:space="preserve">                                0</v>
          </cell>
          <cell r="F43" t="str">
            <v xml:space="preserve">                                0</v>
          </cell>
          <cell r="G43" t="str">
            <v xml:space="preserve">                                0</v>
          </cell>
          <cell r="H43" t="str">
            <v xml:space="preserve">                                0</v>
          </cell>
          <cell r="I43" t="str">
            <v xml:space="preserve">                                0</v>
          </cell>
          <cell r="J43" t="str">
            <v xml:space="preserve">                                0</v>
          </cell>
          <cell r="K43" t="str">
            <v xml:space="preserve">                                0</v>
          </cell>
          <cell r="L43" t="str">
            <v xml:space="preserve">                                0</v>
          </cell>
          <cell r="M43" t="str">
            <v xml:space="preserve">                                0</v>
          </cell>
          <cell r="N43" t="str">
            <v xml:space="preserve">                                0</v>
          </cell>
          <cell r="O43" t="str">
            <v xml:space="preserve">                                0</v>
          </cell>
        </row>
        <row r="44">
          <cell r="C44" t="str">
            <v>Intereses por Pagar Deuda</v>
          </cell>
          <cell r="D44" t="str">
            <v xml:space="preserve">                                0</v>
          </cell>
          <cell r="E44" t="str">
            <v xml:space="preserve">                                0</v>
          </cell>
          <cell r="F44" t="str">
            <v xml:space="preserve">                                0</v>
          </cell>
          <cell r="G44" t="str">
            <v xml:space="preserve">                                0</v>
          </cell>
          <cell r="H44" t="str">
            <v xml:space="preserve">                                0</v>
          </cell>
          <cell r="I44" t="str">
            <v xml:space="preserve">                                0</v>
          </cell>
          <cell r="J44" t="str">
            <v xml:space="preserve">                                0</v>
          </cell>
          <cell r="K44" t="str">
            <v xml:space="preserve">                                0</v>
          </cell>
          <cell r="L44" t="str">
            <v xml:space="preserve">                                0</v>
          </cell>
          <cell r="M44" t="str">
            <v xml:space="preserve">                                0</v>
          </cell>
          <cell r="N44" t="str">
            <v xml:space="preserve">                                0</v>
          </cell>
          <cell r="O44" t="str">
            <v xml:space="preserve">                                0</v>
          </cell>
        </row>
        <row r="45">
          <cell r="C45" t="str">
            <v>Intereses por Pagar Pidiregas</v>
          </cell>
          <cell r="D45">
            <v>-3225.2802500000007</v>
          </cell>
          <cell r="E45">
            <v>-3123.9848299999981</v>
          </cell>
          <cell r="F45">
            <v>-5234.1203099999984</v>
          </cell>
          <cell r="G45">
            <v>-5102.1936799999985</v>
          </cell>
          <cell r="H45">
            <v>-2427.4182699999988</v>
          </cell>
          <cell r="I45">
            <v>-4023.104049999999</v>
          </cell>
          <cell r="J45">
            <v>-39.461619999999179</v>
          </cell>
          <cell r="K45">
            <v>-39.461619999999179</v>
          </cell>
          <cell r="L45">
            <v>-39.461619999999179</v>
          </cell>
          <cell r="M45">
            <v>-39.461619999999179</v>
          </cell>
          <cell r="N45">
            <v>-39.461619999999179</v>
          </cell>
          <cell r="O45">
            <v>-39.461619999999179</v>
          </cell>
        </row>
        <row r="46">
          <cell r="C46" t="str">
            <v>Intereses por Cobertura de tasa</v>
          </cell>
          <cell r="D46" t="str">
            <v xml:space="preserve">                                0</v>
          </cell>
          <cell r="E46" t="str">
            <v xml:space="preserve">                                0</v>
          </cell>
          <cell r="F46" t="str">
            <v xml:space="preserve">                                0</v>
          </cell>
          <cell r="G46" t="str">
            <v xml:space="preserve">                                0</v>
          </cell>
          <cell r="H46" t="str">
            <v xml:space="preserve">                                0</v>
          </cell>
          <cell r="I46" t="str">
            <v xml:space="preserve">                                0</v>
          </cell>
          <cell r="J46" t="str">
            <v xml:space="preserve">                                0</v>
          </cell>
          <cell r="K46" t="str">
            <v xml:space="preserve">                                0</v>
          </cell>
          <cell r="L46" t="str">
            <v xml:space="preserve">                                0</v>
          </cell>
          <cell r="M46" t="str">
            <v xml:space="preserve">                                0</v>
          </cell>
          <cell r="N46" t="str">
            <v xml:space="preserve">                                0</v>
          </cell>
          <cell r="O46" t="str">
            <v xml:space="preserve">                                0</v>
          </cell>
        </row>
        <row r="47">
          <cell r="C47" t="str">
            <v>Otros Pasivos</v>
          </cell>
          <cell r="D47">
            <v>-697256.75413000036</v>
          </cell>
          <cell r="E47">
            <v>-696828.1440099997</v>
          </cell>
          <cell r="F47">
            <v>-676163.45894999977</v>
          </cell>
          <cell r="G47">
            <v>-688845.97851999989</v>
          </cell>
          <cell r="H47">
            <v>-730666.7072399999</v>
          </cell>
          <cell r="I47">
            <v>-794529.26901000005</v>
          </cell>
          <cell r="J47">
            <v>-814949.60533000005</v>
          </cell>
          <cell r="K47">
            <v>-814949.60533000005</v>
          </cell>
          <cell r="L47">
            <v>-814949.60533000005</v>
          </cell>
          <cell r="M47">
            <v>-814949.60533000005</v>
          </cell>
          <cell r="N47">
            <v>-814949.60533000005</v>
          </cell>
          <cell r="O47">
            <v>-814949.60533000005</v>
          </cell>
        </row>
        <row r="48">
          <cell r="C48" t="str">
            <v>Pidiregas CP</v>
          </cell>
          <cell r="D48">
            <v>-33314.275940000007</v>
          </cell>
          <cell r="E48">
            <v>-35913.141260000004</v>
          </cell>
          <cell r="F48">
            <v>-37122.201460000011</v>
          </cell>
          <cell r="G48">
            <v>-37065.164880000011</v>
          </cell>
          <cell r="H48">
            <v>-45552.452900000011</v>
          </cell>
          <cell r="I48">
            <v>-49099.868520000011</v>
          </cell>
          <cell r="J48">
            <v>-7.4505805969238283E-12</v>
          </cell>
          <cell r="K48">
            <v>-7.4505805969238283E-12</v>
          </cell>
          <cell r="L48">
            <v>-7.4505805969238283E-12</v>
          </cell>
          <cell r="M48">
            <v>-7.4505805969238283E-12</v>
          </cell>
          <cell r="N48">
            <v>-7.4505805969238283E-12</v>
          </cell>
          <cell r="O48">
            <v>-7.4505805969238283E-12</v>
          </cell>
        </row>
        <row r="49">
          <cell r="C49" t="str">
            <v>Proveedores y Contratistas</v>
          </cell>
          <cell r="D49">
            <v>-109173.91660000006</v>
          </cell>
          <cell r="E49">
            <v>-128495.26784999999</v>
          </cell>
          <cell r="F49">
            <v>-130161.13397</v>
          </cell>
          <cell r="G49">
            <v>-207112.40309000004</v>
          </cell>
          <cell r="H49">
            <v>-148574.74932000006</v>
          </cell>
          <cell r="I49">
            <v>-114339.82808000004</v>
          </cell>
          <cell r="J49">
            <v>-111401.41060000003</v>
          </cell>
          <cell r="K49">
            <v>-111401.41060000003</v>
          </cell>
          <cell r="L49">
            <v>-111401.41060000003</v>
          </cell>
          <cell r="M49">
            <v>-111401.41060000003</v>
          </cell>
          <cell r="N49">
            <v>-111401.41060000003</v>
          </cell>
          <cell r="O49">
            <v>-111401.41060000003</v>
          </cell>
        </row>
        <row r="50">
          <cell r="C50" t="str">
            <v>Tesorería de la Federación</v>
          </cell>
        </row>
        <row r="52">
          <cell r="C52" t="str">
            <v>Pasivo a Corto Plazo</v>
          </cell>
          <cell r="D52">
            <v>-3140208.2227400006</v>
          </cell>
          <cell r="E52">
            <v>-1764188.2139599994</v>
          </cell>
          <cell r="F52">
            <v>-1888245.3375600001</v>
          </cell>
          <cell r="G52">
            <v>-2060655.66934</v>
          </cell>
          <cell r="H52">
            <v>-2169665.8606600002</v>
          </cell>
          <cell r="I52">
            <v>-2352746.9587700004</v>
          </cell>
          <cell r="J52">
            <v>-2447071.8972300002</v>
          </cell>
          <cell r="K52">
            <v>-2447071.8972300002</v>
          </cell>
          <cell r="L52">
            <v>-2447071.8972300002</v>
          </cell>
          <cell r="M52">
            <v>-2447071.8972300002</v>
          </cell>
          <cell r="N52">
            <v>-2447071.8972300002</v>
          </cell>
          <cell r="O52">
            <v>-2447071.8972300002</v>
          </cell>
        </row>
        <row r="55">
          <cell r="C55" t="str">
            <v>Desmantelamiento Planta Nuclear</v>
          </cell>
          <cell r="D55" t="str">
            <v xml:space="preserve">                                0</v>
          </cell>
          <cell r="E55" t="str">
            <v xml:space="preserve">                                0</v>
          </cell>
          <cell r="F55" t="str">
            <v xml:space="preserve">                                0</v>
          </cell>
          <cell r="G55" t="str">
            <v xml:space="preserve">                                0</v>
          </cell>
          <cell r="H55" t="str">
            <v xml:space="preserve">                                0</v>
          </cell>
          <cell r="I55" t="str">
            <v xml:space="preserve">                                0</v>
          </cell>
          <cell r="J55" t="str">
            <v xml:space="preserve">                                0</v>
          </cell>
          <cell r="K55" t="str">
            <v xml:space="preserve">                                0</v>
          </cell>
          <cell r="L55" t="str">
            <v xml:space="preserve">                                0</v>
          </cell>
          <cell r="M55" t="str">
            <v xml:space="preserve">                                0</v>
          </cell>
          <cell r="N55" t="str">
            <v xml:space="preserve">                                0</v>
          </cell>
          <cell r="O55" t="str">
            <v xml:space="preserve">                                0</v>
          </cell>
        </row>
        <row r="56">
          <cell r="C56" t="str">
            <v>RESERVAS</v>
          </cell>
          <cell r="D56">
            <v>0</v>
          </cell>
          <cell r="E56">
            <v>0</v>
          </cell>
          <cell r="F56">
            <v>0</v>
          </cell>
          <cell r="G56">
            <v>0</v>
          </cell>
          <cell r="H56">
            <v>0</v>
          </cell>
          <cell r="I56">
            <v>0</v>
          </cell>
          <cell r="J56">
            <v>0</v>
          </cell>
          <cell r="K56">
            <v>0</v>
          </cell>
          <cell r="L56">
            <v>0</v>
          </cell>
          <cell r="M56">
            <v>0</v>
          </cell>
          <cell r="N56">
            <v>0</v>
          </cell>
          <cell r="O56">
            <v>0</v>
          </cell>
        </row>
      </sheetData>
      <sheetData sheetId="6"/>
      <sheetData sheetId="7"/>
      <sheetData sheetId="8"/>
      <sheetData sheetId="9"/>
      <sheetData sheetId="10"/>
      <sheetData sheetId="11"/>
      <sheetData sheetId="12"/>
      <sheetData sheetId="13"/>
      <sheetData sheetId="14"/>
      <sheetData sheetId="15"/>
      <sheetData sheetId="16">
        <row r="1">
          <cell r="D1" t="str">
            <v>2006</v>
          </cell>
        </row>
      </sheetData>
      <sheetData sheetId="17"/>
      <sheetData sheetId="18"/>
      <sheetData sheetId="19"/>
      <sheetData sheetId="20"/>
      <sheetData sheetId="21"/>
      <sheetData sheetId="22"/>
      <sheetData sheetId="23"/>
      <sheetData sheetId="24"/>
      <sheetData sheetId="25"/>
      <sheetData sheetId="26"/>
      <sheetData sheetId="27">
        <row r="1">
          <cell r="D1" t="str">
            <v>2006</v>
          </cell>
        </row>
      </sheetData>
      <sheetData sheetId="28"/>
      <sheetData sheetId="29"/>
      <sheetData sheetId="30"/>
      <sheetData sheetId="31"/>
      <sheetData sheetId="32"/>
      <sheetData sheetId="33"/>
      <sheetData sheetId="34">
        <row r="1">
          <cell r="B1">
            <v>0</v>
          </cell>
        </row>
      </sheetData>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ES  SEP 2003  "/>
      <sheetName val="VOLUMENES  JUN 2003  "/>
      <sheetName val="VOLUMENES  DIC 2002  "/>
      <sheetName val="VOLUMENES  SEPT 2002 "/>
      <sheetName val="VOLUMENES JUNIO 2002"/>
      <sheetName val="VOLUMENES A MZO 2002"/>
      <sheetName val="VOLUMENES A DIC"/>
      <sheetName val="VOLUMENES A SEPT"/>
      <sheetName val="VOLUMENES JUNIO"/>
      <sheetName val="VOLUMENES MARZO"/>
      <sheetName val="RGBCFE"/>
      <sheetName val="DGBSEN"/>
      <sheetName val="RGBCFE 02"/>
      <sheetName val="DGBSEN 02"/>
      <sheetName val="DGBSEN 03"/>
      <sheetName val="RGBCFE 03"/>
      <sheetName val="RU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 val="Tipos de Cambio"/>
      <sheetName val="2ª FEB"/>
      <sheetName val="Datos Base"/>
      <sheetName val="RANGOS"/>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cell r="D11">
            <v>343.03203600000001</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 sheetId="6"/>
      <sheetData sheetId="7" refreshError="1"/>
      <sheetData sheetId="8"/>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 val="datos base"/>
      <sheetName val="auxili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T86"/>
  <sheetViews>
    <sheetView showGridLines="0" tabSelected="1" topLeftCell="C1" zoomScaleNormal="100" zoomScaleSheetLayoutView="100" workbookViewId="0">
      <selection activeCell="Q1" sqref="Q1"/>
    </sheetView>
  </sheetViews>
  <sheetFormatPr baseColWidth="10" defaultColWidth="11.42578125" defaultRowHeight="15" x14ac:dyDescent="0.25"/>
  <cols>
    <col min="1" max="1" width="2.7109375" hidden="1" customWidth="1"/>
    <col min="2" max="2" width="5" hidden="1" customWidth="1"/>
    <col min="3" max="3" width="8.140625" style="14" customWidth="1"/>
    <col min="4" max="4" width="52.42578125" bestFit="1" customWidth="1"/>
    <col min="5" max="5" width="27" customWidth="1"/>
    <col min="6" max="6" width="11.42578125" customWidth="1"/>
    <col min="7" max="7" width="10.140625" customWidth="1"/>
    <col min="8" max="8" width="11.7109375" customWidth="1"/>
    <col min="9" max="9" width="11.42578125" customWidth="1"/>
    <col min="10" max="10" width="10.42578125" customWidth="1"/>
    <col min="11" max="11" width="8" customWidth="1"/>
    <col min="12" max="12" width="2.85546875" customWidth="1"/>
    <col min="13" max="13" width="10" customWidth="1"/>
    <col min="14" max="14" width="9.42578125" customWidth="1"/>
    <col min="15" max="15" width="8.7109375" customWidth="1"/>
    <col min="16" max="16" width="9.42578125" customWidth="1"/>
    <col min="17" max="17" width="14.140625" customWidth="1"/>
    <col min="18" max="18" width="14.42578125" style="2" customWidth="1"/>
    <col min="19" max="19" width="8.28515625" customWidth="1"/>
  </cols>
  <sheetData>
    <row r="1" spans="1:18" s="1" customFormat="1" ht="58.5" customHeight="1" x14ac:dyDescent="0.25">
      <c r="A1" s="331" t="s">
        <v>746</v>
      </c>
      <c r="B1" s="331"/>
      <c r="C1" s="331"/>
      <c r="D1" s="331"/>
      <c r="E1" s="332" t="s">
        <v>748</v>
      </c>
      <c r="F1" s="332"/>
      <c r="G1" s="88"/>
      <c r="H1" s="88"/>
      <c r="I1" s="88"/>
      <c r="J1" s="88"/>
      <c r="K1" s="88"/>
      <c r="L1" s="88"/>
      <c r="M1" s="88"/>
      <c r="N1" s="88"/>
      <c r="O1" s="88"/>
      <c r="P1" s="88"/>
    </row>
    <row r="2" spans="1:18" s="1" customFormat="1" ht="36" customHeight="1" thickBot="1" x14ac:dyDescent="0.35">
      <c r="A2" s="333" t="s">
        <v>747</v>
      </c>
      <c r="B2" s="333"/>
      <c r="C2" s="333"/>
      <c r="D2" s="333"/>
      <c r="E2" s="333"/>
      <c r="F2" s="333"/>
      <c r="G2" s="333"/>
      <c r="H2" s="333"/>
      <c r="I2" s="333"/>
      <c r="J2" s="333"/>
      <c r="K2" s="333"/>
      <c r="L2" s="89"/>
      <c r="M2" s="88"/>
      <c r="N2" s="90"/>
      <c r="O2" s="90"/>
      <c r="P2" s="88"/>
    </row>
    <row r="3" spans="1:18" ht="4.5" customHeight="1" x14ac:dyDescent="0.3">
      <c r="A3" s="334"/>
      <c r="B3" s="334"/>
      <c r="C3" s="334"/>
      <c r="D3" s="334"/>
      <c r="E3" s="334"/>
      <c r="F3" s="334"/>
      <c r="G3" s="334"/>
      <c r="H3" s="334"/>
      <c r="I3" s="334"/>
      <c r="J3" s="334"/>
      <c r="K3" s="334"/>
      <c r="L3" s="91"/>
      <c r="M3" s="334"/>
      <c r="N3" s="342"/>
      <c r="O3" s="342"/>
      <c r="P3" s="92"/>
      <c r="R3"/>
    </row>
    <row r="4" spans="1:18" ht="17.25" x14ac:dyDescent="0.3">
      <c r="A4" s="1"/>
      <c r="B4" s="1"/>
      <c r="C4" s="96" t="s">
        <v>750</v>
      </c>
      <c r="D4" s="97"/>
      <c r="E4" s="97"/>
      <c r="F4" s="97"/>
      <c r="G4" s="97"/>
      <c r="H4" s="97"/>
      <c r="I4" s="97"/>
      <c r="J4" s="97"/>
      <c r="K4" s="97"/>
      <c r="L4" s="97"/>
      <c r="M4" s="97"/>
      <c r="N4" s="98"/>
      <c r="O4" s="98"/>
      <c r="P4" s="99"/>
    </row>
    <row r="5" spans="1:18" ht="16.5" x14ac:dyDescent="0.3">
      <c r="A5" s="3"/>
      <c r="B5" s="3"/>
      <c r="C5" s="96" t="s">
        <v>0</v>
      </c>
      <c r="D5" s="100"/>
      <c r="E5" s="100"/>
      <c r="F5" s="100"/>
      <c r="G5" s="100"/>
      <c r="H5" s="100"/>
      <c r="I5" s="100"/>
      <c r="J5" s="100"/>
      <c r="K5" s="100"/>
      <c r="L5" s="100"/>
      <c r="M5" s="100"/>
      <c r="N5" s="101"/>
      <c r="O5" s="101"/>
      <c r="P5" s="102"/>
    </row>
    <row r="6" spans="1:18" ht="16.5" x14ac:dyDescent="0.3">
      <c r="A6" s="3"/>
      <c r="B6" s="3"/>
      <c r="C6" s="96" t="s">
        <v>1</v>
      </c>
      <c r="D6" s="97"/>
      <c r="E6" s="97"/>
      <c r="F6" s="97"/>
      <c r="G6" s="97"/>
      <c r="H6" s="97"/>
      <c r="I6" s="97"/>
      <c r="J6" s="97"/>
      <c r="K6" s="97"/>
      <c r="L6" s="97"/>
      <c r="M6" s="97"/>
      <c r="N6" s="102"/>
      <c r="O6" s="102"/>
      <c r="P6" s="102"/>
    </row>
    <row r="7" spans="1:18" s="3" customFormat="1" ht="16.5" x14ac:dyDescent="0.3">
      <c r="C7" s="103" t="s">
        <v>749</v>
      </c>
      <c r="D7" s="104"/>
      <c r="E7" s="104"/>
      <c r="F7" s="104"/>
      <c r="G7" s="104"/>
      <c r="H7" s="104"/>
      <c r="I7" s="104"/>
      <c r="J7" s="104"/>
      <c r="K7" s="104"/>
      <c r="L7" s="104"/>
      <c r="M7" s="104"/>
      <c r="N7" s="101"/>
      <c r="O7" s="101"/>
      <c r="P7" s="102"/>
      <c r="R7" s="4"/>
    </row>
    <row r="8" spans="1:18" ht="16.5" x14ac:dyDescent="0.3">
      <c r="A8" s="3"/>
      <c r="B8" s="3"/>
      <c r="C8" s="96" t="s">
        <v>744</v>
      </c>
      <c r="D8" s="97"/>
      <c r="E8" s="97"/>
      <c r="F8" s="97"/>
      <c r="G8" s="97"/>
      <c r="H8" s="97"/>
      <c r="I8" s="97"/>
      <c r="J8" s="97"/>
      <c r="K8" s="97"/>
      <c r="L8" s="97"/>
      <c r="M8" s="97"/>
      <c r="N8" s="102"/>
      <c r="O8" s="102"/>
      <c r="P8" s="102"/>
      <c r="Q8" s="5">
        <v>20.2683</v>
      </c>
      <c r="R8" s="6"/>
    </row>
    <row r="9" spans="1:18" ht="15" customHeight="1" x14ac:dyDescent="0.25">
      <c r="A9" s="1"/>
      <c r="B9" s="1"/>
      <c r="C9" s="335" t="s">
        <v>2</v>
      </c>
      <c r="D9" s="336" t="s">
        <v>3</v>
      </c>
      <c r="E9" s="337" t="s">
        <v>4</v>
      </c>
      <c r="F9" s="338" t="s">
        <v>759</v>
      </c>
      <c r="G9" s="339" t="s">
        <v>5</v>
      </c>
      <c r="H9" s="339"/>
      <c r="I9" s="339"/>
      <c r="J9" s="339"/>
      <c r="K9" s="339"/>
      <c r="L9" s="116"/>
      <c r="M9" s="340" t="s">
        <v>6</v>
      </c>
      <c r="N9" s="340"/>
      <c r="O9" s="340"/>
      <c r="P9" s="340"/>
    </row>
    <row r="10" spans="1:18" ht="22.5" customHeight="1" x14ac:dyDescent="0.25">
      <c r="A10" s="7"/>
      <c r="B10" s="7"/>
      <c r="C10" s="335"/>
      <c r="D10" s="336"/>
      <c r="E10" s="337"/>
      <c r="F10" s="338"/>
      <c r="G10" s="338" t="s">
        <v>760</v>
      </c>
      <c r="H10" s="341">
        <v>2024</v>
      </c>
      <c r="I10" s="341"/>
      <c r="J10" s="341"/>
      <c r="K10" s="341"/>
      <c r="L10" s="116"/>
      <c r="M10" s="338" t="s">
        <v>7</v>
      </c>
      <c r="N10" s="340">
        <v>2024</v>
      </c>
      <c r="O10" s="340"/>
      <c r="P10" s="340"/>
    </row>
    <row r="11" spans="1:18" ht="24" x14ac:dyDescent="0.25">
      <c r="A11" s="8"/>
      <c r="B11" s="8"/>
      <c r="C11" s="335"/>
      <c r="D11" s="336"/>
      <c r="E11" s="337"/>
      <c r="F11" s="338"/>
      <c r="G11" s="338"/>
      <c r="H11" s="117" t="s">
        <v>761</v>
      </c>
      <c r="I11" s="118" t="s">
        <v>762</v>
      </c>
      <c r="J11" s="117" t="s">
        <v>8</v>
      </c>
      <c r="K11" s="117" t="s">
        <v>9</v>
      </c>
      <c r="L11" s="117"/>
      <c r="M11" s="338"/>
      <c r="N11" s="119" t="s">
        <v>10</v>
      </c>
      <c r="O11" s="117" t="s">
        <v>11</v>
      </c>
      <c r="P11" s="117" t="s">
        <v>8</v>
      </c>
    </row>
    <row r="12" spans="1:18" ht="15.75" thickBot="1" x14ac:dyDescent="0.3">
      <c r="A12" s="7"/>
      <c r="B12" s="7"/>
      <c r="C12" s="120"/>
      <c r="D12" s="121"/>
      <c r="E12" s="122" t="s">
        <v>12</v>
      </c>
      <c r="F12" s="121" t="s">
        <v>13</v>
      </c>
      <c r="G12" s="121" t="s">
        <v>14</v>
      </c>
      <c r="H12" s="121" t="s">
        <v>15</v>
      </c>
      <c r="I12" s="122" t="s">
        <v>16</v>
      </c>
      <c r="J12" s="121" t="s">
        <v>17</v>
      </c>
      <c r="K12" s="123" t="s">
        <v>18</v>
      </c>
      <c r="L12" s="121"/>
      <c r="M12" s="121" t="s">
        <v>19</v>
      </c>
      <c r="N12" s="121" t="s">
        <v>20</v>
      </c>
      <c r="O12" s="121" t="s">
        <v>21</v>
      </c>
      <c r="P12" s="121" t="s">
        <v>22</v>
      </c>
    </row>
    <row r="13" spans="1:18" s="7" customFormat="1" ht="6" customHeight="1" thickBot="1" x14ac:dyDescent="0.25">
      <c r="C13" s="93"/>
      <c r="D13" s="94"/>
      <c r="E13" s="93"/>
      <c r="F13" s="94"/>
      <c r="G13" s="94"/>
      <c r="H13" s="94"/>
      <c r="I13" s="93"/>
      <c r="J13" s="94"/>
      <c r="K13" s="95"/>
      <c r="L13" s="95"/>
      <c r="M13" s="94"/>
      <c r="N13" s="94"/>
      <c r="O13" s="94"/>
      <c r="P13" s="94"/>
    </row>
    <row r="14" spans="1:18" x14ac:dyDescent="0.25">
      <c r="A14" s="214"/>
      <c r="B14" s="214"/>
      <c r="C14" s="124"/>
      <c r="D14" s="209" t="s">
        <v>23</v>
      </c>
      <c r="E14" s="209"/>
      <c r="F14" s="125">
        <f>+F16+F66</f>
        <v>183728.2040030036</v>
      </c>
      <c r="G14" s="125">
        <f>+G16+G66</f>
        <v>72207.588458494225</v>
      </c>
      <c r="H14" s="125">
        <f>+H16+H66</f>
        <v>27141.315330671103</v>
      </c>
      <c r="I14" s="125">
        <f>+I16+I66</f>
        <v>1579.2172204136782</v>
      </c>
      <c r="J14" s="125">
        <f>+J16+J66</f>
        <v>73786.805678907884</v>
      </c>
      <c r="K14" s="125">
        <f t="shared" ref="K14:K16" si="0">ROUND((J14/F14)*100,1)</f>
        <v>40.200000000000003</v>
      </c>
      <c r="L14" s="125"/>
      <c r="M14" s="125"/>
      <c r="N14" s="125"/>
      <c r="O14" s="125"/>
      <c r="P14" s="125"/>
      <c r="Q14" s="11"/>
      <c r="R14" s="11"/>
    </row>
    <row r="15" spans="1:18" x14ac:dyDescent="0.25">
      <c r="A15" s="214"/>
      <c r="B15" s="214"/>
      <c r="C15" s="126"/>
      <c r="D15" s="127" t="s">
        <v>24</v>
      </c>
      <c r="E15" s="127"/>
      <c r="F15" s="128">
        <f>+F16+F68</f>
        <v>183728.2040030036</v>
      </c>
      <c r="G15" s="128">
        <f>+G16+G68</f>
        <v>72207.588458494225</v>
      </c>
      <c r="H15" s="128">
        <f>+H16+H68</f>
        <v>27141.315330671103</v>
      </c>
      <c r="I15" s="128">
        <f>+I16+I68</f>
        <v>1579.2172204136782</v>
      </c>
      <c r="J15" s="128">
        <f>+J16+J68</f>
        <v>73786.805678907884</v>
      </c>
      <c r="K15" s="128">
        <f t="shared" si="0"/>
        <v>40.200000000000003</v>
      </c>
      <c r="L15" s="128"/>
      <c r="M15" s="128"/>
      <c r="N15" s="128"/>
      <c r="O15" s="128"/>
      <c r="P15" s="128"/>
      <c r="Q15" s="11"/>
      <c r="R15" s="11"/>
    </row>
    <row r="16" spans="1:18" x14ac:dyDescent="0.25">
      <c r="A16" s="214"/>
      <c r="B16" s="214"/>
      <c r="C16" s="126"/>
      <c r="D16" s="127" t="s">
        <v>25</v>
      </c>
      <c r="E16" s="127"/>
      <c r="F16" s="128">
        <f>+F17+F19+F21+F23+F25+F30+F36+F43+F46+F49+F51+F56+F61</f>
        <v>172320.09345211461</v>
      </c>
      <c r="G16" s="128">
        <f>+G17+G19+G21+G23+G25+G30+G36+G43+G46+G49+G51+G56+G61</f>
        <v>69033.572678494224</v>
      </c>
      <c r="H16" s="128">
        <f>+H17+H19+H21+H23+H25+H30+H36+H43+H46+H49+H51+H56+H61</f>
        <v>27141.315330671103</v>
      </c>
      <c r="I16" s="128">
        <f>+I17+I19+I21+I23+I25+I30+I36+I43+I46+I49+I51+I56+I61</f>
        <v>1579.2172204136782</v>
      </c>
      <c r="J16" s="128">
        <f>+J17+J19+J21+J23+J25+J30+J36+J43+J46+J49+J51+J56+J61</f>
        <v>70612.789898907882</v>
      </c>
      <c r="K16" s="128">
        <f t="shared" si="0"/>
        <v>41</v>
      </c>
      <c r="L16" s="128"/>
      <c r="M16" s="128"/>
      <c r="N16" s="128"/>
      <c r="O16" s="128"/>
      <c r="P16" s="128"/>
      <c r="Q16" s="11"/>
      <c r="R16" s="11"/>
    </row>
    <row r="17" spans="1:20" ht="12.75" customHeight="1" x14ac:dyDescent="0.25">
      <c r="A17" s="215">
        <v>1</v>
      </c>
      <c r="B17" s="216"/>
      <c r="C17" s="217"/>
      <c r="D17" s="127" t="s">
        <v>26</v>
      </c>
      <c r="E17" s="211"/>
      <c r="F17" s="128">
        <f>SUBTOTAL(9,F18:F18)</f>
        <v>4952.3184799794381</v>
      </c>
      <c r="G17" s="128">
        <f t="shared" ref="G17:I17" si="1">SUBTOTAL(9,G18:G18)</f>
        <v>4190.5689972547252</v>
      </c>
      <c r="H17" s="128">
        <f t="shared" si="1"/>
        <v>573.59289000000001</v>
      </c>
      <c r="I17" s="128">
        <f t="shared" si="1"/>
        <v>0</v>
      </c>
      <c r="J17" s="128">
        <f>SUBTOTAL(9,J18:J18)</f>
        <v>4190.5689972547252</v>
      </c>
      <c r="K17" s="128">
        <f t="shared" ref="K17:K65" si="2">ROUND((J17/F17)*100,1)</f>
        <v>84.6</v>
      </c>
      <c r="L17" s="128"/>
      <c r="M17" s="130"/>
      <c r="N17" s="131"/>
      <c r="O17" s="130"/>
      <c r="P17" s="130"/>
      <c r="Q17" s="14"/>
    </row>
    <row r="18" spans="1:20" ht="12.75" customHeight="1" x14ac:dyDescent="0.25">
      <c r="A18" s="215">
        <v>3</v>
      </c>
      <c r="B18" s="214">
        <v>2006</v>
      </c>
      <c r="C18" s="217">
        <v>188</v>
      </c>
      <c r="D18" s="132" t="s">
        <v>27</v>
      </c>
      <c r="E18" s="211" t="s">
        <v>28</v>
      </c>
      <c r="F18" s="130">
        <v>4952.3184799794381</v>
      </c>
      <c r="G18" s="130">
        <v>4190.5689972547252</v>
      </c>
      <c r="H18" s="130">
        <v>573.59289000000001</v>
      </c>
      <c r="I18" s="130">
        <v>0</v>
      </c>
      <c r="J18" s="130">
        <f>G18+I18</f>
        <v>4190.5689972547252</v>
      </c>
      <c r="K18" s="130">
        <f t="shared" si="2"/>
        <v>84.6</v>
      </c>
      <c r="L18" s="128"/>
      <c r="M18" s="130">
        <v>99.899999999999991</v>
      </c>
      <c r="N18" s="131">
        <v>1</v>
      </c>
      <c r="O18" s="130">
        <v>0</v>
      </c>
      <c r="P18" s="130">
        <f>+M18+O18</f>
        <v>99.899999999999991</v>
      </c>
      <c r="Q18" s="15"/>
      <c r="R18" s="16"/>
      <c r="S18" s="17"/>
      <c r="T18" s="17"/>
    </row>
    <row r="19" spans="1:20" ht="12.75" customHeight="1" x14ac:dyDescent="0.25">
      <c r="A19" s="215">
        <v>4</v>
      </c>
      <c r="B19" s="216"/>
      <c r="C19" s="217"/>
      <c r="D19" s="133" t="s">
        <v>29</v>
      </c>
      <c r="E19" s="211"/>
      <c r="F19" s="128">
        <f>SUBTOTAL(9,F20:F20)</f>
        <v>2695.5014853000002</v>
      </c>
      <c r="G19" s="128">
        <f>SUBTOTAL(9,G20:G20)</f>
        <v>1266.76875</v>
      </c>
      <c r="H19" s="128">
        <f>SUBTOTAL(9,H20:H20)</f>
        <v>165.57893794649999</v>
      </c>
      <c r="I19" s="128">
        <f>SUBTOTAL(9,I20:I20)</f>
        <v>0</v>
      </c>
      <c r="J19" s="128">
        <f>SUBTOTAL(9,J20:J20)</f>
        <v>1266.76875</v>
      </c>
      <c r="K19" s="128">
        <f t="shared" si="2"/>
        <v>47</v>
      </c>
      <c r="L19" s="128"/>
      <c r="M19" s="130"/>
      <c r="N19" s="131"/>
      <c r="O19" s="130"/>
      <c r="P19" s="130"/>
      <c r="Q19" s="15"/>
      <c r="R19" s="16"/>
      <c r="S19" s="17"/>
    </row>
    <row r="20" spans="1:20" ht="12.75" customHeight="1" x14ac:dyDescent="0.25">
      <c r="A20" s="215">
        <v>5</v>
      </c>
      <c r="B20" s="214">
        <v>2007</v>
      </c>
      <c r="C20" s="217">
        <v>209</v>
      </c>
      <c r="D20" s="132" t="s">
        <v>30</v>
      </c>
      <c r="E20" s="211" t="s">
        <v>28</v>
      </c>
      <c r="F20" s="130">
        <v>2695.5014853000002</v>
      </c>
      <c r="G20" s="130">
        <v>1266.76875</v>
      </c>
      <c r="H20" s="130">
        <v>165.57893794649999</v>
      </c>
      <c r="I20" s="130">
        <v>0</v>
      </c>
      <c r="J20" s="130">
        <f>+G20+I20</f>
        <v>1266.76875</v>
      </c>
      <c r="K20" s="130">
        <f t="shared" si="2"/>
        <v>47</v>
      </c>
      <c r="L20" s="128"/>
      <c r="M20" s="130">
        <v>67.8</v>
      </c>
      <c r="N20" s="131">
        <v>6.14</v>
      </c>
      <c r="O20" s="130">
        <v>0</v>
      </c>
      <c r="P20" s="130">
        <f>+M20+O20</f>
        <v>67.8</v>
      </c>
      <c r="Q20" s="15"/>
      <c r="R20" s="16"/>
      <c r="S20" s="17"/>
      <c r="T20" s="17"/>
    </row>
    <row r="21" spans="1:20" ht="12.75" customHeight="1" x14ac:dyDescent="0.25">
      <c r="A21" s="215">
        <v>7</v>
      </c>
      <c r="B21" s="216"/>
      <c r="C21" s="217"/>
      <c r="D21" s="133" t="s">
        <v>31</v>
      </c>
      <c r="E21" s="211"/>
      <c r="F21" s="128">
        <f>SUBTOTAL(9,F22:F22)</f>
        <v>1892.6610285040858</v>
      </c>
      <c r="G21" s="128">
        <f>SUBTOTAL(9,G22:G22)</f>
        <v>870.59949112499999</v>
      </c>
      <c r="H21" s="134">
        <f>SUBTOTAL(9,H22:H22)</f>
        <v>581.35844592540002</v>
      </c>
      <c r="I21" s="128">
        <f>SUBTOTAL(9,I22:I22)</f>
        <v>0</v>
      </c>
      <c r="J21" s="128">
        <f>SUBTOTAL(9,J22:J22)</f>
        <v>870.59949112499999</v>
      </c>
      <c r="K21" s="128">
        <f t="shared" si="2"/>
        <v>46</v>
      </c>
      <c r="L21" s="128"/>
      <c r="M21" s="130"/>
      <c r="N21" s="131"/>
      <c r="O21" s="130"/>
      <c r="P21" s="130"/>
      <c r="Q21" s="15"/>
      <c r="R21" s="16"/>
      <c r="S21" s="17"/>
    </row>
    <row r="22" spans="1:20" ht="12.75" customHeight="1" x14ac:dyDescent="0.25">
      <c r="A22" s="215">
        <v>8</v>
      </c>
      <c r="B22" s="214">
        <v>2008</v>
      </c>
      <c r="C22" s="217">
        <v>245</v>
      </c>
      <c r="D22" s="132" t="s">
        <v>32</v>
      </c>
      <c r="E22" s="211" t="s">
        <v>28</v>
      </c>
      <c r="F22" s="130">
        <v>1892.6610285040858</v>
      </c>
      <c r="G22" s="130">
        <v>870.59949112499999</v>
      </c>
      <c r="H22" s="130">
        <v>581.35844592540002</v>
      </c>
      <c r="I22" s="130">
        <v>0</v>
      </c>
      <c r="J22" s="130">
        <f>+G22+I22</f>
        <v>870.59949112499999</v>
      </c>
      <c r="K22" s="130">
        <f t="shared" si="2"/>
        <v>46</v>
      </c>
      <c r="L22" s="128"/>
      <c r="M22" s="130">
        <v>96.5</v>
      </c>
      <c r="N22" s="131">
        <v>30.72</v>
      </c>
      <c r="O22" s="130">
        <v>0</v>
      </c>
      <c r="P22" s="130">
        <f>+M22+O22</f>
        <v>96.5</v>
      </c>
      <c r="Q22" s="15"/>
      <c r="R22" s="16"/>
      <c r="S22" s="17"/>
      <c r="T22" s="17"/>
    </row>
    <row r="23" spans="1:20" ht="12.75" customHeight="1" x14ac:dyDescent="0.25">
      <c r="A23" s="215">
        <v>9</v>
      </c>
      <c r="B23" s="216"/>
      <c r="C23" s="217"/>
      <c r="D23" s="133" t="s">
        <v>33</v>
      </c>
      <c r="E23" s="211"/>
      <c r="F23" s="128">
        <f>SUBTOTAL(9,F24:F24)</f>
        <v>1163.1806914782271</v>
      </c>
      <c r="G23" s="128">
        <f>SUBTOTAL(9,G24:G24)</f>
        <v>908.01983999999993</v>
      </c>
      <c r="H23" s="128">
        <f>SUBTOTAL(9,H24:H24)</f>
        <v>39.406277445599997</v>
      </c>
      <c r="I23" s="128">
        <f>SUBTOTAL(9,I24:I24)</f>
        <v>0</v>
      </c>
      <c r="J23" s="128">
        <f>SUBTOTAL(9,J24:J24)</f>
        <v>908.01983999999993</v>
      </c>
      <c r="K23" s="128">
        <f t="shared" si="2"/>
        <v>78.099999999999994</v>
      </c>
      <c r="L23" s="128"/>
      <c r="M23" s="130"/>
      <c r="N23" s="131"/>
      <c r="O23" s="130"/>
      <c r="P23" s="130"/>
      <c r="Q23" s="15"/>
      <c r="R23" s="16"/>
      <c r="S23" s="17"/>
    </row>
    <row r="24" spans="1:20" ht="12.75" customHeight="1" x14ac:dyDescent="0.25">
      <c r="A24" s="215">
        <v>10</v>
      </c>
      <c r="B24" s="214">
        <v>2009</v>
      </c>
      <c r="C24" s="217">
        <v>249</v>
      </c>
      <c r="D24" s="132" t="s">
        <v>34</v>
      </c>
      <c r="E24" s="211" t="s">
        <v>28</v>
      </c>
      <c r="F24" s="130">
        <v>1163.1806914782271</v>
      </c>
      <c r="G24" s="130">
        <v>908.01983999999993</v>
      </c>
      <c r="H24" s="130">
        <v>39.406277445599997</v>
      </c>
      <c r="I24" s="130">
        <v>0</v>
      </c>
      <c r="J24" s="130">
        <f>G24+I24</f>
        <v>908.01983999999993</v>
      </c>
      <c r="K24" s="130">
        <f t="shared" si="2"/>
        <v>78.099999999999994</v>
      </c>
      <c r="L24" s="128"/>
      <c r="M24" s="130">
        <v>100</v>
      </c>
      <c r="N24" s="131">
        <v>1</v>
      </c>
      <c r="O24" s="130">
        <v>0</v>
      </c>
      <c r="P24" s="130">
        <f>+M24+O24</f>
        <v>100</v>
      </c>
      <c r="Q24" s="15"/>
      <c r="R24" s="16"/>
      <c r="S24" s="17"/>
      <c r="T24" s="17"/>
    </row>
    <row r="25" spans="1:20" ht="12.75" customHeight="1" x14ac:dyDescent="0.25">
      <c r="A25" s="215">
        <v>12</v>
      </c>
      <c r="B25" s="216"/>
      <c r="C25" s="217"/>
      <c r="D25" s="133" t="s">
        <v>35</v>
      </c>
      <c r="E25" s="211"/>
      <c r="F25" s="128">
        <f>SUBTOTAL(9,F26:F29)</f>
        <v>23121.036754126082</v>
      </c>
      <c r="G25" s="128">
        <f>SUBTOTAL(9,G26:G29)</f>
        <v>17074.728400553093</v>
      </c>
      <c r="H25" s="134">
        <f>SUBTOTAL(9,H26:H29)</f>
        <v>921.95038446810008</v>
      </c>
      <c r="I25" s="128">
        <f>SUBTOTAL(9,I26:I29)</f>
        <v>160.22839459184931</v>
      </c>
      <c r="J25" s="128">
        <f>SUBTOTAL(9,J26:J29)</f>
        <v>17234.956795144943</v>
      </c>
      <c r="K25" s="128">
        <f t="shared" si="2"/>
        <v>74.5</v>
      </c>
      <c r="L25" s="128"/>
      <c r="M25" s="130"/>
      <c r="N25" s="131"/>
      <c r="O25" s="130"/>
      <c r="P25" s="130"/>
      <c r="Q25" s="15"/>
      <c r="R25" s="16"/>
      <c r="S25" s="17"/>
    </row>
    <row r="26" spans="1:20" ht="12.75" customHeight="1" x14ac:dyDescent="0.25">
      <c r="A26" s="215">
        <v>13</v>
      </c>
      <c r="B26" s="214">
        <v>2011</v>
      </c>
      <c r="C26" s="217">
        <v>264</v>
      </c>
      <c r="D26" s="132" t="s">
        <v>36</v>
      </c>
      <c r="E26" s="211" t="s">
        <v>28</v>
      </c>
      <c r="F26" s="130">
        <v>14731.103483563084</v>
      </c>
      <c r="G26" s="130">
        <v>12254.358121945328</v>
      </c>
      <c r="H26" s="130">
        <v>20.2683</v>
      </c>
      <c r="I26" s="130">
        <v>160.22839459184931</v>
      </c>
      <c r="J26" s="130">
        <f>G26+I26</f>
        <v>12414.586516537178</v>
      </c>
      <c r="K26" s="130">
        <f t="shared" si="2"/>
        <v>84.3</v>
      </c>
      <c r="L26" s="128"/>
      <c r="M26" s="130">
        <v>99.88</v>
      </c>
      <c r="N26" s="131">
        <v>0.3</v>
      </c>
      <c r="O26" s="130">
        <v>0</v>
      </c>
      <c r="P26" s="130">
        <f t="shared" ref="P26:P29" si="3">+M26+O26</f>
        <v>99.88</v>
      </c>
      <c r="Q26" s="15"/>
      <c r="R26" s="16"/>
      <c r="S26" s="17"/>
      <c r="T26" s="17"/>
    </row>
    <row r="27" spans="1:20" ht="12.75" customHeight="1" x14ac:dyDescent="0.25">
      <c r="A27" s="215">
        <v>14</v>
      </c>
      <c r="B27" s="214">
        <v>2011</v>
      </c>
      <c r="C27" s="217">
        <v>266</v>
      </c>
      <c r="D27" s="132" t="s">
        <v>37</v>
      </c>
      <c r="E27" s="211" t="s">
        <v>28</v>
      </c>
      <c r="F27" s="130">
        <v>3603.2173008000004</v>
      </c>
      <c r="G27" s="130">
        <v>1711.6448292326734</v>
      </c>
      <c r="H27" s="130">
        <v>26.764087467</v>
      </c>
      <c r="I27" s="130">
        <v>0</v>
      </c>
      <c r="J27" s="130">
        <f>G27+I27</f>
        <v>1711.6448292326734</v>
      </c>
      <c r="K27" s="130">
        <f t="shared" si="2"/>
        <v>47.5</v>
      </c>
      <c r="L27" s="128"/>
      <c r="M27" s="130">
        <v>92.59</v>
      </c>
      <c r="N27" s="131">
        <v>6.4</v>
      </c>
      <c r="O27" s="130">
        <v>0</v>
      </c>
      <c r="P27" s="130">
        <f t="shared" si="3"/>
        <v>92.59</v>
      </c>
      <c r="Q27" s="15"/>
      <c r="R27" s="16"/>
      <c r="S27" s="17"/>
      <c r="T27" s="17"/>
    </row>
    <row r="28" spans="1:20" ht="12.75" customHeight="1" x14ac:dyDescent="0.25">
      <c r="A28" s="215">
        <v>16</v>
      </c>
      <c r="B28" s="214">
        <v>2011</v>
      </c>
      <c r="C28" s="217">
        <v>268</v>
      </c>
      <c r="D28" s="132" t="s">
        <v>751</v>
      </c>
      <c r="E28" s="211" t="s">
        <v>38</v>
      </c>
      <c r="F28" s="130">
        <v>418.22096659199997</v>
      </c>
      <c r="G28" s="130">
        <v>399.84005533146745</v>
      </c>
      <c r="H28" s="130">
        <v>0</v>
      </c>
      <c r="I28" s="130">
        <v>0</v>
      </c>
      <c r="J28" s="130">
        <f>G28+I28</f>
        <v>399.84005533146745</v>
      </c>
      <c r="K28" s="130">
        <f>ROUND((J28/F28)*100,1)</f>
        <v>95.6</v>
      </c>
      <c r="L28" s="128"/>
      <c r="M28" s="130">
        <v>97.759</v>
      </c>
      <c r="N28" s="131">
        <v>2.2999999999999998</v>
      </c>
      <c r="O28" s="130">
        <v>1.0589999999999975</v>
      </c>
      <c r="P28" s="130">
        <f>+M28+O28</f>
        <v>98.817999999999998</v>
      </c>
      <c r="Q28" s="15"/>
      <c r="R28" s="16"/>
      <c r="S28" s="17"/>
      <c r="T28" s="17"/>
    </row>
    <row r="29" spans="1:20" ht="12.75" customHeight="1" x14ac:dyDescent="0.25">
      <c r="A29" s="215">
        <v>15</v>
      </c>
      <c r="B29" s="214">
        <v>2011</v>
      </c>
      <c r="C29" s="217">
        <v>274</v>
      </c>
      <c r="D29" s="132" t="s">
        <v>39</v>
      </c>
      <c r="E29" s="211" t="s">
        <v>28</v>
      </c>
      <c r="F29" s="130">
        <v>4368.4950031709996</v>
      </c>
      <c r="G29" s="130">
        <v>2708.8853940436225</v>
      </c>
      <c r="H29" s="130">
        <v>874.91799700110005</v>
      </c>
      <c r="I29" s="130">
        <v>0</v>
      </c>
      <c r="J29" s="130">
        <f>G29+I29</f>
        <v>2708.8853940436225</v>
      </c>
      <c r="K29" s="130">
        <f t="shared" si="2"/>
        <v>62</v>
      </c>
      <c r="L29" s="128"/>
      <c r="M29" s="130">
        <v>62.3</v>
      </c>
      <c r="N29" s="131">
        <v>20.03</v>
      </c>
      <c r="O29" s="130">
        <v>0</v>
      </c>
      <c r="P29" s="130">
        <f t="shared" si="3"/>
        <v>62.3</v>
      </c>
      <c r="Q29" s="15"/>
      <c r="R29" s="16"/>
      <c r="S29" s="17"/>
      <c r="T29" s="17"/>
    </row>
    <row r="30" spans="1:20" ht="12.75" customHeight="1" x14ac:dyDescent="0.25">
      <c r="A30" s="215">
        <v>17</v>
      </c>
      <c r="B30" s="216"/>
      <c r="C30" s="218"/>
      <c r="D30" s="133" t="s">
        <v>40</v>
      </c>
      <c r="E30" s="212"/>
      <c r="F30" s="128">
        <f>SUBTOTAL(9,F31:F35)</f>
        <v>14349.336675985083</v>
      </c>
      <c r="G30" s="128">
        <f>SUBTOTAL(9,G31:G35)</f>
        <v>3838.8057060039018</v>
      </c>
      <c r="H30" s="134">
        <f>SUBTOTAL(9,H31:H35)</f>
        <v>4570.3054933926005</v>
      </c>
      <c r="I30" s="128">
        <f>SUBTOTAL(9,I31:I35)</f>
        <v>266.54930176488767</v>
      </c>
      <c r="J30" s="128">
        <f>SUBTOTAL(9,J31:J35)</f>
        <v>4105.3550077687887</v>
      </c>
      <c r="K30" s="128">
        <f t="shared" si="2"/>
        <v>28.6</v>
      </c>
      <c r="L30" s="128"/>
      <c r="M30" s="130"/>
      <c r="N30" s="131"/>
      <c r="O30" s="130"/>
      <c r="P30" s="130"/>
      <c r="Q30" s="15"/>
      <c r="R30" s="16"/>
      <c r="S30" s="17"/>
    </row>
    <row r="31" spans="1:20" ht="12.75" customHeight="1" x14ac:dyDescent="0.25">
      <c r="A31" s="215">
        <v>19</v>
      </c>
      <c r="B31" s="214">
        <v>2012</v>
      </c>
      <c r="C31" s="217">
        <v>280</v>
      </c>
      <c r="D31" s="132" t="s">
        <v>752</v>
      </c>
      <c r="E31" s="212" t="s">
        <v>28</v>
      </c>
      <c r="F31" s="130">
        <v>2059.7862558000002</v>
      </c>
      <c r="G31" s="130">
        <v>476.32551165958199</v>
      </c>
      <c r="H31" s="130">
        <v>0</v>
      </c>
      <c r="I31" s="130">
        <v>0</v>
      </c>
      <c r="J31" s="130">
        <f t="shared" ref="J31:J65" si="4">G31+I31</f>
        <v>476.32551165958199</v>
      </c>
      <c r="K31" s="130">
        <f t="shared" si="2"/>
        <v>23.1</v>
      </c>
      <c r="L31" s="130"/>
      <c r="M31" s="130">
        <v>23.09469129787071</v>
      </c>
      <c r="N31" s="131">
        <v>0</v>
      </c>
      <c r="O31" s="130">
        <v>0</v>
      </c>
      <c r="P31" s="130">
        <f t="shared" ref="P31:P35" si="5">+M31+O31</f>
        <v>23.09469129787071</v>
      </c>
      <c r="Q31" s="15"/>
      <c r="R31" s="16"/>
      <c r="S31" s="17"/>
      <c r="T31" s="17"/>
    </row>
    <row r="32" spans="1:20" ht="12.75" customHeight="1" x14ac:dyDescent="0.25">
      <c r="A32" s="215">
        <v>21</v>
      </c>
      <c r="B32" s="214">
        <v>2012</v>
      </c>
      <c r="C32" s="217">
        <v>282</v>
      </c>
      <c r="D32" s="132" t="s">
        <v>753</v>
      </c>
      <c r="E32" s="211" t="s">
        <v>28</v>
      </c>
      <c r="F32" s="130">
        <v>1216.098</v>
      </c>
      <c r="G32" s="130">
        <v>239.43192495456</v>
      </c>
      <c r="H32" s="130">
        <v>0</v>
      </c>
      <c r="I32" s="130">
        <v>266.54930176488767</v>
      </c>
      <c r="J32" s="130">
        <f t="shared" si="4"/>
        <v>505.9812267194477</v>
      </c>
      <c r="K32" s="130">
        <f t="shared" si="2"/>
        <v>41.6</v>
      </c>
      <c r="L32" s="130"/>
      <c r="M32" s="130">
        <v>24.711446129394801</v>
      </c>
      <c r="N32" s="131">
        <v>0</v>
      </c>
      <c r="O32" s="130">
        <v>18.826144474614154</v>
      </c>
      <c r="P32" s="130">
        <f t="shared" si="5"/>
        <v>43.537590604008955</v>
      </c>
      <c r="Q32" s="15"/>
      <c r="R32" s="16"/>
      <c r="S32" s="17"/>
      <c r="T32" s="17"/>
    </row>
    <row r="33" spans="1:20" ht="12.75" customHeight="1" x14ac:dyDescent="0.25">
      <c r="A33" s="215">
        <v>22</v>
      </c>
      <c r="B33" s="214">
        <v>2012</v>
      </c>
      <c r="C33" s="217">
        <v>284</v>
      </c>
      <c r="D33" s="132" t="s">
        <v>754</v>
      </c>
      <c r="E33" s="211" t="s">
        <v>28</v>
      </c>
      <c r="F33" s="130">
        <v>2633.1543703529996</v>
      </c>
      <c r="G33" s="130">
        <v>871.53689999999995</v>
      </c>
      <c r="H33" s="130">
        <v>0</v>
      </c>
      <c r="I33" s="130">
        <v>0</v>
      </c>
      <c r="J33" s="130">
        <f t="shared" si="4"/>
        <v>871.53689999999995</v>
      </c>
      <c r="K33" s="130">
        <f t="shared" si="2"/>
        <v>33.1</v>
      </c>
      <c r="L33" s="128"/>
      <c r="M33" s="130">
        <v>36.299999999999997</v>
      </c>
      <c r="N33" s="131">
        <v>0</v>
      </c>
      <c r="O33" s="130">
        <v>0</v>
      </c>
      <c r="P33" s="130">
        <f t="shared" si="5"/>
        <v>36.299999999999997</v>
      </c>
      <c r="Q33" s="15"/>
      <c r="R33" s="16"/>
      <c r="S33" s="17"/>
      <c r="T33" s="17"/>
    </row>
    <row r="34" spans="1:20" ht="12.75" customHeight="1" x14ac:dyDescent="0.25">
      <c r="A34" s="215">
        <v>23</v>
      </c>
      <c r="B34" s="214">
        <v>2012</v>
      </c>
      <c r="C34" s="217">
        <v>289</v>
      </c>
      <c r="D34" s="132" t="s">
        <v>41</v>
      </c>
      <c r="E34" s="211" t="s">
        <v>38</v>
      </c>
      <c r="F34" s="130">
        <v>8391.7757396320831</v>
      </c>
      <c r="G34" s="130">
        <v>2251.5113693897597</v>
      </c>
      <c r="H34" s="130">
        <v>4521.7868517549005</v>
      </c>
      <c r="I34" s="130">
        <v>0</v>
      </c>
      <c r="J34" s="130">
        <f t="shared" si="4"/>
        <v>2251.5113693897597</v>
      </c>
      <c r="K34" s="130">
        <f t="shared" si="2"/>
        <v>26.8</v>
      </c>
      <c r="L34" s="128"/>
      <c r="M34" s="130">
        <v>25.63</v>
      </c>
      <c r="N34" s="131">
        <v>44.16</v>
      </c>
      <c r="O34" s="130">
        <v>0</v>
      </c>
      <c r="P34" s="130">
        <f t="shared" si="5"/>
        <v>25.63</v>
      </c>
      <c r="Q34" s="15"/>
      <c r="R34" s="16"/>
      <c r="S34" s="17"/>
      <c r="T34" s="17"/>
    </row>
    <row r="35" spans="1:20" ht="12.75" customHeight="1" x14ac:dyDescent="0.25">
      <c r="A35" s="215">
        <v>24</v>
      </c>
      <c r="B35" s="214">
        <v>2012</v>
      </c>
      <c r="C35" s="217">
        <v>290</v>
      </c>
      <c r="D35" s="132" t="s">
        <v>42</v>
      </c>
      <c r="E35" s="211" t="s">
        <v>43</v>
      </c>
      <c r="F35" s="130">
        <v>48.5223102</v>
      </c>
      <c r="G35" s="130">
        <v>0</v>
      </c>
      <c r="H35" s="130">
        <v>48.5186416377</v>
      </c>
      <c r="I35" s="130">
        <v>0</v>
      </c>
      <c r="J35" s="130">
        <f t="shared" si="4"/>
        <v>0</v>
      </c>
      <c r="K35" s="130">
        <f t="shared" si="2"/>
        <v>0</v>
      </c>
      <c r="L35" s="128"/>
      <c r="M35" s="130">
        <v>0</v>
      </c>
      <c r="N35" s="131">
        <v>28</v>
      </c>
      <c r="O35" s="130">
        <v>0</v>
      </c>
      <c r="P35" s="130">
        <f t="shared" si="5"/>
        <v>0</v>
      </c>
      <c r="Q35" s="15"/>
      <c r="R35" s="16"/>
      <c r="S35" s="17"/>
      <c r="T35" s="17"/>
    </row>
    <row r="36" spans="1:20" ht="12.75" customHeight="1" x14ac:dyDescent="0.25">
      <c r="A36" s="215">
        <v>25</v>
      </c>
      <c r="B36" s="216"/>
      <c r="C36" s="217"/>
      <c r="D36" s="133" t="s">
        <v>44</v>
      </c>
      <c r="E36" s="211"/>
      <c r="F36" s="128">
        <f>SUBTOTAL(9,F37:F42)</f>
        <v>45067.031708050337</v>
      </c>
      <c r="G36" s="128">
        <f>SUBTOTAL(9,G37:G42)</f>
        <v>29136.118420248265</v>
      </c>
      <c r="H36" s="134">
        <f>SUBTOTAL(9,H37:H42)</f>
        <v>833.93675103570013</v>
      </c>
      <c r="I36" s="128">
        <f>SUBTOTAL(9,I37:I42)</f>
        <v>0</v>
      </c>
      <c r="J36" s="128">
        <f>SUBTOTAL(9,J37:J42)</f>
        <v>29136.118420248265</v>
      </c>
      <c r="K36" s="128">
        <f t="shared" si="2"/>
        <v>64.7</v>
      </c>
      <c r="L36" s="128"/>
      <c r="M36" s="130"/>
      <c r="N36" s="131"/>
      <c r="O36" s="130"/>
      <c r="P36" s="130"/>
      <c r="Q36" s="15"/>
      <c r="R36" s="16"/>
      <c r="S36" s="17"/>
    </row>
    <row r="37" spans="1:20" ht="12.75" customHeight="1" x14ac:dyDescent="0.25">
      <c r="A37" s="215">
        <v>26</v>
      </c>
      <c r="B37" s="214">
        <v>2013</v>
      </c>
      <c r="C37" s="217">
        <v>296</v>
      </c>
      <c r="D37" s="132" t="s">
        <v>45</v>
      </c>
      <c r="E37" s="211" t="s">
        <v>28</v>
      </c>
      <c r="F37" s="130">
        <v>14649.4002642</v>
      </c>
      <c r="G37" s="130">
        <v>9835.3891588589486</v>
      </c>
      <c r="H37" s="130">
        <v>91.207350000000005</v>
      </c>
      <c r="I37" s="130">
        <v>0</v>
      </c>
      <c r="J37" s="130">
        <f t="shared" si="4"/>
        <v>9835.3891588589486</v>
      </c>
      <c r="K37" s="130">
        <f t="shared" si="2"/>
        <v>67.099999999999994</v>
      </c>
      <c r="L37" s="128"/>
      <c r="M37" s="130">
        <v>99.899999999999991</v>
      </c>
      <c r="N37" s="131">
        <v>0.5</v>
      </c>
      <c r="O37" s="130">
        <v>0</v>
      </c>
      <c r="P37" s="130">
        <f t="shared" ref="P37:P42" si="6">+M37+O37</f>
        <v>99.899999999999991</v>
      </c>
      <c r="Q37" s="15"/>
      <c r="R37" s="16"/>
      <c r="S37" s="17"/>
      <c r="T37" s="17"/>
    </row>
    <row r="38" spans="1:20" ht="12.75" customHeight="1" x14ac:dyDescent="0.25">
      <c r="A38" s="215">
        <v>27</v>
      </c>
      <c r="B38" s="214">
        <v>2013</v>
      </c>
      <c r="C38" s="217">
        <v>297</v>
      </c>
      <c r="D38" s="132" t="s">
        <v>46</v>
      </c>
      <c r="E38" s="211" t="s">
        <v>28</v>
      </c>
      <c r="F38" s="130">
        <v>2915.9860324411247</v>
      </c>
      <c r="G38" s="130">
        <v>1919.1547855592225</v>
      </c>
      <c r="H38" s="130">
        <v>8.3708078999999991</v>
      </c>
      <c r="I38" s="130">
        <v>0</v>
      </c>
      <c r="J38" s="130">
        <f t="shared" si="4"/>
        <v>1919.1547855592225</v>
      </c>
      <c r="K38" s="130">
        <f t="shared" si="2"/>
        <v>65.8</v>
      </c>
      <c r="L38" s="128"/>
      <c r="M38" s="130">
        <v>99.929999999999978</v>
      </c>
      <c r="N38" s="131">
        <v>1</v>
      </c>
      <c r="O38" s="130">
        <v>0</v>
      </c>
      <c r="P38" s="130">
        <f t="shared" si="6"/>
        <v>99.929999999999978</v>
      </c>
      <c r="Q38" s="15"/>
      <c r="R38" s="16"/>
      <c r="S38" s="17"/>
      <c r="T38" s="17"/>
    </row>
    <row r="39" spans="1:20" ht="12.75" customHeight="1" x14ac:dyDescent="0.25">
      <c r="A39" s="215">
        <v>28</v>
      </c>
      <c r="B39" s="214">
        <v>2013</v>
      </c>
      <c r="C39" s="217">
        <v>298</v>
      </c>
      <c r="D39" s="132" t="s">
        <v>47</v>
      </c>
      <c r="E39" s="211" t="s">
        <v>28</v>
      </c>
      <c r="F39" s="130">
        <v>14162.566035033</v>
      </c>
      <c r="G39" s="130">
        <v>8615.1417211341468</v>
      </c>
      <c r="H39" s="130">
        <v>10.13415</v>
      </c>
      <c r="I39" s="130">
        <v>0</v>
      </c>
      <c r="J39" s="130">
        <f t="shared" si="4"/>
        <v>8615.1417211341468</v>
      </c>
      <c r="K39" s="130">
        <f t="shared" si="2"/>
        <v>60.8</v>
      </c>
      <c r="L39" s="128"/>
      <c r="M39" s="130">
        <v>99.9495</v>
      </c>
      <c r="N39" s="131">
        <v>0.1</v>
      </c>
      <c r="O39" s="130">
        <v>0</v>
      </c>
      <c r="P39" s="130">
        <f t="shared" si="6"/>
        <v>99.9495</v>
      </c>
      <c r="Q39" s="15"/>
      <c r="R39" s="16"/>
      <c r="S39" s="17"/>
      <c r="T39" s="17"/>
    </row>
    <row r="40" spans="1:20" ht="12.75" customHeight="1" x14ac:dyDescent="0.25">
      <c r="A40" s="215">
        <v>29</v>
      </c>
      <c r="B40" s="214">
        <v>2013</v>
      </c>
      <c r="C40" s="217">
        <v>304</v>
      </c>
      <c r="D40" s="132" t="s">
        <v>48</v>
      </c>
      <c r="E40" s="211" t="s">
        <v>38</v>
      </c>
      <c r="F40" s="130">
        <v>3857.687671746542</v>
      </c>
      <c r="G40" s="130">
        <v>1142.8606740841215</v>
      </c>
      <c r="H40" s="130">
        <v>602.61464313570002</v>
      </c>
      <c r="I40" s="130">
        <v>0</v>
      </c>
      <c r="J40" s="130">
        <f t="shared" si="4"/>
        <v>1142.8606740841215</v>
      </c>
      <c r="K40" s="130">
        <f t="shared" si="2"/>
        <v>29.6</v>
      </c>
      <c r="L40" s="128"/>
      <c r="M40" s="130">
        <v>44.019999999999996</v>
      </c>
      <c r="N40" s="131">
        <v>46</v>
      </c>
      <c r="O40" s="130">
        <v>0</v>
      </c>
      <c r="P40" s="130">
        <f t="shared" si="6"/>
        <v>44.019999999999996</v>
      </c>
      <c r="Q40" s="15"/>
      <c r="R40" s="16"/>
      <c r="S40" s="17"/>
      <c r="T40" s="17"/>
    </row>
    <row r="41" spans="1:20" ht="12.75" customHeight="1" x14ac:dyDescent="0.25">
      <c r="A41" s="215">
        <v>30</v>
      </c>
      <c r="B41" s="214">
        <v>2013</v>
      </c>
      <c r="C41" s="217">
        <v>310</v>
      </c>
      <c r="D41" s="132" t="s">
        <v>755</v>
      </c>
      <c r="E41" s="211" t="s">
        <v>28</v>
      </c>
      <c r="F41" s="130">
        <v>2371.8775392000002</v>
      </c>
      <c r="G41" s="130">
        <v>639.56482035096303</v>
      </c>
      <c r="H41" s="130">
        <v>0</v>
      </c>
      <c r="I41" s="130">
        <v>0</v>
      </c>
      <c r="J41" s="130">
        <f t="shared" si="4"/>
        <v>639.56482035096303</v>
      </c>
      <c r="K41" s="130">
        <f t="shared" si="2"/>
        <v>27</v>
      </c>
      <c r="L41" s="128"/>
      <c r="M41" s="130">
        <v>26.975791240479758</v>
      </c>
      <c r="N41" s="131">
        <v>0</v>
      </c>
      <c r="O41" s="130">
        <v>0</v>
      </c>
      <c r="P41" s="130">
        <f t="shared" si="6"/>
        <v>26.975791240479758</v>
      </c>
      <c r="Q41" s="15"/>
      <c r="R41" s="16"/>
      <c r="S41" s="17"/>
      <c r="T41" s="17"/>
    </row>
    <row r="42" spans="1:20" ht="12.75" customHeight="1" x14ac:dyDescent="0.25">
      <c r="A42" s="215">
        <v>31</v>
      </c>
      <c r="B42" s="214">
        <v>2013</v>
      </c>
      <c r="C42" s="218">
        <v>311</v>
      </c>
      <c r="D42" s="132" t="s">
        <v>49</v>
      </c>
      <c r="E42" s="212" t="s">
        <v>28</v>
      </c>
      <c r="F42" s="130">
        <v>7109.5141654296667</v>
      </c>
      <c r="G42" s="130">
        <v>6984.0072602608625</v>
      </c>
      <c r="H42" s="130">
        <v>121.60980000000001</v>
      </c>
      <c r="I42" s="130">
        <v>0</v>
      </c>
      <c r="J42" s="130">
        <f t="shared" si="4"/>
        <v>6984.0072602608625</v>
      </c>
      <c r="K42" s="130">
        <f t="shared" si="2"/>
        <v>98.2</v>
      </c>
      <c r="L42" s="128"/>
      <c r="M42" s="130">
        <v>100</v>
      </c>
      <c r="N42" s="131">
        <v>0.01</v>
      </c>
      <c r="O42" s="130">
        <v>0</v>
      </c>
      <c r="P42" s="130">
        <f t="shared" si="6"/>
        <v>100</v>
      </c>
      <c r="Q42" s="15"/>
      <c r="R42" s="16"/>
      <c r="S42" s="17"/>
      <c r="T42" s="17"/>
    </row>
    <row r="43" spans="1:20" ht="12.75" customHeight="1" x14ac:dyDescent="0.25">
      <c r="A43" s="215">
        <v>32</v>
      </c>
      <c r="B43" s="216"/>
      <c r="C43" s="217"/>
      <c r="D43" s="133" t="s">
        <v>50</v>
      </c>
      <c r="E43" s="211"/>
      <c r="F43" s="128">
        <f>SUBTOTAL(9,F44:F45)</f>
        <v>15853.904796599998</v>
      </c>
      <c r="G43" s="128">
        <f>SUBTOTAL(9,G44:G45)</f>
        <v>8674.2130662186064</v>
      </c>
      <c r="H43" s="134">
        <f>SUBTOTAL(9,H44:H45)</f>
        <v>143.58379905479998</v>
      </c>
      <c r="I43" s="128">
        <f>SUBTOTAL(9,I44:I45)</f>
        <v>534.55502481402607</v>
      </c>
      <c r="J43" s="128">
        <f>SUBTOTAL(9,J44:J45)</f>
        <v>9208.7680910326326</v>
      </c>
      <c r="K43" s="128">
        <f t="shared" si="2"/>
        <v>58.1</v>
      </c>
      <c r="L43" s="128"/>
      <c r="M43" s="130"/>
      <c r="N43" s="131"/>
      <c r="O43" s="130"/>
      <c r="P43" s="130"/>
      <c r="Q43" s="15"/>
      <c r="R43" s="16"/>
      <c r="S43" s="17"/>
    </row>
    <row r="44" spans="1:20" ht="12.75" customHeight="1" x14ac:dyDescent="0.25">
      <c r="A44" s="215">
        <v>33</v>
      </c>
      <c r="B44" s="214">
        <v>2014</v>
      </c>
      <c r="C44" s="217">
        <v>313</v>
      </c>
      <c r="D44" s="132" t="s">
        <v>51</v>
      </c>
      <c r="E44" s="211" t="s">
        <v>28</v>
      </c>
      <c r="F44" s="130">
        <v>14663.466464399999</v>
      </c>
      <c r="G44" s="130">
        <v>8099.328800738992</v>
      </c>
      <c r="H44" s="130">
        <v>24.321960000000001</v>
      </c>
      <c r="I44" s="130">
        <v>442.93533631495018</v>
      </c>
      <c r="J44" s="130">
        <f t="shared" si="4"/>
        <v>8542.2641370539422</v>
      </c>
      <c r="K44" s="130">
        <f t="shared" si="2"/>
        <v>58.3</v>
      </c>
      <c r="L44" s="128"/>
      <c r="M44" s="130">
        <v>99.929999999999993</v>
      </c>
      <c r="N44" s="131">
        <v>0.5</v>
      </c>
      <c r="O44" s="130">
        <v>0</v>
      </c>
      <c r="P44" s="130">
        <f t="shared" ref="P44:P45" si="7">+M44+O44</f>
        <v>99.929999999999993</v>
      </c>
      <c r="Q44" s="15"/>
      <c r="R44" s="16"/>
      <c r="S44" s="17"/>
      <c r="T44" s="17"/>
    </row>
    <row r="45" spans="1:20" ht="12.75" customHeight="1" x14ac:dyDescent="0.25">
      <c r="A45" s="215">
        <v>34</v>
      </c>
      <c r="B45" s="214">
        <v>2014</v>
      </c>
      <c r="C45" s="217">
        <v>321</v>
      </c>
      <c r="D45" s="135" t="s">
        <v>52</v>
      </c>
      <c r="E45" s="211" t="s">
        <v>28</v>
      </c>
      <c r="F45" s="130">
        <v>1190.4383322000001</v>
      </c>
      <c r="G45" s="130">
        <v>574.88426547961501</v>
      </c>
      <c r="H45" s="130">
        <v>119.26183905479999</v>
      </c>
      <c r="I45" s="130">
        <v>91.619688499075878</v>
      </c>
      <c r="J45" s="130">
        <f t="shared" si="4"/>
        <v>666.5039539786909</v>
      </c>
      <c r="K45" s="130">
        <f t="shared" si="2"/>
        <v>56</v>
      </c>
      <c r="L45" s="128"/>
      <c r="M45" s="130">
        <v>49.207630484016569</v>
      </c>
      <c r="N45" s="131">
        <v>10.02</v>
      </c>
      <c r="O45" s="130">
        <v>6.5748695159834192</v>
      </c>
      <c r="P45" s="130">
        <f t="shared" si="7"/>
        <v>55.782499999999985</v>
      </c>
      <c r="Q45" s="15"/>
      <c r="R45" s="16"/>
      <c r="S45" s="17"/>
      <c r="T45" s="17"/>
    </row>
    <row r="46" spans="1:20" ht="12.75" customHeight="1" x14ac:dyDescent="0.25">
      <c r="A46" s="215">
        <v>35</v>
      </c>
      <c r="B46" s="216"/>
      <c r="C46" s="217"/>
      <c r="D46" s="133" t="s">
        <v>53</v>
      </c>
      <c r="E46" s="211"/>
      <c r="F46" s="128">
        <f>SUBTOTAL(9,F47:F48)</f>
        <v>6322.4529653999998</v>
      </c>
      <c r="G46" s="128">
        <f>SUBTOTAL(9,G47:G48)</f>
        <v>2425.8509900510144</v>
      </c>
      <c r="H46" s="134">
        <f>SUBTOTAL(9,H47:H48)</f>
        <v>21.247339963199998</v>
      </c>
      <c r="I46" s="128">
        <f>SUBTOTAL(9,I47:I48)</f>
        <v>0</v>
      </c>
      <c r="J46" s="128">
        <f>SUBTOTAL(9,J47:J48)</f>
        <v>2425.8509900510144</v>
      </c>
      <c r="K46" s="128">
        <f t="shared" si="2"/>
        <v>38.4</v>
      </c>
      <c r="L46" s="128"/>
      <c r="M46" s="130"/>
      <c r="N46" s="131"/>
      <c r="O46" s="130"/>
      <c r="P46" s="130"/>
      <c r="Q46" s="15"/>
      <c r="R46" s="16"/>
      <c r="S46" s="17"/>
    </row>
    <row r="47" spans="1:20" ht="12.75" customHeight="1" x14ac:dyDescent="0.25">
      <c r="A47" s="215">
        <v>38</v>
      </c>
      <c r="B47" s="214">
        <v>2015</v>
      </c>
      <c r="C47" s="217">
        <v>337</v>
      </c>
      <c r="D47" s="132" t="s">
        <v>54</v>
      </c>
      <c r="E47" s="211" t="s">
        <v>28</v>
      </c>
      <c r="F47" s="130">
        <v>2945.9568684000001</v>
      </c>
      <c r="G47" s="130">
        <v>1529.2938019891542</v>
      </c>
      <c r="H47" s="130">
        <v>21.247339963199998</v>
      </c>
      <c r="I47" s="130">
        <v>0</v>
      </c>
      <c r="J47" s="130">
        <f t="shared" si="4"/>
        <v>1529.2938019891542</v>
      </c>
      <c r="K47" s="130">
        <f t="shared" si="2"/>
        <v>51.9</v>
      </c>
      <c r="L47" s="128"/>
      <c r="M47" s="130">
        <v>99.899999999999991</v>
      </c>
      <c r="N47" s="131">
        <v>1</v>
      </c>
      <c r="O47" s="130">
        <v>0</v>
      </c>
      <c r="P47" s="130">
        <f t="shared" ref="P47:P48" si="8">+M47+O47</f>
        <v>99.899999999999991</v>
      </c>
      <c r="Q47" s="15"/>
      <c r="R47" s="16"/>
      <c r="S47" s="17"/>
      <c r="T47" s="17"/>
    </row>
    <row r="48" spans="1:20" ht="12.75" customHeight="1" x14ac:dyDescent="0.25">
      <c r="A48" s="215">
        <v>39</v>
      </c>
      <c r="B48" s="214">
        <v>2015</v>
      </c>
      <c r="C48" s="217">
        <v>338</v>
      </c>
      <c r="D48" s="132" t="s">
        <v>756</v>
      </c>
      <c r="E48" s="211" t="s">
        <v>28</v>
      </c>
      <c r="F48" s="130">
        <v>3376.4960970000002</v>
      </c>
      <c r="G48" s="130">
        <v>896.55718806186007</v>
      </c>
      <c r="H48" s="130">
        <v>0</v>
      </c>
      <c r="I48" s="130">
        <v>0</v>
      </c>
      <c r="J48" s="130">
        <f t="shared" si="4"/>
        <v>896.55718806186007</v>
      </c>
      <c r="K48" s="130">
        <f t="shared" si="2"/>
        <v>26.6</v>
      </c>
      <c r="L48" s="128"/>
      <c r="M48" s="130">
        <v>26.552278076464376</v>
      </c>
      <c r="N48" s="131">
        <v>0</v>
      </c>
      <c r="O48" s="130">
        <v>0</v>
      </c>
      <c r="P48" s="130">
        <f t="shared" si="8"/>
        <v>26.552278076464376</v>
      </c>
      <c r="Q48" s="15"/>
      <c r="R48" s="16"/>
      <c r="S48" s="17"/>
      <c r="T48" s="17"/>
    </row>
    <row r="49" spans="1:20" ht="12.75" customHeight="1" x14ac:dyDescent="0.25">
      <c r="A49" s="215">
        <v>40</v>
      </c>
      <c r="B49" s="216"/>
      <c r="C49" s="217"/>
      <c r="D49" s="133" t="s">
        <v>55</v>
      </c>
      <c r="E49" s="211"/>
      <c r="F49" s="128">
        <f>SUBTOTAL(9,F50:F50)</f>
        <v>1682.3094365999998</v>
      </c>
      <c r="G49" s="128">
        <f>SUBTOTAL(9,G50:G50)</f>
        <v>466.26926188421425</v>
      </c>
      <c r="H49" s="128">
        <f>SUBTOTAL(9,H50:H50)</f>
        <v>0</v>
      </c>
      <c r="I49" s="128">
        <f>SUBTOTAL(9,I50:I50)</f>
        <v>0</v>
      </c>
      <c r="J49" s="128">
        <f>SUBTOTAL(9,J50:J50)</f>
        <v>466.26926188421425</v>
      </c>
      <c r="K49" s="128">
        <f t="shared" si="2"/>
        <v>27.7</v>
      </c>
      <c r="L49" s="128"/>
      <c r="M49" s="130"/>
      <c r="N49" s="131"/>
      <c r="O49" s="130"/>
      <c r="P49" s="130"/>
      <c r="Q49" s="15"/>
      <c r="R49" s="16"/>
      <c r="S49" s="17"/>
    </row>
    <row r="50" spans="1:20" ht="12.75" customHeight="1" x14ac:dyDescent="0.25">
      <c r="A50" s="215">
        <v>41</v>
      </c>
      <c r="B50" s="214">
        <v>2016</v>
      </c>
      <c r="C50" s="217">
        <v>349</v>
      </c>
      <c r="D50" s="132" t="s">
        <v>757</v>
      </c>
      <c r="E50" s="211" t="s">
        <v>28</v>
      </c>
      <c r="F50" s="130">
        <v>1682.3094365999998</v>
      </c>
      <c r="G50" s="130">
        <v>466.26926188421425</v>
      </c>
      <c r="H50" s="130">
        <v>0</v>
      </c>
      <c r="I50" s="130">
        <v>0</v>
      </c>
      <c r="J50" s="130">
        <f t="shared" si="4"/>
        <v>466.26926188421425</v>
      </c>
      <c r="K50" s="130">
        <f t="shared" si="2"/>
        <v>27.7</v>
      </c>
      <c r="L50" s="128"/>
      <c r="M50" s="130">
        <v>27.672536957597423</v>
      </c>
      <c r="N50" s="131">
        <v>0</v>
      </c>
      <c r="O50" s="130">
        <v>0</v>
      </c>
      <c r="P50" s="130">
        <f>+M50+O50</f>
        <v>27.672536957597423</v>
      </c>
      <c r="Q50" s="15"/>
      <c r="R50" s="16"/>
      <c r="S50" s="17"/>
      <c r="T50" s="17"/>
    </row>
    <row r="51" spans="1:20" ht="12.75" customHeight="1" x14ac:dyDescent="0.25">
      <c r="A51" s="215">
        <v>42</v>
      </c>
      <c r="B51" s="216"/>
      <c r="C51" s="217"/>
      <c r="D51" s="133" t="s">
        <v>56</v>
      </c>
      <c r="E51" s="211"/>
      <c r="F51" s="128">
        <f>SUBTOTAL(9,F52:F55)</f>
        <v>12026.008525907979</v>
      </c>
      <c r="G51" s="128">
        <f>SUBTOTAL(9,G52:G55)</f>
        <v>181.629755155407</v>
      </c>
      <c r="H51" s="128">
        <f>SUBTOTAL(9,H52:H55)</f>
        <v>5444.0614884863999</v>
      </c>
      <c r="I51" s="128">
        <f>SUBTOTAL(9,I52:I55)</f>
        <v>104.14379369466099</v>
      </c>
      <c r="J51" s="128">
        <f>SUBTOTAL(9,J52:J55)</f>
        <v>285.77354885006798</v>
      </c>
      <c r="K51" s="128">
        <f t="shared" si="2"/>
        <v>2.4</v>
      </c>
      <c r="L51" s="128"/>
      <c r="M51" s="130"/>
      <c r="N51" s="131"/>
      <c r="O51" s="130"/>
      <c r="P51" s="130"/>
      <c r="Q51" s="15"/>
      <c r="R51" s="16"/>
      <c r="S51" s="17"/>
    </row>
    <row r="52" spans="1:20" ht="12.75" customHeight="1" x14ac:dyDescent="0.25">
      <c r="A52" s="215">
        <v>43</v>
      </c>
      <c r="B52" s="214">
        <v>2021</v>
      </c>
      <c r="C52" s="217">
        <v>352</v>
      </c>
      <c r="D52" s="132" t="s">
        <v>57</v>
      </c>
      <c r="E52" s="211" t="s">
        <v>58</v>
      </c>
      <c r="F52" s="130">
        <v>2596.5306059675418</v>
      </c>
      <c r="G52" s="130">
        <v>181.629755155407</v>
      </c>
      <c r="H52" s="130">
        <v>1635.7668326025</v>
      </c>
      <c r="I52" s="130">
        <v>104.14379369466099</v>
      </c>
      <c r="J52" s="130">
        <f t="shared" si="4"/>
        <v>285.77354885006798</v>
      </c>
      <c r="K52" s="130">
        <f t="shared" si="2"/>
        <v>11</v>
      </c>
      <c r="L52" s="128"/>
      <c r="M52" s="130">
        <v>15.370000000000001</v>
      </c>
      <c r="N52" s="131">
        <v>63</v>
      </c>
      <c r="O52" s="130">
        <v>0.40999999999999837</v>
      </c>
      <c r="P52" s="130">
        <f t="shared" ref="P52:P55" si="9">+M52+O52</f>
        <v>15.78</v>
      </c>
      <c r="Q52" s="15"/>
      <c r="R52" s="16"/>
      <c r="S52" s="17"/>
      <c r="T52" s="17"/>
    </row>
    <row r="53" spans="1:20" ht="12.75" customHeight="1" x14ac:dyDescent="0.25">
      <c r="A53" s="215">
        <v>44</v>
      </c>
      <c r="B53" s="214">
        <v>2021</v>
      </c>
      <c r="C53" s="217">
        <v>353</v>
      </c>
      <c r="D53" s="132" t="s">
        <v>59</v>
      </c>
      <c r="E53" s="211" t="s">
        <v>60</v>
      </c>
      <c r="F53" s="130">
        <v>1999.4637413400001</v>
      </c>
      <c r="G53" s="130">
        <v>0</v>
      </c>
      <c r="H53" s="130">
        <v>623.6659886379</v>
      </c>
      <c r="I53" s="130">
        <v>0</v>
      </c>
      <c r="J53" s="130">
        <f t="shared" si="4"/>
        <v>0</v>
      </c>
      <c r="K53" s="130">
        <f t="shared" si="2"/>
        <v>0</v>
      </c>
      <c r="L53" s="128"/>
      <c r="M53" s="130">
        <v>0</v>
      </c>
      <c r="N53" s="131">
        <v>31.19</v>
      </c>
      <c r="O53" s="130">
        <v>0</v>
      </c>
      <c r="P53" s="130">
        <f t="shared" si="9"/>
        <v>0</v>
      </c>
      <c r="Q53" s="15"/>
      <c r="R53" s="16"/>
      <c r="S53" s="17"/>
      <c r="T53" s="17"/>
    </row>
    <row r="54" spans="1:20" ht="12.75" customHeight="1" x14ac:dyDescent="0.25">
      <c r="A54" s="215">
        <v>45</v>
      </c>
      <c r="B54" s="214">
        <v>2021</v>
      </c>
      <c r="C54" s="217">
        <v>354</v>
      </c>
      <c r="D54" s="132" t="s">
        <v>61</v>
      </c>
      <c r="E54" s="211" t="s">
        <v>60</v>
      </c>
      <c r="F54" s="130">
        <v>4476.0012085501248</v>
      </c>
      <c r="G54" s="130">
        <v>0</v>
      </c>
      <c r="H54" s="130">
        <v>1092.1945378304999</v>
      </c>
      <c r="I54" s="130">
        <v>0</v>
      </c>
      <c r="J54" s="130">
        <f t="shared" si="4"/>
        <v>0</v>
      </c>
      <c r="K54" s="130">
        <f t="shared" si="2"/>
        <v>0</v>
      </c>
      <c r="L54" s="128"/>
      <c r="M54" s="130">
        <v>0</v>
      </c>
      <c r="N54" s="131">
        <v>24.4</v>
      </c>
      <c r="O54" s="130">
        <v>0</v>
      </c>
      <c r="P54" s="130">
        <f t="shared" si="9"/>
        <v>0</v>
      </c>
      <c r="Q54" s="15"/>
      <c r="R54" s="16"/>
      <c r="S54" s="17"/>
      <c r="T54" s="17"/>
    </row>
    <row r="55" spans="1:20" ht="12.75" customHeight="1" x14ac:dyDescent="0.25">
      <c r="A55" s="215">
        <v>46</v>
      </c>
      <c r="B55" s="214">
        <v>2021</v>
      </c>
      <c r="C55" s="217">
        <v>355</v>
      </c>
      <c r="D55" s="132" t="s">
        <v>62</v>
      </c>
      <c r="E55" s="211" t="s">
        <v>43</v>
      </c>
      <c r="F55" s="130">
        <v>2954.012970050313</v>
      </c>
      <c r="G55" s="130">
        <v>0</v>
      </c>
      <c r="H55" s="130">
        <v>2092.4341294155001</v>
      </c>
      <c r="I55" s="130">
        <v>0</v>
      </c>
      <c r="J55" s="130">
        <f t="shared" si="4"/>
        <v>0</v>
      </c>
      <c r="K55" s="130">
        <f t="shared" si="2"/>
        <v>0</v>
      </c>
      <c r="L55" s="128"/>
      <c r="M55" s="130">
        <v>0</v>
      </c>
      <c r="N55" s="131">
        <v>70.83</v>
      </c>
      <c r="O55" s="130">
        <v>0</v>
      </c>
      <c r="P55" s="130">
        <f t="shared" si="9"/>
        <v>0</v>
      </c>
      <c r="Q55" s="15"/>
      <c r="R55" s="16"/>
      <c r="S55" s="17"/>
      <c r="T55" s="17"/>
    </row>
    <row r="56" spans="1:20" ht="12.75" customHeight="1" x14ac:dyDescent="0.25">
      <c r="A56" s="215">
        <v>47</v>
      </c>
      <c r="B56" s="216"/>
      <c r="C56" s="217"/>
      <c r="D56" s="133" t="s">
        <v>63</v>
      </c>
      <c r="E56" s="211"/>
      <c r="F56" s="128">
        <f>SUBTOTAL(9,F57:F60)</f>
        <v>42225.93299044919</v>
      </c>
      <c r="G56" s="128">
        <f>SUBTOTAL(9,G57:G60)</f>
        <v>0</v>
      </c>
      <c r="H56" s="128">
        <f>SUBTOTAL(9,H57:H60)</f>
        <v>13557.215556495001</v>
      </c>
      <c r="I56" s="128">
        <f>SUBTOTAL(9,I57:I60)</f>
        <v>513.74070554825403</v>
      </c>
      <c r="J56" s="128">
        <f>SUBTOTAL(9,J57:J60)</f>
        <v>513.74070554825403</v>
      </c>
      <c r="K56" s="128">
        <f t="shared" si="2"/>
        <v>1.2</v>
      </c>
      <c r="L56" s="128"/>
      <c r="M56" s="130"/>
      <c r="N56" s="131"/>
      <c r="O56" s="130"/>
      <c r="P56" s="130"/>
      <c r="Q56" s="15"/>
      <c r="R56" s="16"/>
      <c r="S56" s="17"/>
    </row>
    <row r="57" spans="1:20" ht="12.75" customHeight="1" x14ac:dyDescent="0.25">
      <c r="A57" s="215">
        <v>48</v>
      </c>
      <c r="B57" s="214">
        <v>2022</v>
      </c>
      <c r="C57" s="217">
        <v>356</v>
      </c>
      <c r="D57" s="132" t="s">
        <v>64</v>
      </c>
      <c r="E57" s="211" t="s">
        <v>60</v>
      </c>
      <c r="F57" s="130">
        <v>4003.5076325148962</v>
      </c>
      <c r="G57" s="130">
        <v>0</v>
      </c>
      <c r="H57" s="130">
        <v>2280.3596180391</v>
      </c>
      <c r="I57" s="130">
        <v>0</v>
      </c>
      <c r="J57" s="130">
        <f t="shared" si="4"/>
        <v>0</v>
      </c>
      <c r="K57" s="130">
        <f t="shared" si="2"/>
        <v>0</v>
      </c>
      <c r="L57" s="128"/>
      <c r="M57" s="130">
        <v>0</v>
      </c>
      <c r="N57" s="131">
        <v>56.96</v>
      </c>
      <c r="O57" s="130">
        <v>0</v>
      </c>
      <c r="P57" s="130">
        <f t="shared" ref="P57:P60" si="10">+M57+O57</f>
        <v>0</v>
      </c>
      <c r="Q57" s="15"/>
      <c r="R57" s="16"/>
      <c r="S57" s="17"/>
      <c r="T57" s="17"/>
    </row>
    <row r="58" spans="1:20" ht="12.75" customHeight="1" x14ac:dyDescent="0.25">
      <c r="A58" s="215">
        <v>49</v>
      </c>
      <c r="B58" s="214">
        <v>2022</v>
      </c>
      <c r="C58" s="217">
        <v>357</v>
      </c>
      <c r="D58" s="132" t="s">
        <v>65</v>
      </c>
      <c r="E58" s="211" t="s">
        <v>60</v>
      </c>
      <c r="F58" s="130">
        <v>4152.2856082493126</v>
      </c>
      <c r="G58" s="130">
        <v>0</v>
      </c>
      <c r="H58" s="130">
        <v>2422.6031960247001</v>
      </c>
      <c r="I58" s="130">
        <v>0</v>
      </c>
      <c r="J58" s="130">
        <f t="shared" si="4"/>
        <v>0</v>
      </c>
      <c r="K58" s="130">
        <f t="shared" si="2"/>
        <v>0</v>
      </c>
      <c r="L58" s="130"/>
      <c r="M58" s="130">
        <v>0</v>
      </c>
      <c r="N58" s="131">
        <v>58.34</v>
      </c>
      <c r="O58" s="130">
        <v>0</v>
      </c>
      <c r="P58" s="130">
        <f t="shared" si="10"/>
        <v>0</v>
      </c>
      <c r="Q58" s="15"/>
      <c r="R58" s="16"/>
      <c r="S58" s="17"/>
      <c r="T58" s="17"/>
    </row>
    <row r="59" spans="1:20" ht="12.75" customHeight="1" x14ac:dyDescent="0.25">
      <c r="A59" s="215">
        <v>50</v>
      </c>
      <c r="B59" s="214">
        <v>2022</v>
      </c>
      <c r="C59" s="217">
        <v>358</v>
      </c>
      <c r="D59" s="132" t="s">
        <v>66</v>
      </c>
      <c r="E59" s="211" t="s">
        <v>60</v>
      </c>
      <c r="F59" s="130">
        <v>14021.235036899314</v>
      </c>
      <c r="G59" s="130">
        <v>0</v>
      </c>
      <c r="H59" s="130">
        <v>4421.9332071213003</v>
      </c>
      <c r="I59" s="130">
        <v>513.74070554825403</v>
      </c>
      <c r="J59" s="130">
        <f t="shared" si="4"/>
        <v>513.74070554825403</v>
      </c>
      <c r="K59" s="130">
        <f t="shared" si="2"/>
        <v>3.7</v>
      </c>
      <c r="L59" s="128"/>
      <c r="M59" s="130">
        <v>0</v>
      </c>
      <c r="N59" s="131">
        <v>31.54</v>
      </c>
      <c r="O59" s="130">
        <v>3.7754450917520899</v>
      </c>
      <c r="P59" s="130">
        <f t="shared" si="10"/>
        <v>3.7754450917520899</v>
      </c>
      <c r="Q59" s="15"/>
      <c r="R59" s="16"/>
      <c r="S59" s="17"/>
      <c r="T59" s="17"/>
    </row>
    <row r="60" spans="1:20" ht="12.75" customHeight="1" x14ac:dyDescent="0.25">
      <c r="A60" s="215">
        <v>51</v>
      </c>
      <c r="B60" s="214">
        <v>2022</v>
      </c>
      <c r="C60" s="217">
        <v>359</v>
      </c>
      <c r="D60" s="132" t="s">
        <v>67</v>
      </c>
      <c r="E60" s="211" t="s">
        <v>60</v>
      </c>
      <c r="F60" s="130">
        <v>20048.904712785665</v>
      </c>
      <c r="G60" s="130">
        <v>0</v>
      </c>
      <c r="H60" s="130">
        <v>4432.3195353098999</v>
      </c>
      <c r="I60" s="130">
        <v>0</v>
      </c>
      <c r="J60" s="130">
        <f t="shared" si="4"/>
        <v>0</v>
      </c>
      <c r="K60" s="130">
        <f t="shared" si="2"/>
        <v>0</v>
      </c>
      <c r="L60" s="130"/>
      <c r="M60" s="130">
        <v>0</v>
      </c>
      <c r="N60" s="131">
        <v>22.11</v>
      </c>
      <c r="O60" s="130">
        <v>0</v>
      </c>
      <c r="P60" s="130">
        <f t="shared" si="10"/>
        <v>0</v>
      </c>
      <c r="Q60" s="15"/>
      <c r="R60" s="16"/>
      <c r="S60" s="17"/>
      <c r="T60" s="17"/>
    </row>
    <row r="61" spans="1:20" ht="12.75" customHeight="1" x14ac:dyDescent="0.25">
      <c r="A61" s="215">
        <v>52</v>
      </c>
      <c r="B61" s="216"/>
      <c r="C61" s="217"/>
      <c r="D61" s="133" t="s">
        <v>68</v>
      </c>
      <c r="E61" s="211"/>
      <c r="F61" s="128">
        <f>SUBTOTAL(9,F62:F65)</f>
        <v>968.41791373417163</v>
      </c>
      <c r="G61" s="128">
        <f>SUBTOTAL(9,G62:G65)</f>
        <v>0</v>
      </c>
      <c r="H61" s="128">
        <f>SUBTOTAL(9,H62:H65)</f>
        <v>289.07796645780002</v>
      </c>
      <c r="I61" s="128">
        <f>SUBTOTAL(9,I62:I65)</f>
        <v>0</v>
      </c>
      <c r="J61" s="128">
        <f>SUBTOTAL(9,J62:J65)</f>
        <v>0</v>
      </c>
      <c r="K61" s="128">
        <f t="shared" si="2"/>
        <v>0</v>
      </c>
      <c r="L61" s="128"/>
      <c r="M61" s="130"/>
      <c r="N61" s="131"/>
      <c r="O61" s="130"/>
      <c r="P61" s="130"/>
      <c r="Q61" s="15"/>
      <c r="R61" s="16"/>
      <c r="S61" s="17"/>
    </row>
    <row r="62" spans="1:20" ht="12.75" customHeight="1" x14ac:dyDescent="0.25">
      <c r="A62" s="215">
        <v>53</v>
      </c>
      <c r="B62" s="216"/>
      <c r="C62" s="217">
        <v>360</v>
      </c>
      <c r="D62" s="136" t="s">
        <v>69</v>
      </c>
      <c r="E62" s="211" t="s">
        <v>43</v>
      </c>
      <c r="F62" s="130">
        <v>209.62618944708595</v>
      </c>
      <c r="G62" s="130">
        <v>0</v>
      </c>
      <c r="H62" s="130">
        <v>62.396650672199996</v>
      </c>
      <c r="I62" s="130">
        <v>0</v>
      </c>
      <c r="J62" s="130">
        <f t="shared" si="4"/>
        <v>0</v>
      </c>
      <c r="K62" s="130">
        <f t="shared" si="2"/>
        <v>0</v>
      </c>
      <c r="L62" s="128"/>
      <c r="M62" s="130">
        <v>0</v>
      </c>
      <c r="N62" s="131">
        <v>29.77</v>
      </c>
      <c r="O62" s="130">
        <v>0</v>
      </c>
      <c r="P62" s="130">
        <f t="shared" ref="P62:P65" si="11">+M62+O62</f>
        <v>0</v>
      </c>
      <c r="Q62" s="15"/>
      <c r="R62" s="16"/>
      <c r="S62" s="17"/>
    </row>
    <row r="63" spans="1:20" ht="12.75" customHeight="1" x14ac:dyDescent="0.25">
      <c r="A63" s="215">
        <v>54</v>
      </c>
      <c r="B63" s="216"/>
      <c r="C63" s="217">
        <v>361</v>
      </c>
      <c r="D63" s="136" t="s">
        <v>70</v>
      </c>
      <c r="E63" s="211" t="s">
        <v>43</v>
      </c>
      <c r="F63" s="130">
        <v>311.50518461331495</v>
      </c>
      <c r="G63" s="130">
        <v>0</v>
      </c>
      <c r="H63" s="130">
        <v>92.721635229599997</v>
      </c>
      <c r="I63" s="130">
        <v>0</v>
      </c>
      <c r="J63" s="130">
        <f t="shared" si="4"/>
        <v>0</v>
      </c>
      <c r="K63" s="130">
        <f t="shared" si="2"/>
        <v>0</v>
      </c>
      <c r="L63" s="130"/>
      <c r="M63" s="130">
        <v>0</v>
      </c>
      <c r="N63" s="131">
        <v>29.77</v>
      </c>
      <c r="O63" s="130">
        <v>0</v>
      </c>
      <c r="P63" s="130">
        <f t="shared" si="11"/>
        <v>0</v>
      </c>
      <c r="Q63" s="15"/>
      <c r="R63" s="16"/>
      <c r="S63" s="17"/>
    </row>
    <row r="64" spans="1:20" ht="12.75" customHeight="1" x14ac:dyDescent="0.25">
      <c r="A64" s="215">
        <v>55</v>
      </c>
      <c r="B64" s="216"/>
      <c r="C64" s="217">
        <v>362</v>
      </c>
      <c r="D64" s="136" t="s">
        <v>71</v>
      </c>
      <c r="E64" s="211" t="s">
        <v>43</v>
      </c>
      <c r="F64" s="130">
        <v>198.66245792808758</v>
      </c>
      <c r="G64" s="130">
        <v>0</v>
      </c>
      <c r="H64" s="130">
        <v>59.133231420900003</v>
      </c>
      <c r="I64" s="130">
        <v>0</v>
      </c>
      <c r="J64" s="130">
        <f t="shared" si="4"/>
        <v>0</v>
      </c>
      <c r="K64" s="130">
        <f t="shared" si="2"/>
        <v>0</v>
      </c>
      <c r="L64" s="128"/>
      <c r="M64" s="130">
        <v>0</v>
      </c>
      <c r="N64" s="131">
        <v>29.77</v>
      </c>
      <c r="O64" s="130">
        <v>0</v>
      </c>
      <c r="P64" s="130">
        <f t="shared" si="11"/>
        <v>0</v>
      </c>
      <c r="Q64" s="15"/>
      <c r="R64" s="16"/>
      <c r="S64" s="17"/>
    </row>
    <row r="65" spans="1:20" ht="12.75" customHeight="1" x14ac:dyDescent="0.25">
      <c r="A65" s="215">
        <v>56</v>
      </c>
      <c r="B65" s="216"/>
      <c r="C65" s="217">
        <v>363</v>
      </c>
      <c r="D65" s="136" t="s">
        <v>72</v>
      </c>
      <c r="E65" s="211" t="s">
        <v>43</v>
      </c>
      <c r="F65" s="130">
        <v>248.62408174568301</v>
      </c>
      <c r="G65" s="130">
        <v>0</v>
      </c>
      <c r="H65" s="130">
        <v>74.826449135100006</v>
      </c>
      <c r="I65" s="130">
        <v>0</v>
      </c>
      <c r="J65" s="130">
        <f t="shared" si="4"/>
        <v>0</v>
      </c>
      <c r="K65" s="130">
        <f t="shared" si="2"/>
        <v>0</v>
      </c>
      <c r="L65" s="130"/>
      <c r="M65" s="130">
        <v>0</v>
      </c>
      <c r="N65" s="131">
        <v>30.09</v>
      </c>
      <c r="O65" s="130">
        <v>0</v>
      </c>
      <c r="P65" s="130">
        <f t="shared" si="11"/>
        <v>0</v>
      </c>
      <c r="Q65" s="15"/>
      <c r="R65" s="16"/>
      <c r="S65" s="17"/>
    </row>
    <row r="66" spans="1:20" ht="12.75" customHeight="1" x14ac:dyDescent="0.25">
      <c r="A66" s="215">
        <v>58</v>
      </c>
      <c r="B66" s="214"/>
      <c r="C66" s="126"/>
      <c r="D66" s="127" t="s">
        <v>918</v>
      </c>
      <c r="E66" s="211"/>
      <c r="F66" s="128">
        <f>+F68</f>
        <v>11408.110550889</v>
      </c>
      <c r="G66" s="128">
        <f t="shared" ref="G66:J66" si="12">+G68</f>
        <v>3174.0157799999997</v>
      </c>
      <c r="H66" s="128">
        <f t="shared" si="12"/>
        <v>0</v>
      </c>
      <c r="I66" s="128">
        <f t="shared" si="12"/>
        <v>0</v>
      </c>
      <c r="J66" s="128">
        <f t="shared" si="12"/>
        <v>3174.0157799999997</v>
      </c>
      <c r="K66" s="128">
        <f>ROUND((J66/F66)*100,1)</f>
        <v>27.8</v>
      </c>
      <c r="L66" s="128"/>
      <c r="M66" s="128"/>
      <c r="N66" s="131"/>
      <c r="O66" s="130"/>
      <c r="P66" s="130"/>
      <c r="Q66" s="15"/>
      <c r="R66" s="16"/>
      <c r="S66" s="17"/>
    </row>
    <row r="67" spans="1:20" ht="3.75" customHeight="1" x14ac:dyDescent="0.25">
      <c r="A67" s="215">
        <v>59</v>
      </c>
      <c r="B67" s="214"/>
      <c r="C67" s="126"/>
      <c r="D67" s="127"/>
      <c r="E67" s="211"/>
      <c r="F67" s="128"/>
      <c r="G67" s="128"/>
      <c r="H67" s="137"/>
      <c r="I67" s="128"/>
      <c r="J67" s="128"/>
      <c r="K67" s="128"/>
      <c r="L67" s="128"/>
      <c r="M67" s="128"/>
      <c r="N67" s="131"/>
      <c r="O67" s="130"/>
      <c r="P67" s="130"/>
      <c r="Q67" s="15"/>
      <c r="R67" s="16"/>
      <c r="S67" s="17"/>
    </row>
    <row r="68" spans="1:20" s="1" customFormat="1" ht="12.75" customHeight="1" x14ac:dyDescent="0.25">
      <c r="A68" s="215">
        <v>60</v>
      </c>
      <c r="B68" s="214"/>
      <c r="C68" s="126"/>
      <c r="D68" s="127" t="s">
        <v>73</v>
      </c>
      <c r="E68" s="211"/>
      <c r="F68" s="128">
        <f>SUM(F69)</f>
        <v>11408.110550889</v>
      </c>
      <c r="G68" s="128">
        <f>SUM(G69)</f>
        <v>3174.0157799999997</v>
      </c>
      <c r="H68" s="128">
        <f>SUM(H69)</f>
        <v>0</v>
      </c>
      <c r="I68" s="128">
        <f>SUM(I69)</f>
        <v>0</v>
      </c>
      <c r="J68" s="128">
        <f>SUM(J69)</f>
        <v>3174.0157799999997</v>
      </c>
      <c r="K68" s="128">
        <f>ROUND((J68/F68)*100,1)</f>
        <v>27.8</v>
      </c>
      <c r="L68" s="128"/>
      <c r="M68" s="128"/>
      <c r="N68" s="131"/>
      <c r="O68" s="130"/>
      <c r="P68" s="130"/>
      <c r="Q68" s="15"/>
      <c r="R68" s="16"/>
      <c r="S68" s="17"/>
    </row>
    <row r="69" spans="1:20" ht="12.75" customHeight="1" thickBot="1" x14ac:dyDescent="0.3">
      <c r="A69" s="215">
        <v>61</v>
      </c>
      <c r="B69" s="214">
        <v>2011</v>
      </c>
      <c r="C69" s="219">
        <v>40</v>
      </c>
      <c r="D69" s="138" t="s">
        <v>758</v>
      </c>
      <c r="E69" s="213" t="s">
        <v>28</v>
      </c>
      <c r="F69" s="140">
        <v>11408.110550889</v>
      </c>
      <c r="G69" s="140">
        <v>3174.0157799999997</v>
      </c>
      <c r="H69" s="140">
        <v>0</v>
      </c>
      <c r="I69" s="140">
        <v>0</v>
      </c>
      <c r="J69" s="140">
        <f t="shared" ref="J69" si="13">G69+I69</f>
        <v>3174.0157799999997</v>
      </c>
      <c r="K69" s="140">
        <f>ROUND((J69/F69)*100,1)</f>
        <v>27.8</v>
      </c>
      <c r="L69" s="140"/>
      <c r="M69" s="140">
        <v>34.5</v>
      </c>
      <c r="N69" s="141">
        <v>0</v>
      </c>
      <c r="O69" s="140">
        <v>0</v>
      </c>
      <c r="P69" s="140">
        <f>+M69+O69</f>
        <v>34.5</v>
      </c>
      <c r="Q69" s="15"/>
      <c r="R69" s="16"/>
      <c r="S69" s="17"/>
      <c r="T69" s="17"/>
    </row>
    <row r="70" spans="1:20" x14ac:dyDescent="0.25">
      <c r="C70" s="330" t="s">
        <v>917</v>
      </c>
      <c r="D70" s="330"/>
      <c r="E70" s="330"/>
      <c r="F70" s="330"/>
      <c r="G70" s="330"/>
      <c r="H70" s="330"/>
      <c r="I70" s="330"/>
      <c r="J70" s="330"/>
      <c r="K70" s="330"/>
      <c r="L70" s="330"/>
      <c r="M70" s="330"/>
      <c r="N70" s="330"/>
      <c r="O70" s="330"/>
      <c r="P70" s="330"/>
      <c r="R70"/>
    </row>
    <row r="71" spans="1:20" ht="14.25" customHeight="1" x14ac:dyDescent="0.25">
      <c r="A71" s="12">
        <v>66</v>
      </c>
      <c r="B71" s="10"/>
      <c r="C71" s="330" t="s">
        <v>74</v>
      </c>
      <c r="D71" s="330"/>
      <c r="E71" s="330"/>
      <c r="F71" s="330"/>
      <c r="G71" s="330"/>
      <c r="H71" s="330"/>
      <c r="I71" s="330"/>
      <c r="J71" s="330"/>
      <c r="K71" s="330"/>
      <c r="L71" s="330"/>
      <c r="M71" s="330"/>
      <c r="N71" s="330"/>
      <c r="O71" s="330"/>
      <c r="P71" s="330"/>
      <c r="R71" s="18"/>
    </row>
    <row r="72" spans="1:20" ht="18" customHeight="1" thickBot="1" x14ac:dyDescent="0.3">
      <c r="A72" s="12">
        <v>67</v>
      </c>
      <c r="B72" s="1"/>
      <c r="C72" s="343" t="s">
        <v>75</v>
      </c>
      <c r="D72" s="343"/>
      <c r="E72" s="343"/>
      <c r="F72" s="343"/>
      <c r="G72" s="343"/>
      <c r="H72" s="343"/>
      <c r="I72" s="343"/>
      <c r="J72" s="343"/>
      <c r="K72" s="343"/>
      <c r="L72" s="343"/>
      <c r="M72" s="343"/>
      <c r="N72" s="343"/>
      <c r="O72" s="343"/>
      <c r="P72" s="343"/>
      <c r="R72" s="19"/>
    </row>
    <row r="73" spans="1:20" ht="27" customHeight="1" thickTop="1" x14ac:dyDescent="0.25">
      <c r="C73" s="344" t="s">
        <v>76</v>
      </c>
      <c r="D73" s="344"/>
      <c r="E73" s="344"/>
      <c r="F73" s="344"/>
      <c r="G73" s="344"/>
      <c r="H73" s="344"/>
      <c r="I73" s="344"/>
      <c r="J73" s="344"/>
      <c r="K73" s="344"/>
      <c r="L73" s="344"/>
      <c r="M73" s="344"/>
      <c r="N73" s="344"/>
      <c r="O73" s="344"/>
      <c r="P73" s="344"/>
      <c r="R73" s="6"/>
    </row>
    <row r="74" spans="1:20" ht="14.25" customHeight="1" x14ac:dyDescent="0.25">
      <c r="A74" s="12"/>
      <c r="B74" s="10"/>
      <c r="C74" s="108" t="s">
        <v>919</v>
      </c>
      <c r="D74" s="108"/>
      <c r="E74" s="108"/>
      <c r="F74" s="108"/>
      <c r="G74" s="108"/>
      <c r="H74" s="108"/>
      <c r="I74" s="108"/>
      <c r="J74" s="108"/>
      <c r="K74" s="108"/>
      <c r="L74" s="108"/>
      <c r="M74" s="108"/>
      <c r="N74" s="108"/>
      <c r="O74" s="108"/>
      <c r="P74" s="108"/>
      <c r="Q74" s="14"/>
      <c r="R74" s="18"/>
    </row>
    <row r="75" spans="1:20" x14ac:dyDescent="0.25">
      <c r="C75" s="330" t="s">
        <v>77</v>
      </c>
      <c r="D75" s="330"/>
      <c r="E75" s="330"/>
      <c r="F75" s="330"/>
      <c r="G75" s="330"/>
      <c r="H75" s="330"/>
      <c r="I75" s="330"/>
      <c r="J75" s="330"/>
      <c r="K75" s="330"/>
      <c r="L75" s="330"/>
      <c r="M75" s="330"/>
      <c r="N75" s="330"/>
      <c r="O75" s="330"/>
      <c r="P75" s="330"/>
      <c r="R75"/>
    </row>
    <row r="76" spans="1:20" x14ac:dyDescent="0.25">
      <c r="C76" s="109"/>
      <c r="D76" s="110"/>
      <c r="E76" s="111"/>
      <c r="F76" s="112"/>
      <c r="G76" s="112"/>
      <c r="H76" s="112"/>
      <c r="I76" s="112"/>
      <c r="J76" s="112"/>
      <c r="K76" s="113"/>
      <c r="L76" s="114"/>
      <c r="M76" s="113"/>
      <c r="N76" s="113"/>
      <c r="O76" s="113"/>
      <c r="P76" s="113"/>
      <c r="R76"/>
    </row>
    <row r="77" spans="1:20" x14ac:dyDescent="0.25">
      <c r="C77" s="109"/>
      <c r="D77" s="113"/>
      <c r="E77" s="115"/>
      <c r="F77" s="112"/>
      <c r="G77" s="112"/>
      <c r="H77" s="112"/>
      <c r="I77" s="112"/>
      <c r="J77" s="112"/>
      <c r="K77" s="113"/>
      <c r="L77" s="114"/>
      <c r="M77" s="113"/>
      <c r="N77" s="113"/>
      <c r="O77" s="113"/>
      <c r="P77" s="113"/>
      <c r="R77"/>
    </row>
    <row r="78" spans="1:20" x14ac:dyDescent="0.25">
      <c r="C78" s="109"/>
      <c r="D78" s="113"/>
      <c r="E78" s="115"/>
      <c r="F78" s="112"/>
      <c r="G78" s="112"/>
      <c r="H78" s="112"/>
      <c r="I78" s="112"/>
      <c r="J78" s="112"/>
      <c r="K78" s="113"/>
      <c r="L78" s="114"/>
      <c r="M78" s="113"/>
      <c r="N78" s="113"/>
      <c r="O78" s="113"/>
      <c r="P78" s="113"/>
      <c r="R78"/>
    </row>
    <row r="79" spans="1:20" x14ac:dyDescent="0.25">
      <c r="C79" s="109"/>
      <c r="D79" s="113"/>
      <c r="E79" s="115"/>
      <c r="F79" s="112"/>
      <c r="G79" s="112"/>
      <c r="H79" s="112"/>
      <c r="I79" s="112"/>
      <c r="J79" s="112"/>
      <c r="K79" s="113"/>
      <c r="L79" s="114"/>
      <c r="M79" s="113"/>
      <c r="N79" s="113"/>
      <c r="O79" s="113"/>
      <c r="P79" s="113"/>
      <c r="R79"/>
    </row>
    <row r="80" spans="1:20" x14ac:dyDescent="0.25">
      <c r="C80" s="20"/>
      <c r="E80" s="23"/>
      <c r="F80" s="21"/>
      <c r="G80" s="21"/>
      <c r="H80" s="21"/>
      <c r="I80" s="21"/>
      <c r="J80" s="21"/>
      <c r="L80" s="2"/>
      <c r="R80"/>
    </row>
    <row r="81" spans="3:18" x14ac:dyDescent="0.25">
      <c r="C81" s="20"/>
      <c r="E81" s="23"/>
      <c r="F81" s="21"/>
      <c r="G81" s="21"/>
      <c r="H81" s="21"/>
      <c r="I81" s="21"/>
      <c r="J81" s="21"/>
      <c r="L81" s="2"/>
      <c r="R81"/>
    </row>
    <row r="82" spans="3:18" x14ac:dyDescent="0.25">
      <c r="C82" s="20"/>
      <c r="E82" s="13"/>
      <c r="F82" s="21"/>
      <c r="G82" s="21"/>
      <c r="H82" s="21"/>
      <c r="I82" s="21"/>
      <c r="J82" s="21"/>
      <c r="L82" s="2"/>
      <c r="R82"/>
    </row>
    <row r="83" spans="3:18" x14ac:dyDescent="0.25">
      <c r="C83" s="20"/>
      <c r="E83" s="23"/>
      <c r="F83" s="21"/>
      <c r="G83" s="21"/>
      <c r="H83" s="21"/>
      <c r="I83" s="21"/>
      <c r="J83" s="21"/>
      <c r="L83" s="2"/>
      <c r="R83"/>
    </row>
    <row r="84" spans="3:18" x14ac:dyDescent="0.25">
      <c r="C84" s="20"/>
      <c r="E84" s="22"/>
      <c r="F84" s="21"/>
      <c r="G84" s="21"/>
      <c r="H84" s="21"/>
      <c r="I84" s="21"/>
      <c r="J84" s="21"/>
      <c r="L84" s="2"/>
      <c r="R84"/>
    </row>
    <row r="85" spans="3:18" x14ac:dyDescent="0.25">
      <c r="C85" s="20"/>
      <c r="E85" s="22"/>
      <c r="F85" s="21"/>
      <c r="G85" s="21"/>
      <c r="H85" s="21"/>
      <c r="I85" s="21"/>
      <c r="J85" s="21"/>
      <c r="L85" s="2"/>
      <c r="R85"/>
    </row>
    <row r="86" spans="3:18" x14ac:dyDescent="0.25">
      <c r="E86" s="24"/>
      <c r="F86" s="21"/>
      <c r="G86" s="21"/>
      <c r="H86" s="21"/>
      <c r="I86" s="21"/>
      <c r="J86" s="21"/>
      <c r="L86" s="2"/>
      <c r="R86"/>
    </row>
  </sheetData>
  <mergeCells count="21">
    <mergeCell ref="M3:O3"/>
    <mergeCell ref="C71:P71"/>
    <mergeCell ref="C72:P72"/>
    <mergeCell ref="C73:P73"/>
    <mergeCell ref="C70:P70"/>
    <mergeCell ref="C75:P75"/>
    <mergeCell ref="A1:D1"/>
    <mergeCell ref="E1:F1"/>
    <mergeCell ref="A2:K2"/>
    <mergeCell ref="A3:F3"/>
    <mergeCell ref="G3:K3"/>
    <mergeCell ref="C9:C11"/>
    <mergeCell ref="D9:D11"/>
    <mergeCell ref="E9:E11"/>
    <mergeCell ref="F9:F11"/>
    <mergeCell ref="G9:K9"/>
    <mergeCell ref="M9:P9"/>
    <mergeCell ref="G10:G11"/>
    <mergeCell ref="H10:K10"/>
    <mergeCell ref="M10:M11"/>
    <mergeCell ref="N10:P10"/>
  </mergeCells>
  <conditionalFormatting sqref="A74">
    <cfRule type="duplicateValues" dxfId="6" priority="5" stopIfTrue="1"/>
  </conditionalFormatting>
  <conditionalFormatting sqref="C74">
    <cfRule type="duplicateValues" dxfId="5" priority="2"/>
    <cfRule type="duplicateValues" dxfId="4" priority="4"/>
  </conditionalFormatting>
  <conditionalFormatting sqref="P18:P69">
    <cfRule type="cellIs" dxfId="3" priority="7" stopIfTrue="1" operator="greaterThan">
      <formula>100</formula>
    </cfRule>
  </conditionalFormatting>
  <conditionalFormatting sqref="P74">
    <cfRule type="cellIs" dxfId="2" priority="3" stopIfTrue="1" operator="greaterThan">
      <formula>100</formula>
    </cfRule>
  </conditionalFormatting>
  <conditionalFormatting sqref="C13">
    <cfRule type="duplicateValues" dxfId="1" priority="1"/>
  </conditionalFormatting>
  <conditionalFormatting sqref="C75:C1048576 C4:C12 C14:C73">
    <cfRule type="duplicateValues" dxfId="0" priority="8"/>
  </conditionalFormatting>
  <pageMargins left="0.70866141732283472" right="0.70866141732283472" top="0.74803149606299213" bottom="0.74803149606299213" header="0.31496062992125984" footer="0.31496062992125984"/>
  <pageSetup scale="63" fitToHeight="0" orientation="landscape" r:id="rId1"/>
  <ignoredErrors>
    <ignoredError sqref="E12:P12" numberStoredAsText="1"/>
    <ignoredError sqref="J18:J2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W288"/>
  <sheetViews>
    <sheetView showGridLines="0" zoomScaleNormal="100" zoomScaleSheetLayoutView="80" workbookViewId="0">
      <selection activeCell="X2" sqref="X2"/>
    </sheetView>
  </sheetViews>
  <sheetFormatPr baseColWidth="10" defaultRowHeight="15" x14ac:dyDescent="0.25"/>
  <cols>
    <col min="1" max="1" width="6.5703125" customWidth="1"/>
    <col min="2" max="2" width="5.28515625" customWidth="1"/>
    <col min="3" max="3" width="49.140625" customWidth="1"/>
    <col min="4" max="4" width="9.5703125" customWidth="1"/>
    <col min="5" max="5" width="20.28515625" bestFit="1" customWidth="1"/>
    <col min="6" max="6" width="15.140625" bestFit="1" customWidth="1"/>
    <col min="7" max="7" width="13" customWidth="1"/>
    <col min="8" max="8" width="12.28515625" customWidth="1"/>
    <col min="9" max="9" width="2.5703125" customWidth="1"/>
    <col min="10" max="10" width="9" customWidth="1"/>
    <col min="11" max="11" width="20.28515625" bestFit="1" customWidth="1"/>
    <col min="12" max="12" width="15.140625" bestFit="1" customWidth="1"/>
    <col min="13" max="13" width="11.5703125" bestFit="1" customWidth="1"/>
    <col min="14" max="14" width="11.7109375" customWidth="1"/>
    <col min="15" max="15" width="11.5703125" customWidth="1"/>
    <col min="16" max="16" width="13.28515625" hidden="1" customWidth="1"/>
    <col min="17" max="17" width="14.5703125" hidden="1" customWidth="1"/>
    <col min="18" max="18" width="14.42578125" hidden="1" customWidth="1"/>
    <col min="19" max="19" width="15.140625" hidden="1" customWidth="1"/>
    <col min="20" max="20" width="16" hidden="1" customWidth="1"/>
    <col min="21" max="21" width="13.28515625" hidden="1" customWidth="1"/>
  </cols>
  <sheetData>
    <row r="1" spans="1:23" s="1" customFormat="1" ht="60" customHeight="1" x14ac:dyDescent="0.2">
      <c r="A1" s="331" t="s">
        <v>746</v>
      </c>
      <c r="B1" s="331"/>
      <c r="C1" s="331"/>
      <c r="D1" s="331"/>
      <c r="E1" s="357" t="s">
        <v>748</v>
      </c>
      <c r="F1" s="357"/>
      <c r="G1" s="357"/>
      <c r="H1" s="357"/>
      <c r="I1" s="357"/>
      <c r="J1" s="357"/>
      <c r="K1" s="357"/>
      <c r="L1" s="357"/>
      <c r="M1" s="357"/>
      <c r="N1" s="357"/>
      <c r="O1" s="357"/>
    </row>
    <row r="2" spans="1:23" s="1" customFormat="1" ht="36" customHeight="1" thickBot="1" x14ac:dyDescent="0.35">
      <c r="A2" s="358" t="s">
        <v>747</v>
      </c>
      <c r="B2" s="358"/>
      <c r="C2" s="358"/>
      <c r="D2" s="358"/>
      <c r="E2" s="358"/>
      <c r="F2" s="358"/>
      <c r="G2" s="358"/>
      <c r="H2" s="358"/>
      <c r="I2" s="358"/>
      <c r="J2" s="358"/>
      <c r="K2" s="358"/>
      <c r="L2" s="358"/>
      <c r="M2" s="358"/>
      <c r="N2" s="358"/>
      <c r="O2" s="358"/>
    </row>
    <row r="3" spans="1:23" ht="3.75" customHeight="1" x14ac:dyDescent="0.3">
      <c r="A3" s="334"/>
      <c r="B3" s="334"/>
      <c r="C3" s="334"/>
      <c r="D3" s="334"/>
      <c r="E3" s="334"/>
      <c r="F3" s="334"/>
      <c r="G3" s="334"/>
      <c r="H3" s="334"/>
      <c r="I3" s="334"/>
      <c r="J3" s="334"/>
      <c r="K3" s="334"/>
      <c r="L3" s="334"/>
      <c r="M3" s="334"/>
      <c r="N3" s="334"/>
      <c r="O3" s="334"/>
    </row>
    <row r="4" spans="1:23" s="26" customFormat="1" ht="21" customHeight="1" x14ac:dyDescent="0.3">
      <c r="A4" s="349" t="s">
        <v>765</v>
      </c>
      <c r="B4" s="349"/>
      <c r="C4" s="349"/>
      <c r="D4" s="349"/>
      <c r="E4" s="349"/>
      <c r="F4" s="349"/>
      <c r="G4" s="349"/>
      <c r="H4" s="349"/>
      <c r="I4" s="349"/>
      <c r="J4" s="349"/>
      <c r="K4" s="349"/>
      <c r="L4" s="349"/>
      <c r="M4" s="349"/>
      <c r="N4" s="142"/>
      <c r="O4" s="142"/>
      <c r="P4" s="25"/>
    </row>
    <row r="5" spans="1:23" s="26" customFormat="1" ht="21" customHeight="1" x14ac:dyDescent="0.3">
      <c r="A5" s="349" t="s">
        <v>78</v>
      </c>
      <c r="B5" s="349"/>
      <c r="C5" s="349"/>
      <c r="D5" s="349"/>
      <c r="E5" s="349"/>
      <c r="F5" s="349"/>
      <c r="G5" s="349"/>
      <c r="H5" s="349"/>
      <c r="I5" s="349"/>
      <c r="J5" s="349"/>
      <c r="K5" s="349"/>
      <c r="L5" s="349"/>
      <c r="M5" s="349"/>
      <c r="N5" s="142"/>
      <c r="O5" s="142"/>
      <c r="P5" s="25"/>
      <c r="S5" s="27"/>
    </row>
    <row r="6" spans="1:23" s="26" customFormat="1" ht="21" customHeight="1" x14ac:dyDescent="0.3">
      <c r="A6" s="349" t="s">
        <v>1</v>
      </c>
      <c r="B6" s="349"/>
      <c r="C6" s="349"/>
      <c r="D6" s="349"/>
      <c r="E6" s="349"/>
      <c r="F6" s="349"/>
      <c r="G6" s="349"/>
      <c r="H6" s="349"/>
      <c r="I6" s="349"/>
      <c r="J6" s="349"/>
      <c r="K6" s="349"/>
      <c r="L6" s="349"/>
      <c r="M6" s="349"/>
      <c r="N6" s="142"/>
      <c r="O6" s="142"/>
      <c r="S6" s="27"/>
    </row>
    <row r="7" spans="1:23" s="26" customFormat="1" ht="21" customHeight="1" x14ac:dyDescent="0.3">
      <c r="A7" s="350" t="s">
        <v>764</v>
      </c>
      <c r="B7" s="349"/>
      <c r="C7" s="349"/>
      <c r="D7" s="349"/>
      <c r="E7" s="349"/>
      <c r="F7" s="349"/>
      <c r="G7" s="349"/>
      <c r="H7" s="349"/>
      <c r="I7" s="349"/>
      <c r="J7" s="349"/>
      <c r="K7" s="349"/>
      <c r="L7" s="349"/>
      <c r="M7" s="349"/>
      <c r="N7" s="142"/>
      <c r="O7" s="142"/>
    </row>
    <row r="8" spans="1:23" s="26" customFormat="1" ht="21" customHeight="1" x14ac:dyDescent="0.3">
      <c r="A8" s="349" t="s">
        <v>763</v>
      </c>
      <c r="B8" s="349"/>
      <c r="C8" s="349"/>
      <c r="D8" s="349"/>
      <c r="E8" s="349"/>
      <c r="F8" s="349"/>
      <c r="G8" s="349"/>
      <c r="H8" s="349"/>
      <c r="I8" s="349"/>
      <c r="J8" s="349"/>
      <c r="K8" s="349"/>
      <c r="L8" s="349"/>
      <c r="M8" s="349"/>
      <c r="N8" s="142"/>
      <c r="O8" s="142"/>
    </row>
    <row r="9" spans="1:23" s="28" customFormat="1" ht="15.95" customHeight="1" x14ac:dyDescent="0.2">
      <c r="A9" s="351" t="s">
        <v>3</v>
      </c>
      <c r="B9" s="351"/>
      <c r="C9" s="351"/>
      <c r="D9" s="353" t="s">
        <v>79</v>
      </c>
      <c r="E9" s="353"/>
      <c r="F9" s="353"/>
      <c r="G9" s="353"/>
      <c r="H9" s="353"/>
      <c r="I9" s="159"/>
      <c r="J9" s="353" t="s">
        <v>80</v>
      </c>
      <c r="K9" s="353"/>
      <c r="L9" s="353"/>
      <c r="M9" s="353"/>
      <c r="N9" s="353"/>
      <c r="O9" s="148"/>
      <c r="P9" s="29" t="s">
        <v>81</v>
      </c>
      <c r="Q9" s="29"/>
      <c r="R9" s="29"/>
      <c r="S9" s="29" t="s">
        <v>80</v>
      </c>
      <c r="T9" s="29"/>
      <c r="U9" s="29"/>
    </row>
    <row r="10" spans="1:23" s="28" customFormat="1" ht="15.95" customHeight="1" x14ac:dyDescent="0.2">
      <c r="A10" s="351"/>
      <c r="B10" s="351"/>
      <c r="C10" s="351"/>
      <c r="D10" s="148"/>
      <c r="E10" s="354" t="s">
        <v>82</v>
      </c>
      <c r="F10" s="354"/>
      <c r="G10" s="354"/>
      <c r="H10" s="148"/>
      <c r="I10" s="148"/>
      <c r="J10" s="148"/>
      <c r="K10" s="354" t="s">
        <v>83</v>
      </c>
      <c r="L10" s="354"/>
      <c r="M10" s="354"/>
      <c r="N10" s="148"/>
      <c r="O10" s="148"/>
      <c r="P10" s="359" t="s">
        <v>84</v>
      </c>
      <c r="Q10" s="359"/>
      <c r="R10" s="359"/>
      <c r="S10" s="360" t="s">
        <v>84</v>
      </c>
      <c r="T10" s="359"/>
      <c r="U10" s="359"/>
    </row>
    <row r="11" spans="1:23" s="28" customFormat="1" ht="15.95" customHeight="1" x14ac:dyDescent="0.2">
      <c r="A11" s="351"/>
      <c r="B11" s="351"/>
      <c r="C11" s="351"/>
      <c r="D11" s="361" t="s">
        <v>85</v>
      </c>
      <c r="E11" s="149" t="s">
        <v>86</v>
      </c>
      <c r="F11" s="150"/>
      <c r="G11" s="150"/>
      <c r="H11" s="361" t="s">
        <v>87</v>
      </c>
      <c r="I11" s="151"/>
      <c r="J11" s="351" t="s">
        <v>85</v>
      </c>
      <c r="K11" s="149" t="s">
        <v>86</v>
      </c>
      <c r="L11" s="150"/>
      <c r="M11" s="150"/>
      <c r="N11" s="361" t="s">
        <v>87</v>
      </c>
      <c r="O11" s="351" t="s">
        <v>88</v>
      </c>
      <c r="P11" s="345" t="s">
        <v>89</v>
      </c>
      <c r="Q11" s="347" t="s">
        <v>90</v>
      </c>
      <c r="R11" s="347" t="s">
        <v>91</v>
      </c>
      <c r="S11" s="355" t="s">
        <v>89</v>
      </c>
      <c r="T11" s="347" t="s">
        <v>90</v>
      </c>
      <c r="U11" s="347" t="s">
        <v>91</v>
      </c>
    </row>
    <row r="12" spans="1:23" s="28" customFormat="1" ht="15.95" customHeight="1" x14ac:dyDescent="0.2">
      <c r="A12" s="351"/>
      <c r="B12" s="351"/>
      <c r="C12" s="351"/>
      <c r="D12" s="361"/>
      <c r="E12" s="150" t="s">
        <v>92</v>
      </c>
      <c r="F12" s="152" t="s">
        <v>89</v>
      </c>
      <c r="G12" s="150" t="s">
        <v>93</v>
      </c>
      <c r="H12" s="361"/>
      <c r="I12" s="151"/>
      <c r="J12" s="351"/>
      <c r="K12" s="150" t="s">
        <v>92</v>
      </c>
      <c r="L12" s="152" t="s">
        <v>89</v>
      </c>
      <c r="M12" s="150" t="s">
        <v>93</v>
      </c>
      <c r="N12" s="361"/>
      <c r="O12" s="351"/>
      <c r="P12" s="346"/>
      <c r="Q12" s="348"/>
      <c r="R12" s="348"/>
      <c r="S12" s="356"/>
      <c r="T12" s="348"/>
      <c r="U12" s="348"/>
    </row>
    <row r="13" spans="1:23" s="28" customFormat="1" ht="15.95" customHeight="1" x14ac:dyDescent="0.2">
      <c r="A13" s="351"/>
      <c r="B13" s="351"/>
      <c r="C13" s="351"/>
      <c r="D13" s="361"/>
      <c r="E13" s="150" t="s">
        <v>94</v>
      </c>
      <c r="F13" s="152" t="s">
        <v>95</v>
      </c>
      <c r="G13" s="150" t="s">
        <v>86</v>
      </c>
      <c r="H13" s="361"/>
      <c r="I13" s="151"/>
      <c r="J13" s="351"/>
      <c r="K13" s="150" t="s">
        <v>94</v>
      </c>
      <c r="L13" s="152" t="s">
        <v>95</v>
      </c>
      <c r="M13" s="150" t="s">
        <v>86</v>
      </c>
      <c r="N13" s="361"/>
      <c r="O13" s="351"/>
      <c r="P13" s="346"/>
      <c r="Q13" s="348"/>
      <c r="R13" s="348"/>
      <c r="S13" s="356"/>
      <c r="T13" s="348"/>
      <c r="U13" s="348"/>
    </row>
    <row r="14" spans="1:23" s="28" customFormat="1" ht="15.95" customHeight="1" x14ac:dyDescent="0.25">
      <c r="A14" s="351"/>
      <c r="B14" s="351"/>
      <c r="C14" s="351"/>
      <c r="D14" s="361"/>
      <c r="E14" s="150" t="s">
        <v>96</v>
      </c>
      <c r="F14" s="152" t="s">
        <v>97</v>
      </c>
      <c r="G14" s="150"/>
      <c r="H14" s="361"/>
      <c r="I14" s="151"/>
      <c r="J14" s="351"/>
      <c r="K14" s="150" t="s">
        <v>96</v>
      </c>
      <c r="L14" s="152" t="s">
        <v>97</v>
      </c>
      <c r="M14" s="150"/>
      <c r="N14" s="361"/>
      <c r="O14" s="351"/>
      <c r="P14" s="346"/>
      <c r="Q14" s="348"/>
      <c r="R14" s="348"/>
      <c r="S14" s="356"/>
      <c r="T14" s="348"/>
      <c r="U14" s="348"/>
      <c r="W14" s="30"/>
    </row>
    <row r="15" spans="1:23" s="28" customFormat="1" ht="15.95" customHeight="1" thickBot="1" x14ac:dyDescent="0.3">
      <c r="A15" s="352"/>
      <c r="B15" s="352"/>
      <c r="C15" s="352"/>
      <c r="D15" s="157" t="s">
        <v>98</v>
      </c>
      <c r="E15" s="157" t="s">
        <v>99</v>
      </c>
      <c r="F15" s="158" t="s">
        <v>100</v>
      </c>
      <c r="G15" s="157" t="s">
        <v>101</v>
      </c>
      <c r="H15" s="159" t="s">
        <v>102</v>
      </c>
      <c r="I15" s="159"/>
      <c r="J15" s="160" t="s">
        <v>103</v>
      </c>
      <c r="K15" s="160" t="s">
        <v>104</v>
      </c>
      <c r="L15" s="158" t="s">
        <v>105</v>
      </c>
      <c r="M15" s="160" t="s">
        <v>106</v>
      </c>
      <c r="N15" s="159" t="s">
        <v>107</v>
      </c>
      <c r="O15" s="159" t="s">
        <v>108</v>
      </c>
      <c r="P15" s="31" t="s">
        <v>109</v>
      </c>
      <c r="Q15" s="31" t="s">
        <v>110</v>
      </c>
      <c r="R15" s="31" t="s">
        <v>111</v>
      </c>
      <c r="S15" s="32" t="s">
        <v>112</v>
      </c>
      <c r="T15" s="31" t="s">
        <v>113</v>
      </c>
      <c r="U15" s="31" t="s">
        <v>114</v>
      </c>
      <c r="W15" s="33"/>
    </row>
    <row r="16" spans="1:23" s="156" customFormat="1" ht="6" customHeight="1" thickBot="1" x14ac:dyDescent="0.3">
      <c r="A16" s="161"/>
      <c r="B16" s="161"/>
      <c r="C16" s="161"/>
      <c r="D16" s="153"/>
      <c r="E16" s="153"/>
      <c r="F16" s="153"/>
      <c r="G16" s="153"/>
      <c r="H16" s="154"/>
      <c r="I16" s="154"/>
      <c r="J16" s="153"/>
      <c r="K16" s="155"/>
      <c r="L16" s="153"/>
      <c r="M16" s="155"/>
      <c r="N16" s="154"/>
      <c r="O16" s="154"/>
    </row>
    <row r="17" spans="1:21" s="30" customFormat="1" ht="15" customHeight="1" x14ac:dyDescent="0.25">
      <c r="A17" s="206"/>
      <c r="B17" s="206"/>
      <c r="C17" s="205" t="s">
        <v>461</v>
      </c>
      <c r="D17" s="204">
        <f>SUM(D18:D280)</f>
        <v>119349.91329500005</v>
      </c>
      <c r="E17" s="204">
        <f t="shared" ref="E17:T17" si="0">SUM(E18:E280)</f>
        <v>48019.315868000012</v>
      </c>
      <c r="F17" s="204">
        <f t="shared" si="0"/>
        <v>0</v>
      </c>
      <c r="G17" s="204">
        <f t="shared" si="0"/>
        <v>6902.3193290117033</v>
      </c>
      <c r="H17" s="204">
        <f t="shared" si="0"/>
        <v>64428.278097988281</v>
      </c>
      <c r="I17" s="204"/>
      <c r="J17" s="204">
        <f t="shared" si="0"/>
        <v>105421.37447330453</v>
      </c>
      <c r="K17" s="204">
        <f t="shared" si="0"/>
        <v>31865.42112685533</v>
      </c>
      <c r="L17" s="204">
        <f t="shared" si="0"/>
        <v>0</v>
      </c>
      <c r="M17" s="204">
        <f t="shared" si="0"/>
        <v>7201.393963810001</v>
      </c>
      <c r="N17" s="204">
        <f t="shared" si="0"/>
        <v>66354.559382639243</v>
      </c>
      <c r="O17" s="197">
        <f>IF(OR(H17=0,N17=0),"N.A.",IF((((N17-H17)/H17))*100&gt;=500,"500&lt;",IF((((N17-H17)/H17))*100&lt;=-500,"&lt;-500",(((N17-H17)/H17))*100)))</f>
        <v>2.9898071801970274</v>
      </c>
      <c r="P17" s="34">
        <f t="shared" si="0"/>
        <v>12404.459499999997</v>
      </c>
      <c r="Q17" s="34">
        <f t="shared" si="0"/>
        <v>35614.856368000008</v>
      </c>
      <c r="R17" s="34">
        <f t="shared" si="0"/>
        <v>48019.315868000012</v>
      </c>
      <c r="S17" s="34">
        <f t="shared" si="0"/>
        <v>12441.010610259998</v>
      </c>
      <c r="T17" s="34">
        <f t="shared" si="0"/>
        <v>19424.410516595348</v>
      </c>
      <c r="U17" s="34">
        <f>SUM(U18:U280)</f>
        <v>31865.42112685533</v>
      </c>
    </row>
    <row r="18" spans="1:21" s="37" customFormat="1" ht="18" customHeight="1" x14ac:dyDescent="0.2">
      <c r="A18" s="207">
        <v>1</v>
      </c>
      <c r="B18" s="207" t="s">
        <v>115</v>
      </c>
      <c r="C18" s="132" t="s">
        <v>116</v>
      </c>
      <c r="D18" s="198">
        <v>0</v>
      </c>
      <c r="E18" s="199">
        <v>0</v>
      </c>
      <c r="F18" s="198">
        <v>0</v>
      </c>
      <c r="G18" s="198">
        <v>0</v>
      </c>
      <c r="H18" s="200">
        <f>D18-E18-G18</f>
        <v>0</v>
      </c>
      <c r="I18" s="200"/>
      <c r="J18" s="198">
        <v>0</v>
      </c>
      <c r="K18" s="200">
        <v>0</v>
      </c>
      <c r="L18" s="198">
        <v>0</v>
      </c>
      <c r="M18" s="198">
        <v>0</v>
      </c>
      <c r="N18" s="200">
        <f t="shared" ref="N18:N81" si="1">J18-K18-M18</f>
        <v>0</v>
      </c>
      <c r="O18" s="200" t="str">
        <f>IF(OR(H18=0,N18=0),"N.A.",IF((((N18-H18)/H18))*100&gt;=500,"500&lt;",IF((((N18-H18)/H18))*100&lt;=-500,"&lt;-500",(((N18-H18)/H18))*100)))</f>
        <v>N.A.</v>
      </c>
      <c r="P18" s="35">
        <v>0</v>
      </c>
      <c r="Q18" s="35">
        <v>0</v>
      </c>
      <c r="R18" s="35">
        <f>SUM(P18:Q18)</f>
        <v>0</v>
      </c>
      <c r="S18" s="35">
        <v>0</v>
      </c>
      <c r="T18" s="35">
        <v>0</v>
      </c>
      <c r="U18" s="36">
        <f>S18+T18</f>
        <v>0</v>
      </c>
    </row>
    <row r="19" spans="1:21" s="37" customFormat="1" ht="18" customHeight="1" x14ac:dyDescent="0.2">
      <c r="A19" s="207">
        <v>2</v>
      </c>
      <c r="B19" s="207" t="s">
        <v>117</v>
      </c>
      <c r="C19" s="132" t="s">
        <v>118</v>
      </c>
      <c r="D19" s="198">
        <v>0</v>
      </c>
      <c r="E19" s="199">
        <v>0</v>
      </c>
      <c r="F19" s="198">
        <v>0</v>
      </c>
      <c r="G19" s="198">
        <v>0</v>
      </c>
      <c r="H19" s="200">
        <f t="shared" ref="H19:H82" si="2">D19-E19-G19</f>
        <v>0</v>
      </c>
      <c r="I19" s="200"/>
      <c r="J19" s="198">
        <v>0</v>
      </c>
      <c r="K19" s="200">
        <v>0</v>
      </c>
      <c r="L19" s="198">
        <v>0</v>
      </c>
      <c r="M19" s="198">
        <v>0</v>
      </c>
      <c r="N19" s="200">
        <f t="shared" si="1"/>
        <v>0</v>
      </c>
      <c r="O19" s="200" t="str">
        <f t="shared" ref="O19:O82" si="3">IF(OR(H19=0,N19=0),"N.A.",IF((((N19-H19)/H19))*100&gt;=500,"500&lt;",IF((((N19-H19)/H19))*100&lt;=-500,"&lt;-500",(((N19-H19)/H19))*100)))</f>
        <v>N.A.</v>
      </c>
      <c r="P19" s="35">
        <v>0</v>
      </c>
      <c r="Q19" s="35">
        <v>0</v>
      </c>
      <c r="R19" s="35">
        <f t="shared" ref="R19:R82" si="4">SUM(P19:Q19)</f>
        <v>0</v>
      </c>
      <c r="S19" s="35">
        <v>0</v>
      </c>
      <c r="T19" s="35">
        <v>0</v>
      </c>
      <c r="U19" s="36">
        <f t="shared" ref="U19:U82" si="5">S19+T19</f>
        <v>0</v>
      </c>
    </row>
    <row r="20" spans="1:21" s="37" customFormat="1" ht="18" customHeight="1" x14ac:dyDescent="0.2">
      <c r="A20" s="207">
        <v>3</v>
      </c>
      <c r="B20" s="207" t="s">
        <v>119</v>
      </c>
      <c r="C20" s="132" t="s">
        <v>120</v>
      </c>
      <c r="D20" s="198">
        <v>0</v>
      </c>
      <c r="E20" s="199">
        <v>0</v>
      </c>
      <c r="F20" s="198">
        <v>0</v>
      </c>
      <c r="G20" s="198">
        <v>0</v>
      </c>
      <c r="H20" s="200">
        <f t="shared" si="2"/>
        <v>0</v>
      </c>
      <c r="I20" s="200"/>
      <c r="J20" s="198">
        <v>0</v>
      </c>
      <c r="K20" s="200">
        <v>0</v>
      </c>
      <c r="L20" s="198">
        <v>0</v>
      </c>
      <c r="M20" s="198">
        <v>0</v>
      </c>
      <c r="N20" s="200">
        <f t="shared" si="1"/>
        <v>0</v>
      </c>
      <c r="O20" s="200" t="str">
        <f t="shared" si="3"/>
        <v>N.A.</v>
      </c>
      <c r="P20" s="35">
        <v>0</v>
      </c>
      <c r="Q20" s="35">
        <v>0</v>
      </c>
      <c r="R20" s="35">
        <f t="shared" si="4"/>
        <v>0</v>
      </c>
      <c r="S20" s="35">
        <v>0</v>
      </c>
      <c r="T20" s="35">
        <v>0</v>
      </c>
      <c r="U20" s="36">
        <f t="shared" si="5"/>
        <v>0</v>
      </c>
    </row>
    <row r="21" spans="1:21" s="37" customFormat="1" ht="18" customHeight="1" x14ac:dyDescent="0.2">
      <c r="A21" s="207">
        <v>4</v>
      </c>
      <c r="B21" s="207" t="s">
        <v>117</v>
      </c>
      <c r="C21" s="132" t="s">
        <v>121</v>
      </c>
      <c r="D21" s="198">
        <v>0</v>
      </c>
      <c r="E21" s="199">
        <v>0</v>
      </c>
      <c r="F21" s="198">
        <v>0</v>
      </c>
      <c r="G21" s="198">
        <v>0</v>
      </c>
      <c r="H21" s="200">
        <f t="shared" si="2"/>
        <v>0</v>
      </c>
      <c r="I21" s="200"/>
      <c r="J21" s="198">
        <v>0</v>
      </c>
      <c r="K21" s="200">
        <v>0</v>
      </c>
      <c r="L21" s="198">
        <v>0</v>
      </c>
      <c r="M21" s="198">
        <v>0</v>
      </c>
      <c r="N21" s="200">
        <f t="shared" si="1"/>
        <v>0</v>
      </c>
      <c r="O21" s="200" t="str">
        <f t="shared" si="3"/>
        <v>N.A.</v>
      </c>
      <c r="P21" s="35">
        <v>0</v>
      </c>
      <c r="Q21" s="35">
        <v>0</v>
      </c>
      <c r="R21" s="35">
        <f t="shared" si="4"/>
        <v>0</v>
      </c>
      <c r="S21" s="35">
        <v>0</v>
      </c>
      <c r="T21" s="35">
        <v>0</v>
      </c>
      <c r="U21" s="36">
        <f t="shared" si="5"/>
        <v>0</v>
      </c>
    </row>
    <row r="22" spans="1:21" s="37" customFormat="1" ht="18" customHeight="1" x14ac:dyDescent="0.2">
      <c r="A22" s="207">
        <v>5</v>
      </c>
      <c r="B22" s="207" t="s">
        <v>122</v>
      </c>
      <c r="C22" s="132" t="s">
        <v>123</v>
      </c>
      <c r="D22" s="198">
        <v>0</v>
      </c>
      <c r="E22" s="199">
        <v>0</v>
      </c>
      <c r="F22" s="198">
        <v>0</v>
      </c>
      <c r="G22" s="198">
        <v>0</v>
      </c>
      <c r="H22" s="200">
        <f t="shared" si="2"/>
        <v>0</v>
      </c>
      <c r="I22" s="200"/>
      <c r="J22" s="198">
        <v>0</v>
      </c>
      <c r="K22" s="200">
        <v>0</v>
      </c>
      <c r="L22" s="198">
        <v>0</v>
      </c>
      <c r="M22" s="198">
        <v>0</v>
      </c>
      <c r="N22" s="200">
        <f t="shared" si="1"/>
        <v>0</v>
      </c>
      <c r="O22" s="200" t="str">
        <f t="shared" si="3"/>
        <v>N.A.</v>
      </c>
      <c r="P22" s="35">
        <v>0</v>
      </c>
      <c r="Q22" s="35">
        <v>0</v>
      </c>
      <c r="R22" s="35">
        <f t="shared" si="4"/>
        <v>0</v>
      </c>
      <c r="S22" s="35">
        <v>0</v>
      </c>
      <c r="T22" s="35">
        <v>0</v>
      </c>
      <c r="U22" s="36">
        <f t="shared" si="5"/>
        <v>0</v>
      </c>
    </row>
    <row r="23" spans="1:21" s="37" customFormat="1" ht="18" customHeight="1" x14ac:dyDescent="0.2">
      <c r="A23" s="207">
        <v>6</v>
      </c>
      <c r="B23" s="207" t="s">
        <v>117</v>
      </c>
      <c r="C23" s="132" t="s">
        <v>124</v>
      </c>
      <c r="D23" s="198">
        <v>0</v>
      </c>
      <c r="E23" s="199">
        <v>0</v>
      </c>
      <c r="F23" s="198">
        <v>0</v>
      </c>
      <c r="G23" s="198">
        <v>0</v>
      </c>
      <c r="H23" s="200">
        <f t="shared" si="2"/>
        <v>0</v>
      </c>
      <c r="I23" s="200"/>
      <c r="J23" s="198">
        <v>0</v>
      </c>
      <c r="K23" s="200">
        <v>0</v>
      </c>
      <c r="L23" s="198">
        <v>0</v>
      </c>
      <c r="M23" s="198">
        <v>0</v>
      </c>
      <c r="N23" s="200">
        <f t="shared" si="1"/>
        <v>0</v>
      </c>
      <c r="O23" s="200" t="str">
        <f t="shared" si="3"/>
        <v>N.A.</v>
      </c>
      <c r="P23" s="35">
        <v>0</v>
      </c>
      <c r="Q23" s="35">
        <v>0</v>
      </c>
      <c r="R23" s="35">
        <f t="shared" si="4"/>
        <v>0</v>
      </c>
      <c r="S23" s="35">
        <v>0</v>
      </c>
      <c r="T23" s="35">
        <v>0</v>
      </c>
      <c r="U23" s="36">
        <f t="shared" si="5"/>
        <v>0</v>
      </c>
    </row>
    <row r="24" spans="1:21" s="37" customFormat="1" ht="18" customHeight="1" x14ac:dyDescent="0.2">
      <c r="A24" s="207">
        <v>7</v>
      </c>
      <c r="B24" s="207" t="s">
        <v>125</v>
      </c>
      <c r="C24" s="132" t="s">
        <v>126</v>
      </c>
      <c r="D24" s="198">
        <v>0</v>
      </c>
      <c r="E24" s="199">
        <v>0</v>
      </c>
      <c r="F24" s="198">
        <v>0</v>
      </c>
      <c r="G24" s="198">
        <v>0</v>
      </c>
      <c r="H24" s="200">
        <f t="shared" si="2"/>
        <v>0</v>
      </c>
      <c r="I24" s="200"/>
      <c r="J24" s="198">
        <v>0</v>
      </c>
      <c r="K24" s="200">
        <v>0</v>
      </c>
      <c r="L24" s="198">
        <v>0</v>
      </c>
      <c r="M24" s="198">
        <v>0</v>
      </c>
      <c r="N24" s="200">
        <f t="shared" si="1"/>
        <v>0</v>
      </c>
      <c r="O24" s="200" t="str">
        <f t="shared" si="3"/>
        <v>N.A.</v>
      </c>
      <c r="P24" s="35">
        <v>0</v>
      </c>
      <c r="Q24" s="35">
        <v>0</v>
      </c>
      <c r="R24" s="35">
        <f t="shared" si="4"/>
        <v>0</v>
      </c>
      <c r="S24" s="35">
        <v>0</v>
      </c>
      <c r="T24" s="35">
        <v>0</v>
      </c>
      <c r="U24" s="36">
        <f t="shared" si="5"/>
        <v>0</v>
      </c>
    </row>
    <row r="25" spans="1:21" s="37" customFormat="1" ht="18" customHeight="1" x14ac:dyDescent="0.2">
      <c r="A25" s="207">
        <v>9</v>
      </c>
      <c r="B25" s="207" t="s">
        <v>127</v>
      </c>
      <c r="C25" s="132" t="s">
        <v>128</v>
      </c>
      <c r="D25" s="198">
        <v>0</v>
      </c>
      <c r="E25" s="199">
        <v>0</v>
      </c>
      <c r="F25" s="198">
        <v>0</v>
      </c>
      <c r="G25" s="198">
        <v>0</v>
      </c>
      <c r="H25" s="200">
        <f t="shared" si="2"/>
        <v>0</v>
      </c>
      <c r="I25" s="200"/>
      <c r="J25" s="198">
        <v>0</v>
      </c>
      <c r="K25" s="200">
        <v>0</v>
      </c>
      <c r="L25" s="198">
        <v>0</v>
      </c>
      <c r="M25" s="198">
        <v>0</v>
      </c>
      <c r="N25" s="200">
        <f t="shared" si="1"/>
        <v>0</v>
      </c>
      <c r="O25" s="200" t="str">
        <f t="shared" si="3"/>
        <v>N.A.</v>
      </c>
      <c r="P25" s="35">
        <v>0</v>
      </c>
      <c r="Q25" s="35">
        <v>0</v>
      </c>
      <c r="R25" s="35">
        <f t="shared" si="4"/>
        <v>0</v>
      </c>
      <c r="S25" s="35">
        <v>0</v>
      </c>
      <c r="T25" s="35">
        <v>0</v>
      </c>
      <c r="U25" s="36">
        <f t="shared" si="5"/>
        <v>0</v>
      </c>
    </row>
    <row r="26" spans="1:21" s="37" customFormat="1" ht="18" customHeight="1" x14ac:dyDescent="0.2">
      <c r="A26" s="207">
        <v>10</v>
      </c>
      <c r="B26" s="207" t="s">
        <v>127</v>
      </c>
      <c r="C26" s="132" t="s">
        <v>129</v>
      </c>
      <c r="D26" s="198">
        <v>0</v>
      </c>
      <c r="E26" s="199">
        <v>0</v>
      </c>
      <c r="F26" s="198">
        <v>0</v>
      </c>
      <c r="G26" s="198">
        <v>0</v>
      </c>
      <c r="H26" s="200">
        <f t="shared" si="2"/>
        <v>0</v>
      </c>
      <c r="I26" s="200"/>
      <c r="J26" s="198">
        <v>0</v>
      </c>
      <c r="K26" s="200">
        <v>0</v>
      </c>
      <c r="L26" s="198">
        <v>0</v>
      </c>
      <c r="M26" s="198">
        <v>0</v>
      </c>
      <c r="N26" s="200">
        <f t="shared" si="1"/>
        <v>0</v>
      </c>
      <c r="O26" s="200" t="str">
        <f t="shared" si="3"/>
        <v>N.A.</v>
      </c>
      <c r="P26" s="35">
        <v>0</v>
      </c>
      <c r="Q26" s="35">
        <v>0</v>
      </c>
      <c r="R26" s="35">
        <f t="shared" si="4"/>
        <v>0</v>
      </c>
      <c r="S26" s="35">
        <v>0</v>
      </c>
      <c r="T26" s="35">
        <v>0</v>
      </c>
      <c r="U26" s="36">
        <f t="shared" si="5"/>
        <v>0</v>
      </c>
    </row>
    <row r="27" spans="1:21" s="37" customFormat="1" ht="18" customHeight="1" x14ac:dyDescent="0.2">
      <c r="A27" s="207">
        <v>11</v>
      </c>
      <c r="B27" s="207" t="s">
        <v>127</v>
      </c>
      <c r="C27" s="132" t="s">
        <v>130</v>
      </c>
      <c r="D27" s="198">
        <v>0</v>
      </c>
      <c r="E27" s="199">
        <v>0</v>
      </c>
      <c r="F27" s="198">
        <v>0</v>
      </c>
      <c r="G27" s="198">
        <v>0</v>
      </c>
      <c r="H27" s="200">
        <f t="shared" si="2"/>
        <v>0</v>
      </c>
      <c r="I27" s="200"/>
      <c r="J27" s="198">
        <v>0</v>
      </c>
      <c r="K27" s="200">
        <v>0</v>
      </c>
      <c r="L27" s="198">
        <v>0</v>
      </c>
      <c r="M27" s="198">
        <v>0</v>
      </c>
      <c r="N27" s="200">
        <f t="shared" si="1"/>
        <v>0</v>
      </c>
      <c r="O27" s="200" t="str">
        <f t="shared" si="3"/>
        <v>N.A.</v>
      </c>
      <c r="P27" s="35">
        <v>0</v>
      </c>
      <c r="Q27" s="35">
        <v>0</v>
      </c>
      <c r="R27" s="35">
        <f t="shared" si="4"/>
        <v>0</v>
      </c>
      <c r="S27" s="35">
        <v>0</v>
      </c>
      <c r="T27" s="35">
        <v>0</v>
      </c>
      <c r="U27" s="36">
        <f t="shared" si="5"/>
        <v>0</v>
      </c>
    </row>
    <row r="28" spans="1:21" s="37" customFormat="1" ht="18" customHeight="1" x14ac:dyDescent="0.2">
      <c r="A28" s="207">
        <v>12</v>
      </c>
      <c r="B28" s="207" t="s">
        <v>131</v>
      </c>
      <c r="C28" s="132" t="s">
        <v>132</v>
      </c>
      <c r="D28" s="198">
        <v>0</v>
      </c>
      <c r="E28" s="199">
        <v>0</v>
      </c>
      <c r="F28" s="198">
        <v>0</v>
      </c>
      <c r="G28" s="198">
        <v>0</v>
      </c>
      <c r="H28" s="200">
        <f t="shared" si="2"/>
        <v>0</v>
      </c>
      <c r="I28" s="200"/>
      <c r="J28" s="198">
        <v>0</v>
      </c>
      <c r="K28" s="200">
        <v>0</v>
      </c>
      <c r="L28" s="198">
        <v>0</v>
      </c>
      <c r="M28" s="198">
        <v>0</v>
      </c>
      <c r="N28" s="200">
        <f t="shared" si="1"/>
        <v>0</v>
      </c>
      <c r="O28" s="200" t="str">
        <f t="shared" si="3"/>
        <v>N.A.</v>
      </c>
      <c r="P28" s="35">
        <v>0</v>
      </c>
      <c r="Q28" s="35">
        <v>0</v>
      </c>
      <c r="R28" s="35">
        <f t="shared" si="4"/>
        <v>0</v>
      </c>
      <c r="S28" s="35">
        <v>0</v>
      </c>
      <c r="T28" s="35">
        <v>0</v>
      </c>
      <c r="U28" s="36">
        <f t="shared" si="5"/>
        <v>0</v>
      </c>
    </row>
    <row r="29" spans="1:21" s="37" customFormat="1" ht="18" customHeight="1" x14ac:dyDescent="0.2">
      <c r="A29" s="207">
        <v>13</v>
      </c>
      <c r="B29" s="207" t="s">
        <v>131</v>
      </c>
      <c r="C29" s="132" t="s">
        <v>133</v>
      </c>
      <c r="D29" s="198">
        <v>0</v>
      </c>
      <c r="E29" s="199">
        <v>0</v>
      </c>
      <c r="F29" s="198">
        <v>0</v>
      </c>
      <c r="G29" s="198">
        <v>0</v>
      </c>
      <c r="H29" s="200">
        <f t="shared" si="2"/>
        <v>0</v>
      </c>
      <c r="I29" s="200"/>
      <c r="J29" s="198">
        <v>0</v>
      </c>
      <c r="K29" s="200">
        <v>0</v>
      </c>
      <c r="L29" s="198">
        <v>0</v>
      </c>
      <c r="M29" s="198">
        <v>0</v>
      </c>
      <c r="N29" s="200">
        <f t="shared" si="1"/>
        <v>0</v>
      </c>
      <c r="O29" s="200" t="str">
        <f t="shared" si="3"/>
        <v>N.A.</v>
      </c>
      <c r="P29" s="35">
        <v>0</v>
      </c>
      <c r="Q29" s="35">
        <v>0</v>
      </c>
      <c r="R29" s="35">
        <f t="shared" si="4"/>
        <v>0</v>
      </c>
      <c r="S29" s="35">
        <v>0</v>
      </c>
      <c r="T29" s="35">
        <v>0</v>
      </c>
      <c r="U29" s="36">
        <f t="shared" si="5"/>
        <v>0</v>
      </c>
    </row>
    <row r="30" spans="1:21" s="37" customFormat="1" ht="18" customHeight="1" x14ac:dyDescent="0.2">
      <c r="A30" s="207">
        <v>14</v>
      </c>
      <c r="B30" s="207" t="s">
        <v>131</v>
      </c>
      <c r="C30" s="132" t="s">
        <v>134</v>
      </c>
      <c r="D30" s="198">
        <v>0</v>
      </c>
      <c r="E30" s="199">
        <v>0</v>
      </c>
      <c r="F30" s="198">
        <v>0</v>
      </c>
      <c r="G30" s="198">
        <v>0</v>
      </c>
      <c r="H30" s="200">
        <f t="shared" si="2"/>
        <v>0</v>
      </c>
      <c r="I30" s="200"/>
      <c r="J30" s="198">
        <v>0</v>
      </c>
      <c r="K30" s="200">
        <v>0</v>
      </c>
      <c r="L30" s="198">
        <v>0</v>
      </c>
      <c r="M30" s="198">
        <v>0</v>
      </c>
      <c r="N30" s="200">
        <f t="shared" si="1"/>
        <v>0</v>
      </c>
      <c r="O30" s="200" t="str">
        <f t="shared" si="3"/>
        <v>N.A.</v>
      </c>
      <c r="P30" s="35">
        <v>0</v>
      </c>
      <c r="Q30" s="35">
        <v>0</v>
      </c>
      <c r="R30" s="35">
        <f t="shared" si="4"/>
        <v>0</v>
      </c>
      <c r="S30" s="35">
        <v>0</v>
      </c>
      <c r="T30" s="35">
        <v>0</v>
      </c>
      <c r="U30" s="36">
        <f t="shared" si="5"/>
        <v>0</v>
      </c>
    </row>
    <row r="31" spans="1:21" s="37" customFormat="1" ht="18" customHeight="1" x14ac:dyDescent="0.2">
      <c r="A31" s="207">
        <v>15</v>
      </c>
      <c r="B31" s="207" t="s">
        <v>131</v>
      </c>
      <c r="C31" s="132" t="s">
        <v>135</v>
      </c>
      <c r="D31" s="198">
        <v>0</v>
      </c>
      <c r="E31" s="199">
        <v>0</v>
      </c>
      <c r="F31" s="198">
        <v>0</v>
      </c>
      <c r="G31" s="198">
        <v>0</v>
      </c>
      <c r="H31" s="200">
        <f t="shared" si="2"/>
        <v>0</v>
      </c>
      <c r="I31" s="200"/>
      <c r="J31" s="198">
        <v>0</v>
      </c>
      <c r="K31" s="200">
        <v>0</v>
      </c>
      <c r="L31" s="198">
        <v>0</v>
      </c>
      <c r="M31" s="198">
        <v>0</v>
      </c>
      <c r="N31" s="200">
        <f t="shared" si="1"/>
        <v>0</v>
      </c>
      <c r="O31" s="200" t="str">
        <f t="shared" si="3"/>
        <v>N.A.</v>
      </c>
      <c r="P31" s="35">
        <v>0</v>
      </c>
      <c r="Q31" s="35">
        <v>0</v>
      </c>
      <c r="R31" s="35">
        <f t="shared" si="4"/>
        <v>0</v>
      </c>
      <c r="S31" s="35">
        <v>0</v>
      </c>
      <c r="T31" s="35">
        <v>0</v>
      </c>
      <c r="U31" s="36">
        <f t="shared" si="5"/>
        <v>0</v>
      </c>
    </row>
    <row r="32" spans="1:21" s="37" customFormat="1" ht="18" customHeight="1" x14ac:dyDescent="0.2">
      <c r="A32" s="207">
        <v>16</v>
      </c>
      <c r="B32" s="207" t="s">
        <v>131</v>
      </c>
      <c r="C32" s="132" t="s">
        <v>136</v>
      </c>
      <c r="D32" s="198">
        <v>0</v>
      </c>
      <c r="E32" s="199">
        <v>0</v>
      </c>
      <c r="F32" s="198">
        <v>0</v>
      </c>
      <c r="G32" s="198">
        <v>0</v>
      </c>
      <c r="H32" s="200">
        <f t="shared" si="2"/>
        <v>0</v>
      </c>
      <c r="I32" s="200"/>
      <c r="J32" s="198">
        <v>0</v>
      </c>
      <c r="K32" s="200">
        <v>0</v>
      </c>
      <c r="L32" s="198">
        <v>0</v>
      </c>
      <c r="M32" s="198">
        <v>0</v>
      </c>
      <c r="N32" s="200">
        <f t="shared" si="1"/>
        <v>0</v>
      </c>
      <c r="O32" s="200" t="str">
        <f t="shared" si="3"/>
        <v>N.A.</v>
      </c>
      <c r="P32" s="35">
        <v>0</v>
      </c>
      <c r="Q32" s="35">
        <v>0</v>
      </c>
      <c r="R32" s="35">
        <f t="shared" si="4"/>
        <v>0</v>
      </c>
      <c r="S32" s="35">
        <v>0</v>
      </c>
      <c r="T32" s="35">
        <v>0</v>
      </c>
      <c r="U32" s="36">
        <f t="shared" si="5"/>
        <v>0</v>
      </c>
    </row>
    <row r="33" spans="1:21" s="37" customFormat="1" ht="18" customHeight="1" x14ac:dyDescent="0.2">
      <c r="A33" s="207">
        <v>17</v>
      </c>
      <c r="B33" s="207" t="s">
        <v>127</v>
      </c>
      <c r="C33" s="132" t="s">
        <v>137</v>
      </c>
      <c r="D33" s="198">
        <v>0</v>
      </c>
      <c r="E33" s="199">
        <v>0</v>
      </c>
      <c r="F33" s="198">
        <v>0</v>
      </c>
      <c r="G33" s="198">
        <v>0</v>
      </c>
      <c r="H33" s="200">
        <f t="shared" si="2"/>
        <v>0</v>
      </c>
      <c r="I33" s="200"/>
      <c r="J33" s="198">
        <v>0</v>
      </c>
      <c r="K33" s="200">
        <v>0</v>
      </c>
      <c r="L33" s="198">
        <v>0</v>
      </c>
      <c r="M33" s="198">
        <v>0</v>
      </c>
      <c r="N33" s="200">
        <f t="shared" si="1"/>
        <v>0</v>
      </c>
      <c r="O33" s="200" t="str">
        <f t="shared" si="3"/>
        <v>N.A.</v>
      </c>
      <c r="P33" s="35">
        <v>0</v>
      </c>
      <c r="Q33" s="35">
        <v>0</v>
      </c>
      <c r="R33" s="35">
        <f t="shared" si="4"/>
        <v>0</v>
      </c>
      <c r="S33" s="35">
        <v>0</v>
      </c>
      <c r="T33" s="35">
        <v>0</v>
      </c>
      <c r="U33" s="36">
        <f t="shared" si="5"/>
        <v>0</v>
      </c>
    </row>
    <row r="34" spans="1:21" s="37" customFormat="1" ht="18" customHeight="1" x14ac:dyDescent="0.2">
      <c r="A34" s="207">
        <v>18</v>
      </c>
      <c r="B34" s="207" t="s">
        <v>127</v>
      </c>
      <c r="C34" s="132" t="s">
        <v>138</v>
      </c>
      <c r="D34" s="198">
        <v>0</v>
      </c>
      <c r="E34" s="199">
        <v>0</v>
      </c>
      <c r="F34" s="198">
        <v>0</v>
      </c>
      <c r="G34" s="198">
        <v>0</v>
      </c>
      <c r="H34" s="200">
        <f t="shared" si="2"/>
        <v>0</v>
      </c>
      <c r="I34" s="200"/>
      <c r="J34" s="198">
        <v>0</v>
      </c>
      <c r="K34" s="200">
        <v>0</v>
      </c>
      <c r="L34" s="198">
        <v>0</v>
      </c>
      <c r="M34" s="198">
        <v>0</v>
      </c>
      <c r="N34" s="200">
        <f t="shared" si="1"/>
        <v>0</v>
      </c>
      <c r="O34" s="200" t="str">
        <f t="shared" si="3"/>
        <v>N.A.</v>
      </c>
      <c r="P34" s="35">
        <v>0</v>
      </c>
      <c r="Q34" s="35">
        <v>0</v>
      </c>
      <c r="R34" s="35">
        <f t="shared" si="4"/>
        <v>0</v>
      </c>
      <c r="S34" s="35">
        <v>0</v>
      </c>
      <c r="T34" s="35">
        <v>0</v>
      </c>
      <c r="U34" s="36">
        <f t="shared" si="5"/>
        <v>0</v>
      </c>
    </row>
    <row r="35" spans="1:21" s="37" customFormat="1" ht="18" customHeight="1" x14ac:dyDescent="0.2">
      <c r="A35" s="207">
        <v>19</v>
      </c>
      <c r="B35" s="207" t="s">
        <v>127</v>
      </c>
      <c r="C35" s="132" t="s">
        <v>139</v>
      </c>
      <c r="D35" s="198">
        <v>0</v>
      </c>
      <c r="E35" s="199">
        <v>0</v>
      </c>
      <c r="F35" s="198">
        <v>0</v>
      </c>
      <c r="G35" s="198">
        <v>0</v>
      </c>
      <c r="H35" s="200">
        <f t="shared" si="2"/>
        <v>0</v>
      </c>
      <c r="I35" s="200"/>
      <c r="J35" s="198">
        <v>0</v>
      </c>
      <c r="K35" s="200">
        <v>0</v>
      </c>
      <c r="L35" s="198">
        <v>0</v>
      </c>
      <c r="M35" s="198">
        <v>0</v>
      </c>
      <c r="N35" s="200">
        <f t="shared" si="1"/>
        <v>0</v>
      </c>
      <c r="O35" s="200" t="str">
        <f t="shared" si="3"/>
        <v>N.A.</v>
      </c>
      <c r="P35" s="35">
        <v>0</v>
      </c>
      <c r="Q35" s="35">
        <v>0</v>
      </c>
      <c r="R35" s="35">
        <f t="shared" si="4"/>
        <v>0</v>
      </c>
      <c r="S35" s="35">
        <v>0</v>
      </c>
      <c r="T35" s="35">
        <v>0</v>
      </c>
      <c r="U35" s="36">
        <f t="shared" si="5"/>
        <v>0</v>
      </c>
    </row>
    <row r="36" spans="1:21" s="37" customFormat="1" ht="18" customHeight="1" x14ac:dyDescent="0.2">
      <c r="A36" s="207">
        <v>20</v>
      </c>
      <c r="B36" s="207" t="s">
        <v>127</v>
      </c>
      <c r="C36" s="132" t="s">
        <v>140</v>
      </c>
      <c r="D36" s="198">
        <v>0</v>
      </c>
      <c r="E36" s="199">
        <v>0</v>
      </c>
      <c r="F36" s="198">
        <v>0</v>
      </c>
      <c r="G36" s="198">
        <v>0</v>
      </c>
      <c r="H36" s="200">
        <f t="shared" si="2"/>
        <v>0</v>
      </c>
      <c r="I36" s="200"/>
      <c r="J36" s="198">
        <v>0</v>
      </c>
      <c r="K36" s="200">
        <v>0</v>
      </c>
      <c r="L36" s="198">
        <v>0</v>
      </c>
      <c r="M36" s="198">
        <v>0</v>
      </c>
      <c r="N36" s="200">
        <f t="shared" si="1"/>
        <v>0</v>
      </c>
      <c r="O36" s="200" t="str">
        <f t="shared" si="3"/>
        <v>N.A.</v>
      </c>
      <c r="P36" s="35">
        <v>0</v>
      </c>
      <c r="Q36" s="35">
        <v>0</v>
      </c>
      <c r="R36" s="35">
        <f t="shared" si="4"/>
        <v>0</v>
      </c>
      <c r="S36" s="35">
        <v>0</v>
      </c>
      <c r="T36" s="35">
        <v>0</v>
      </c>
      <c r="U36" s="36">
        <f t="shared" si="5"/>
        <v>0</v>
      </c>
    </row>
    <row r="37" spans="1:21" s="37" customFormat="1" ht="18" customHeight="1" x14ac:dyDescent="0.2">
      <c r="A37" s="207">
        <v>21</v>
      </c>
      <c r="B37" s="207" t="s">
        <v>131</v>
      </c>
      <c r="C37" s="132" t="s">
        <v>141</v>
      </c>
      <c r="D37" s="198">
        <v>0</v>
      </c>
      <c r="E37" s="199">
        <v>0</v>
      </c>
      <c r="F37" s="198">
        <v>0</v>
      </c>
      <c r="G37" s="198">
        <v>0</v>
      </c>
      <c r="H37" s="200">
        <f t="shared" si="2"/>
        <v>0</v>
      </c>
      <c r="I37" s="200"/>
      <c r="J37" s="198">
        <v>0</v>
      </c>
      <c r="K37" s="200">
        <v>0</v>
      </c>
      <c r="L37" s="198">
        <v>0</v>
      </c>
      <c r="M37" s="198">
        <v>0</v>
      </c>
      <c r="N37" s="200">
        <f t="shared" si="1"/>
        <v>0</v>
      </c>
      <c r="O37" s="200" t="str">
        <f t="shared" si="3"/>
        <v>N.A.</v>
      </c>
      <c r="P37" s="35">
        <v>0</v>
      </c>
      <c r="Q37" s="35">
        <v>0</v>
      </c>
      <c r="R37" s="35">
        <f t="shared" si="4"/>
        <v>0</v>
      </c>
      <c r="S37" s="35">
        <v>0</v>
      </c>
      <c r="T37" s="35">
        <v>0</v>
      </c>
      <c r="U37" s="36">
        <f t="shared" si="5"/>
        <v>0</v>
      </c>
    </row>
    <row r="38" spans="1:21" s="37" customFormat="1" ht="18" customHeight="1" x14ac:dyDescent="0.2">
      <c r="A38" s="207">
        <v>22</v>
      </c>
      <c r="B38" s="207" t="s">
        <v>131</v>
      </c>
      <c r="C38" s="132" t="s">
        <v>142</v>
      </c>
      <c r="D38" s="198">
        <v>0</v>
      </c>
      <c r="E38" s="199">
        <v>0</v>
      </c>
      <c r="F38" s="198">
        <v>0</v>
      </c>
      <c r="G38" s="198">
        <v>0</v>
      </c>
      <c r="H38" s="200">
        <f t="shared" si="2"/>
        <v>0</v>
      </c>
      <c r="I38" s="200"/>
      <c r="J38" s="198">
        <v>0</v>
      </c>
      <c r="K38" s="200">
        <v>0</v>
      </c>
      <c r="L38" s="198">
        <v>0</v>
      </c>
      <c r="M38" s="198">
        <v>0</v>
      </c>
      <c r="N38" s="200">
        <f t="shared" si="1"/>
        <v>0</v>
      </c>
      <c r="O38" s="200" t="str">
        <f t="shared" si="3"/>
        <v>N.A.</v>
      </c>
      <c r="P38" s="35">
        <v>0</v>
      </c>
      <c r="Q38" s="35">
        <v>0</v>
      </c>
      <c r="R38" s="35">
        <f t="shared" si="4"/>
        <v>0</v>
      </c>
      <c r="S38" s="35">
        <v>0</v>
      </c>
      <c r="T38" s="35">
        <v>0</v>
      </c>
      <c r="U38" s="36">
        <f t="shared" si="5"/>
        <v>0</v>
      </c>
    </row>
    <row r="39" spans="1:21" s="37" customFormat="1" ht="18" customHeight="1" x14ac:dyDescent="0.2">
      <c r="A39" s="207">
        <v>23</v>
      </c>
      <c r="B39" s="207" t="s">
        <v>131</v>
      </c>
      <c r="C39" s="132" t="s">
        <v>143</v>
      </c>
      <c r="D39" s="198">
        <v>0</v>
      </c>
      <c r="E39" s="199">
        <v>0</v>
      </c>
      <c r="F39" s="198">
        <v>0</v>
      </c>
      <c r="G39" s="198">
        <v>0</v>
      </c>
      <c r="H39" s="200">
        <f t="shared" si="2"/>
        <v>0</v>
      </c>
      <c r="I39" s="200"/>
      <c r="J39" s="198">
        <v>0</v>
      </c>
      <c r="K39" s="200">
        <v>0</v>
      </c>
      <c r="L39" s="198">
        <v>0</v>
      </c>
      <c r="M39" s="198">
        <v>0</v>
      </c>
      <c r="N39" s="200">
        <f t="shared" si="1"/>
        <v>0</v>
      </c>
      <c r="O39" s="200" t="str">
        <f t="shared" si="3"/>
        <v>N.A.</v>
      </c>
      <c r="P39" s="35">
        <v>0</v>
      </c>
      <c r="Q39" s="35">
        <v>0</v>
      </c>
      <c r="R39" s="35">
        <f t="shared" si="4"/>
        <v>0</v>
      </c>
      <c r="S39" s="35">
        <v>0</v>
      </c>
      <c r="T39" s="35">
        <v>0</v>
      </c>
      <c r="U39" s="36">
        <f t="shared" si="5"/>
        <v>0</v>
      </c>
    </row>
    <row r="40" spans="1:21" s="37" customFormat="1" ht="18" customHeight="1" x14ac:dyDescent="0.2">
      <c r="A40" s="207">
        <v>24</v>
      </c>
      <c r="B40" s="207" t="s">
        <v>131</v>
      </c>
      <c r="C40" s="132" t="s">
        <v>144</v>
      </c>
      <c r="D40" s="198">
        <v>0</v>
      </c>
      <c r="E40" s="199">
        <v>0</v>
      </c>
      <c r="F40" s="198">
        <v>0</v>
      </c>
      <c r="G40" s="198">
        <v>0</v>
      </c>
      <c r="H40" s="200">
        <f t="shared" si="2"/>
        <v>0</v>
      </c>
      <c r="I40" s="200"/>
      <c r="J40" s="198">
        <v>0</v>
      </c>
      <c r="K40" s="200">
        <v>0</v>
      </c>
      <c r="L40" s="198">
        <v>0</v>
      </c>
      <c r="M40" s="198">
        <v>0</v>
      </c>
      <c r="N40" s="200">
        <f t="shared" si="1"/>
        <v>0</v>
      </c>
      <c r="O40" s="200" t="str">
        <f t="shared" si="3"/>
        <v>N.A.</v>
      </c>
      <c r="P40" s="35">
        <v>0</v>
      </c>
      <c r="Q40" s="35">
        <v>0</v>
      </c>
      <c r="R40" s="35">
        <f t="shared" si="4"/>
        <v>0</v>
      </c>
      <c r="S40" s="35">
        <v>0</v>
      </c>
      <c r="T40" s="35">
        <v>0</v>
      </c>
      <c r="U40" s="36">
        <f t="shared" si="5"/>
        <v>0</v>
      </c>
    </row>
    <row r="41" spans="1:21" s="37" customFormat="1" ht="18" customHeight="1" x14ac:dyDescent="0.2">
      <c r="A41" s="207">
        <v>25</v>
      </c>
      <c r="B41" s="207" t="s">
        <v>115</v>
      </c>
      <c r="C41" s="132" t="s">
        <v>145</v>
      </c>
      <c r="D41" s="198">
        <v>0</v>
      </c>
      <c r="E41" s="199">
        <v>0</v>
      </c>
      <c r="F41" s="198">
        <v>0</v>
      </c>
      <c r="G41" s="198">
        <v>0</v>
      </c>
      <c r="H41" s="200">
        <f t="shared" si="2"/>
        <v>0</v>
      </c>
      <c r="I41" s="200"/>
      <c r="J41" s="198">
        <v>0</v>
      </c>
      <c r="K41" s="200">
        <v>0</v>
      </c>
      <c r="L41" s="198">
        <v>0</v>
      </c>
      <c r="M41" s="198">
        <v>0</v>
      </c>
      <c r="N41" s="200">
        <f t="shared" si="1"/>
        <v>0</v>
      </c>
      <c r="O41" s="200" t="str">
        <f t="shared" si="3"/>
        <v>N.A.</v>
      </c>
      <c r="P41" s="35">
        <v>0</v>
      </c>
      <c r="Q41" s="35">
        <v>0</v>
      </c>
      <c r="R41" s="35">
        <f t="shared" si="4"/>
        <v>0</v>
      </c>
      <c r="S41" s="35">
        <v>0</v>
      </c>
      <c r="T41" s="35">
        <v>0</v>
      </c>
      <c r="U41" s="36">
        <f t="shared" si="5"/>
        <v>0</v>
      </c>
    </row>
    <row r="42" spans="1:21" s="37" customFormat="1" ht="18" customHeight="1" x14ac:dyDescent="0.2">
      <c r="A42" s="207">
        <v>26</v>
      </c>
      <c r="B42" s="207" t="s">
        <v>146</v>
      </c>
      <c r="C42" s="132" t="s">
        <v>147</v>
      </c>
      <c r="D42" s="198">
        <v>0</v>
      </c>
      <c r="E42" s="199">
        <v>0</v>
      </c>
      <c r="F42" s="198">
        <v>0</v>
      </c>
      <c r="G42" s="198">
        <v>0</v>
      </c>
      <c r="H42" s="200">
        <f t="shared" si="2"/>
        <v>0</v>
      </c>
      <c r="I42" s="200"/>
      <c r="J42" s="198">
        <v>0</v>
      </c>
      <c r="K42" s="200">
        <v>0</v>
      </c>
      <c r="L42" s="198">
        <v>0</v>
      </c>
      <c r="M42" s="198">
        <v>0</v>
      </c>
      <c r="N42" s="200">
        <f t="shared" si="1"/>
        <v>0</v>
      </c>
      <c r="O42" s="200" t="str">
        <f t="shared" si="3"/>
        <v>N.A.</v>
      </c>
      <c r="P42" s="35">
        <v>0</v>
      </c>
      <c r="Q42" s="35">
        <v>0</v>
      </c>
      <c r="R42" s="35">
        <f t="shared" si="4"/>
        <v>0</v>
      </c>
      <c r="S42" s="35">
        <v>0</v>
      </c>
      <c r="T42" s="35">
        <v>0</v>
      </c>
      <c r="U42" s="36">
        <f t="shared" si="5"/>
        <v>0</v>
      </c>
    </row>
    <row r="43" spans="1:21" s="37" customFormat="1" ht="18" customHeight="1" x14ac:dyDescent="0.2">
      <c r="A43" s="207">
        <v>27</v>
      </c>
      <c r="B43" s="207" t="s">
        <v>127</v>
      </c>
      <c r="C43" s="132" t="s">
        <v>148</v>
      </c>
      <c r="D43" s="198">
        <v>0</v>
      </c>
      <c r="E43" s="199">
        <v>0</v>
      </c>
      <c r="F43" s="198">
        <v>0</v>
      </c>
      <c r="G43" s="198">
        <v>0</v>
      </c>
      <c r="H43" s="200">
        <f t="shared" si="2"/>
        <v>0</v>
      </c>
      <c r="I43" s="200"/>
      <c r="J43" s="198">
        <v>0</v>
      </c>
      <c r="K43" s="200">
        <v>0</v>
      </c>
      <c r="L43" s="198">
        <v>0</v>
      </c>
      <c r="M43" s="198">
        <v>0</v>
      </c>
      <c r="N43" s="200">
        <f t="shared" si="1"/>
        <v>0</v>
      </c>
      <c r="O43" s="200" t="str">
        <f t="shared" si="3"/>
        <v>N.A.</v>
      </c>
      <c r="P43" s="35">
        <v>0</v>
      </c>
      <c r="Q43" s="35">
        <v>0</v>
      </c>
      <c r="R43" s="35">
        <f t="shared" si="4"/>
        <v>0</v>
      </c>
      <c r="S43" s="35">
        <v>0</v>
      </c>
      <c r="T43" s="35">
        <v>0</v>
      </c>
      <c r="U43" s="36">
        <f t="shared" si="5"/>
        <v>0</v>
      </c>
    </row>
    <row r="44" spans="1:21" s="37" customFormat="1" ht="18" customHeight="1" x14ac:dyDescent="0.2">
      <c r="A44" s="207">
        <v>28</v>
      </c>
      <c r="B44" s="207" t="s">
        <v>127</v>
      </c>
      <c r="C44" s="132" t="s">
        <v>149</v>
      </c>
      <c r="D44" s="198">
        <v>0</v>
      </c>
      <c r="E44" s="199">
        <v>0</v>
      </c>
      <c r="F44" s="198">
        <v>0</v>
      </c>
      <c r="G44" s="198">
        <v>0</v>
      </c>
      <c r="H44" s="200">
        <f t="shared" si="2"/>
        <v>0</v>
      </c>
      <c r="I44" s="200"/>
      <c r="J44" s="198">
        <v>0</v>
      </c>
      <c r="K44" s="200">
        <v>0</v>
      </c>
      <c r="L44" s="198">
        <v>0</v>
      </c>
      <c r="M44" s="198">
        <v>0</v>
      </c>
      <c r="N44" s="200">
        <f t="shared" si="1"/>
        <v>0</v>
      </c>
      <c r="O44" s="200" t="str">
        <f t="shared" si="3"/>
        <v>N.A.</v>
      </c>
      <c r="P44" s="35">
        <v>0</v>
      </c>
      <c r="Q44" s="35">
        <v>0</v>
      </c>
      <c r="R44" s="35">
        <f t="shared" si="4"/>
        <v>0</v>
      </c>
      <c r="S44" s="35">
        <v>0</v>
      </c>
      <c r="T44" s="35">
        <v>0</v>
      </c>
      <c r="U44" s="36">
        <f t="shared" si="5"/>
        <v>0</v>
      </c>
    </row>
    <row r="45" spans="1:21" s="37" customFormat="1" ht="18" customHeight="1" x14ac:dyDescent="0.2">
      <c r="A45" s="207">
        <v>29</v>
      </c>
      <c r="B45" s="207" t="s">
        <v>127</v>
      </c>
      <c r="C45" s="132" t="s">
        <v>150</v>
      </c>
      <c r="D45" s="198">
        <v>0</v>
      </c>
      <c r="E45" s="199">
        <v>0</v>
      </c>
      <c r="F45" s="198">
        <v>0</v>
      </c>
      <c r="G45" s="198">
        <v>0</v>
      </c>
      <c r="H45" s="200">
        <f t="shared" si="2"/>
        <v>0</v>
      </c>
      <c r="I45" s="200"/>
      <c r="J45" s="198">
        <v>0</v>
      </c>
      <c r="K45" s="200">
        <v>0</v>
      </c>
      <c r="L45" s="198">
        <v>0</v>
      </c>
      <c r="M45" s="198">
        <v>0</v>
      </c>
      <c r="N45" s="200">
        <f t="shared" si="1"/>
        <v>0</v>
      </c>
      <c r="O45" s="200" t="str">
        <f t="shared" si="3"/>
        <v>N.A.</v>
      </c>
      <c r="P45" s="35">
        <v>0</v>
      </c>
      <c r="Q45" s="35">
        <v>0</v>
      </c>
      <c r="R45" s="35">
        <f t="shared" si="4"/>
        <v>0</v>
      </c>
      <c r="S45" s="35">
        <v>0</v>
      </c>
      <c r="T45" s="35">
        <v>0</v>
      </c>
      <c r="U45" s="36">
        <f t="shared" si="5"/>
        <v>0</v>
      </c>
    </row>
    <row r="46" spans="1:21" s="37" customFormat="1" ht="18" customHeight="1" x14ac:dyDescent="0.2">
      <c r="A46" s="207">
        <v>30</v>
      </c>
      <c r="B46" s="207" t="s">
        <v>127</v>
      </c>
      <c r="C46" s="132" t="s">
        <v>151</v>
      </c>
      <c r="D46" s="198">
        <v>0</v>
      </c>
      <c r="E46" s="199">
        <v>0</v>
      </c>
      <c r="F46" s="198">
        <v>0</v>
      </c>
      <c r="G46" s="198">
        <v>0</v>
      </c>
      <c r="H46" s="200">
        <f t="shared" si="2"/>
        <v>0</v>
      </c>
      <c r="I46" s="200"/>
      <c r="J46" s="198">
        <v>0</v>
      </c>
      <c r="K46" s="200">
        <v>0</v>
      </c>
      <c r="L46" s="198">
        <v>0</v>
      </c>
      <c r="M46" s="198">
        <v>0</v>
      </c>
      <c r="N46" s="200">
        <f t="shared" si="1"/>
        <v>0</v>
      </c>
      <c r="O46" s="200" t="str">
        <f t="shared" si="3"/>
        <v>N.A.</v>
      </c>
      <c r="P46" s="35">
        <v>0</v>
      </c>
      <c r="Q46" s="35">
        <v>0</v>
      </c>
      <c r="R46" s="35">
        <f t="shared" si="4"/>
        <v>0</v>
      </c>
      <c r="S46" s="35">
        <v>0</v>
      </c>
      <c r="T46" s="35">
        <v>0</v>
      </c>
      <c r="U46" s="36">
        <f t="shared" si="5"/>
        <v>0</v>
      </c>
    </row>
    <row r="47" spans="1:21" s="37" customFormat="1" ht="18" customHeight="1" x14ac:dyDescent="0.2">
      <c r="A47" s="207">
        <v>31</v>
      </c>
      <c r="B47" s="207" t="s">
        <v>127</v>
      </c>
      <c r="C47" s="132" t="s">
        <v>152</v>
      </c>
      <c r="D47" s="198">
        <v>0</v>
      </c>
      <c r="E47" s="199">
        <v>0</v>
      </c>
      <c r="F47" s="198">
        <v>0</v>
      </c>
      <c r="G47" s="198">
        <v>0</v>
      </c>
      <c r="H47" s="200">
        <f t="shared" si="2"/>
        <v>0</v>
      </c>
      <c r="I47" s="200"/>
      <c r="J47" s="198">
        <v>0</v>
      </c>
      <c r="K47" s="200">
        <v>0</v>
      </c>
      <c r="L47" s="198">
        <v>0</v>
      </c>
      <c r="M47" s="198">
        <v>0</v>
      </c>
      <c r="N47" s="200">
        <f t="shared" si="1"/>
        <v>0</v>
      </c>
      <c r="O47" s="200" t="str">
        <f t="shared" si="3"/>
        <v>N.A.</v>
      </c>
      <c r="P47" s="35">
        <v>0</v>
      </c>
      <c r="Q47" s="35">
        <v>0</v>
      </c>
      <c r="R47" s="35">
        <f t="shared" si="4"/>
        <v>0</v>
      </c>
      <c r="S47" s="35">
        <v>0</v>
      </c>
      <c r="T47" s="35">
        <v>0</v>
      </c>
      <c r="U47" s="36">
        <f t="shared" si="5"/>
        <v>0</v>
      </c>
    </row>
    <row r="48" spans="1:21" s="37" customFormat="1" ht="18" customHeight="1" x14ac:dyDescent="0.2">
      <c r="A48" s="207">
        <v>32</v>
      </c>
      <c r="B48" s="207" t="s">
        <v>131</v>
      </c>
      <c r="C48" s="132" t="s">
        <v>153</v>
      </c>
      <c r="D48" s="198">
        <v>0</v>
      </c>
      <c r="E48" s="199">
        <v>0</v>
      </c>
      <c r="F48" s="198">
        <v>0</v>
      </c>
      <c r="G48" s="198">
        <v>0</v>
      </c>
      <c r="H48" s="200">
        <f t="shared" si="2"/>
        <v>0</v>
      </c>
      <c r="I48" s="200"/>
      <c r="J48" s="198">
        <v>0</v>
      </c>
      <c r="K48" s="200">
        <v>0</v>
      </c>
      <c r="L48" s="198">
        <v>0</v>
      </c>
      <c r="M48" s="198">
        <v>0</v>
      </c>
      <c r="N48" s="200">
        <f t="shared" si="1"/>
        <v>0</v>
      </c>
      <c r="O48" s="200" t="str">
        <f t="shared" si="3"/>
        <v>N.A.</v>
      </c>
      <c r="P48" s="35">
        <v>0</v>
      </c>
      <c r="Q48" s="35">
        <v>0</v>
      </c>
      <c r="R48" s="35">
        <f t="shared" si="4"/>
        <v>0</v>
      </c>
      <c r="S48" s="35">
        <v>0</v>
      </c>
      <c r="T48" s="35">
        <v>0</v>
      </c>
      <c r="U48" s="36">
        <f t="shared" si="5"/>
        <v>0</v>
      </c>
    </row>
    <row r="49" spans="1:21" s="37" customFormat="1" ht="18" customHeight="1" x14ac:dyDescent="0.2">
      <c r="A49" s="207">
        <v>33</v>
      </c>
      <c r="B49" s="207" t="s">
        <v>131</v>
      </c>
      <c r="C49" s="132" t="s">
        <v>154</v>
      </c>
      <c r="D49" s="198">
        <v>0</v>
      </c>
      <c r="E49" s="199">
        <v>0</v>
      </c>
      <c r="F49" s="198">
        <v>0</v>
      </c>
      <c r="G49" s="198">
        <v>0</v>
      </c>
      <c r="H49" s="200">
        <f t="shared" si="2"/>
        <v>0</v>
      </c>
      <c r="I49" s="200"/>
      <c r="J49" s="198">
        <v>0</v>
      </c>
      <c r="K49" s="200">
        <v>0</v>
      </c>
      <c r="L49" s="198">
        <v>0</v>
      </c>
      <c r="M49" s="198">
        <v>0</v>
      </c>
      <c r="N49" s="200">
        <f t="shared" si="1"/>
        <v>0</v>
      </c>
      <c r="O49" s="200" t="str">
        <f t="shared" si="3"/>
        <v>N.A.</v>
      </c>
      <c r="P49" s="35">
        <v>0</v>
      </c>
      <c r="Q49" s="35">
        <v>0</v>
      </c>
      <c r="R49" s="35">
        <f t="shared" si="4"/>
        <v>0</v>
      </c>
      <c r="S49" s="35">
        <v>0</v>
      </c>
      <c r="T49" s="35">
        <v>0</v>
      </c>
      <c r="U49" s="36">
        <f t="shared" si="5"/>
        <v>0</v>
      </c>
    </row>
    <row r="50" spans="1:21" s="37" customFormat="1" ht="18" customHeight="1" x14ac:dyDescent="0.2">
      <c r="A50" s="207">
        <v>34</v>
      </c>
      <c r="B50" s="207" t="s">
        <v>131</v>
      </c>
      <c r="C50" s="132" t="s">
        <v>155</v>
      </c>
      <c r="D50" s="198">
        <v>0</v>
      </c>
      <c r="E50" s="199">
        <v>0</v>
      </c>
      <c r="F50" s="198">
        <v>0</v>
      </c>
      <c r="G50" s="198">
        <v>0</v>
      </c>
      <c r="H50" s="200">
        <f t="shared" si="2"/>
        <v>0</v>
      </c>
      <c r="I50" s="200"/>
      <c r="J50" s="198">
        <v>0</v>
      </c>
      <c r="K50" s="200">
        <v>0</v>
      </c>
      <c r="L50" s="198">
        <v>0</v>
      </c>
      <c r="M50" s="198">
        <v>0</v>
      </c>
      <c r="N50" s="200">
        <f t="shared" si="1"/>
        <v>0</v>
      </c>
      <c r="O50" s="200" t="str">
        <f t="shared" si="3"/>
        <v>N.A.</v>
      </c>
      <c r="P50" s="35">
        <v>0</v>
      </c>
      <c r="Q50" s="35">
        <v>0</v>
      </c>
      <c r="R50" s="35">
        <f t="shared" si="4"/>
        <v>0</v>
      </c>
      <c r="S50" s="35">
        <v>0</v>
      </c>
      <c r="T50" s="35">
        <v>0</v>
      </c>
      <c r="U50" s="36">
        <f t="shared" si="5"/>
        <v>0</v>
      </c>
    </row>
    <row r="51" spans="1:21" s="37" customFormat="1" ht="18" customHeight="1" x14ac:dyDescent="0.2">
      <c r="A51" s="207">
        <v>35</v>
      </c>
      <c r="B51" s="207" t="s">
        <v>131</v>
      </c>
      <c r="C51" s="132" t="s">
        <v>156</v>
      </c>
      <c r="D51" s="198">
        <v>0</v>
      </c>
      <c r="E51" s="199">
        <v>0</v>
      </c>
      <c r="F51" s="198">
        <v>0</v>
      </c>
      <c r="G51" s="198">
        <v>0</v>
      </c>
      <c r="H51" s="200">
        <f t="shared" si="2"/>
        <v>0</v>
      </c>
      <c r="I51" s="200"/>
      <c r="J51" s="198">
        <v>0</v>
      </c>
      <c r="K51" s="200">
        <v>0</v>
      </c>
      <c r="L51" s="198">
        <v>0</v>
      </c>
      <c r="M51" s="198">
        <v>0</v>
      </c>
      <c r="N51" s="200">
        <f t="shared" si="1"/>
        <v>0</v>
      </c>
      <c r="O51" s="200" t="str">
        <f t="shared" si="3"/>
        <v>N.A.</v>
      </c>
      <c r="P51" s="35">
        <v>0</v>
      </c>
      <c r="Q51" s="35">
        <v>0</v>
      </c>
      <c r="R51" s="35">
        <f t="shared" si="4"/>
        <v>0</v>
      </c>
      <c r="S51" s="35">
        <v>0</v>
      </c>
      <c r="T51" s="35">
        <v>0</v>
      </c>
      <c r="U51" s="36">
        <f t="shared" si="5"/>
        <v>0</v>
      </c>
    </row>
    <row r="52" spans="1:21" s="37" customFormat="1" ht="18" customHeight="1" x14ac:dyDescent="0.2">
      <c r="A52" s="207">
        <v>36</v>
      </c>
      <c r="B52" s="207" t="s">
        <v>131</v>
      </c>
      <c r="C52" s="132" t="s">
        <v>157</v>
      </c>
      <c r="D52" s="198">
        <v>0</v>
      </c>
      <c r="E52" s="199">
        <v>0</v>
      </c>
      <c r="F52" s="198">
        <v>0</v>
      </c>
      <c r="G52" s="198">
        <v>0</v>
      </c>
      <c r="H52" s="200">
        <f t="shared" si="2"/>
        <v>0</v>
      </c>
      <c r="I52" s="200"/>
      <c r="J52" s="198">
        <v>0</v>
      </c>
      <c r="K52" s="200">
        <v>0</v>
      </c>
      <c r="L52" s="198">
        <v>0</v>
      </c>
      <c r="M52" s="198">
        <v>0</v>
      </c>
      <c r="N52" s="200">
        <f t="shared" si="1"/>
        <v>0</v>
      </c>
      <c r="O52" s="200" t="str">
        <f t="shared" si="3"/>
        <v>N.A.</v>
      </c>
      <c r="P52" s="35">
        <v>0</v>
      </c>
      <c r="Q52" s="35">
        <v>0</v>
      </c>
      <c r="R52" s="35">
        <f t="shared" si="4"/>
        <v>0</v>
      </c>
      <c r="S52" s="35">
        <v>0</v>
      </c>
      <c r="T52" s="35">
        <v>0</v>
      </c>
      <c r="U52" s="36">
        <f t="shared" si="5"/>
        <v>0</v>
      </c>
    </row>
    <row r="53" spans="1:21" s="37" customFormat="1" ht="18" customHeight="1" x14ac:dyDescent="0.2">
      <c r="A53" s="207">
        <v>37</v>
      </c>
      <c r="B53" s="207" t="s">
        <v>131</v>
      </c>
      <c r="C53" s="132" t="s">
        <v>158</v>
      </c>
      <c r="D53" s="198">
        <v>0</v>
      </c>
      <c r="E53" s="199">
        <v>0</v>
      </c>
      <c r="F53" s="198">
        <v>0</v>
      </c>
      <c r="G53" s="198">
        <v>0</v>
      </c>
      <c r="H53" s="200">
        <f t="shared" si="2"/>
        <v>0</v>
      </c>
      <c r="I53" s="200"/>
      <c r="J53" s="198">
        <v>0</v>
      </c>
      <c r="K53" s="200">
        <v>0</v>
      </c>
      <c r="L53" s="198">
        <v>0</v>
      </c>
      <c r="M53" s="198">
        <v>0</v>
      </c>
      <c r="N53" s="200">
        <f t="shared" si="1"/>
        <v>0</v>
      </c>
      <c r="O53" s="200" t="str">
        <f t="shared" si="3"/>
        <v>N.A.</v>
      </c>
      <c r="P53" s="35">
        <v>0</v>
      </c>
      <c r="Q53" s="35">
        <v>0</v>
      </c>
      <c r="R53" s="35">
        <f t="shared" si="4"/>
        <v>0</v>
      </c>
      <c r="S53" s="35">
        <v>0</v>
      </c>
      <c r="T53" s="35">
        <v>0</v>
      </c>
      <c r="U53" s="36">
        <f t="shared" si="5"/>
        <v>0</v>
      </c>
    </row>
    <row r="54" spans="1:21" s="37" customFormat="1" ht="18" customHeight="1" x14ac:dyDescent="0.2">
      <c r="A54" s="207">
        <v>38</v>
      </c>
      <c r="B54" s="207" t="s">
        <v>117</v>
      </c>
      <c r="C54" s="132" t="s">
        <v>159</v>
      </c>
      <c r="D54" s="198">
        <v>0</v>
      </c>
      <c r="E54" s="199">
        <v>0</v>
      </c>
      <c r="F54" s="198">
        <v>0</v>
      </c>
      <c r="G54" s="198">
        <v>0</v>
      </c>
      <c r="H54" s="200">
        <f t="shared" si="2"/>
        <v>0</v>
      </c>
      <c r="I54" s="200"/>
      <c r="J54" s="198">
        <v>0</v>
      </c>
      <c r="K54" s="200">
        <v>0</v>
      </c>
      <c r="L54" s="198">
        <v>0</v>
      </c>
      <c r="M54" s="198">
        <v>0</v>
      </c>
      <c r="N54" s="200">
        <f t="shared" si="1"/>
        <v>0</v>
      </c>
      <c r="O54" s="200" t="str">
        <f t="shared" si="3"/>
        <v>N.A.</v>
      </c>
      <c r="P54" s="35">
        <v>0</v>
      </c>
      <c r="Q54" s="35">
        <v>0</v>
      </c>
      <c r="R54" s="35">
        <f t="shared" si="4"/>
        <v>0</v>
      </c>
      <c r="S54" s="35">
        <v>0</v>
      </c>
      <c r="T54" s="35">
        <v>0</v>
      </c>
      <c r="U54" s="36">
        <f t="shared" si="5"/>
        <v>0</v>
      </c>
    </row>
    <row r="55" spans="1:21" s="37" customFormat="1" ht="18" customHeight="1" x14ac:dyDescent="0.2">
      <c r="A55" s="207">
        <v>39</v>
      </c>
      <c r="B55" s="207" t="s">
        <v>127</v>
      </c>
      <c r="C55" s="132" t="s">
        <v>160</v>
      </c>
      <c r="D55" s="198">
        <v>0</v>
      </c>
      <c r="E55" s="199">
        <v>0</v>
      </c>
      <c r="F55" s="198">
        <v>0</v>
      </c>
      <c r="G55" s="198">
        <v>0</v>
      </c>
      <c r="H55" s="200">
        <f t="shared" si="2"/>
        <v>0</v>
      </c>
      <c r="I55" s="200"/>
      <c r="J55" s="198">
        <v>0</v>
      </c>
      <c r="K55" s="200">
        <v>0</v>
      </c>
      <c r="L55" s="198">
        <v>0</v>
      </c>
      <c r="M55" s="198">
        <v>0</v>
      </c>
      <c r="N55" s="200">
        <f t="shared" si="1"/>
        <v>0</v>
      </c>
      <c r="O55" s="200" t="str">
        <f t="shared" si="3"/>
        <v>N.A.</v>
      </c>
      <c r="P55" s="35">
        <v>0</v>
      </c>
      <c r="Q55" s="35">
        <v>0</v>
      </c>
      <c r="R55" s="35">
        <f t="shared" si="4"/>
        <v>0</v>
      </c>
      <c r="S55" s="35">
        <v>0</v>
      </c>
      <c r="T55" s="35">
        <v>0</v>
      </c>
      <c r="U55" s="36">
        <f t="shared" si="5"/>
        <v>0</v>
      </c>
    </row>
    <row r="56" spans="1:21" s="37" customFormat="1" ht="18" customHeight="1" x14ac:dyDescent="0.2">
      <c r="A56" s="207">
        <v>40</v>
      </c>
      <c r="B56" s="207" t="s">
        <v>127</v>
      </c>
      <c r="C56" s="132" t="s">
        <v>161</v>
      </c>
      <c r="D56" s="198">
        <v>0</v>
      </c>
      <c r="E56" s="199">
        <v>0</v>
      </c>
      <c r="F56" s="198">
        <v>0</v>
      </c>
      <c r="G56" s="198">
        <v>0</v>
      </c>
      <c r="H56" s="200">
        <f t="shared" si="2"/>
        <v>0</v>
      </c>
      <c r="I56" s="200"/>
      <c r="J56" s="198">
        <v>0</v>
      </c>
      <c r="K56" s="200">
        <v>0</v>
      </c>
      <c r="L56" s="198">
        <v>0</v>
      </c>
      <c r="M56" s="198">
        <v>0</v>
      </c>
      <c r="N56" s="200">
        <f t="shared" si="1"/>
        <v>0</v>
      </c>
      <c r="O56" s="200" t="str">
        <f t="shared" si="3"/>
        <v>N.A.</v>
      </c>
      <c r="P56" s="35">
        <v>0</v>
      </c>
      <c r="Q56" s="35">
        <v>0</v>
      </c>
      <c r="R56" s="35">
        <f t="shared" si="4"/>
        <v>0</v>
      </c>
      <c r="S56" s="35">
        <v>0</v>
      </c>
      <c r="T56" s="35">
        <v>0</v>
      </c>
      <c r="U56" s="36">
        <f t="shared" si="5"/>
        <v>0</v>
      </c>
    </row>
    <row r="57" spans="1:21" s="37" customFormat="1" ht="18" customHeight="1" x14ac:dyDescent="0.2">
      <c r="A57" s="207">
        <v>41</v>
      </c>
      <c r="B57" s="207" t="s">
        <v>127</v>
      </c>
      <c r="C57" s="132" t="s">
        <v>162</v>
      </c>
      <c r="D57" s="198">
        <v>0</v>
      </c>
      <c r="E57" s="199">
        <v>0</v>
      </c>
      <c r="F57" s="198">
        <v>0</v>
      </c>
      <c r="G57" s="198">
        <v>0</v>
      </c>
      <c r="H57" s="200">
        <f t="shared" si="2"/>
        <v>0</v>
      </c>
      <c r="I57" s="200"/>
      <c r="J57" s="198">
        <v>0</v>
      </c>
      <c r="K57" s="200">
        <v>0</v>
      </c>
      <c r="L57" s="198">
        <v>0</v>
      </c>
      <c r="M57" s="198">
        <v>0</v>
      </c>
      <c r="N57" s="200">
        <f t="shared" si="1"/>
        <v>0</v>
      </c>
      <c r="O57" s="200" t="str">
        <f t="shared" si="3"/>
        <v>N.A.</v>
      </c>
      <c r="P57" s="35">
        <v>0</v>
      </c>
      <c r="Q57" s="35">
        <v>0</v>
      </c>
      <c r="R57" s="35">
        <f t="shared" si="4"/>
        <v>0</v>
      </c>
      <c r="S57" s="35">
        <v>0</v>
      </c>
      <c r="T57" s="35">
        <v>0</v>
      </c>
      <c r="U57" s="36">
        <f t="shared" si="5"/>
        <v>0</v>
      </c>
    </row>
    <row r="58" spans="1:21" s="37" customFormat="1" ht="18" customHeight="1" x14ac:dyDescent="0.2">
      <c r="A58" s="207">
        <v>42</v>
      </c>
      <c r="B58" s="207" t="s">
        <v>127</v>
      </c>
      <c r="C58" s="132" t="s">
        <v>163</v>
      </c>
      <c r="D58" s="198">
        <v>0</v>
      </c>
      <c r="E58" s="199">
        <v>0</v>
      </c>
      <c r="F58" s="198">
        <v>0</v>
      </c>
      <c r="G58" s="198">
        <v>0</v>
      </c>
      <c r="H58" s="200">
        <f t="shared" si="2"/>
        <v>0</v>
      </c>
      <c r="I58" s="200"/>
      <c r="J58" s="198">
        <v>0</v>
      </c>
      <c r="K58" s="200">
        <v>0</v>
      </c>
      <c r="L58" s="198">
        <v>0</v>
      </c>
      <c r="M58" s="198">
        <v>0</v>
      </c>
      <c r="N58" s="200">
        <f t="shared" si="1"/>
        <v>0</v>
      </c>
      <c r="O58" s="200" t="str">
        <f t="shared" si="3"/>
        <v>N.A.</v>
      </c>
      <c r="P58" s="35">
        <v>0</v>
      </c>
      <c r="Q58" s="35">
        <v>0</v>
      </c>
      <c r="R58" s="35">
        <f t="shared" si="4"/>
        <v>0</v>
      </c>
      <c r="S58" s="35">
        <v>0</v>
      </c>
      <c r="T58" s="35">
        <v>0</v>
      </c>
      <c r="U58" s="36">
        <f t="shared" si="5"/>
        <v>0</v>
      </c>
    </row>
    <row r="59" spans="1:21" s="37" customFormat="1" ht="18" customHeight="1" x14ac:dyDescent="0.2">
      <c r="A59" s="207">
        <v>43</v>
      </c>
      <c r="B59" s="207" t="s">
        <v>127</v>
      </c>
      <c r="C59" s="132" t="s">
        <v>164</v>
      </c>
      <c r="D59" s="198">
        <v>0</v>
      </c>
      <c r="E59" s="199">
        <v>0</v>
      </c>
      <c r="F59" s="198">
        <v>0</v>
      </c>
      <c r="G59" s="198">
        <v>0</v>
      </c>
      <c r="H59" s="200">
        <f t="shared" si="2"/>
        <v>0</v>
      </c>
      <c r="I59" s="200"/>
      <c r="J59" s="198">
        <v>0</v>
      </c>
      <c r="K59" s="200">
        <v>0</v>
      </c>
      <c r="L59" s="198">
        <v>0</v>
      </c>
      <c r="M59" s="198">
        <v>0</v>
      </c>
      <c r="N59" s="200">
        <f t="shared" si="1"/>
        <v>0</v>
      </c>
      <c r="O59" s="200" t="str">
        <f t="shared" si="3"/>
        <v>N.A.</v>
      </c>
      <c r="P59" s="35">
        <v>0</v>
      </c>
      <c r="Q59" s="35">
        <v>0</v>
      </c>
      <c r="R59" s="35">
        <f t="shared" si="4"/>
        <v>0</v>
      </c>
      <c r="S59" s="35">
        <v>0</v>
      </c>
      <c r="T59" s="35">
        <v>0</v>
      </c>
      <c r="U59" s="36">
        <f t="shared" si="5"/>
        <v>0</v>
      </c>
    </row>
    <row r="60" spans="1:21" s="37" customFormat="1" ht="18" customHeight="1" x14ac:dyDescent="0.2">
      <c r="A60" s="207">
        <v>44</v>
      </c>
      <c r="B60" s="207" t="s">
        <v>131</v>
      </c>
      <c r="C60" s="132" t="s">
        <v>165</v>
      </c>
      <c r="D60" s="198">
        <v>0</v>
      </c>
      <c r="E60" s="199">
        <v>0</v>
      </c>
      <c r="F60" s="198">
        <v>0</v>
      </c>
      <c r="G60" s="198">
        <v>0</v>
      </c>
      <c r="H60" s="200">
        <f t="shared" si="2"/>
        <v>0</v>
      </c>
      <c r="I60" s="200"/>
      <c r="J60" s="198">
        <v>0</v>
      </c>
      <c r="K60" s="200">
        <v>0</v>
      </c>
      <c r="L60" s="198">
        <v>0</v>
      </c>
      <c r="M60" s="198">
        <v>0</v>
      </c>
      <c r="N60" s="200">
        <f t="shared" si="1"/>
        <v>0</v>
      </c>
      <c r="O60" s="200" t="str">
        <f t="shared" si="3"/>
        <v>N.A.</v>
      </c>
      <c r="P60" s="35">
        <v>0</v>
      </c>
      <c r="Q60" s="35">
        <v>0</v>
      </c>
      <c r="R60" s="35">
        <f t="shared" si="4"/>
        <v>0</v>
      </c>
      <c r="S60" s="35">
        <v>0</v>
      </c>
      <c r="T60" s="35">
        <v>0</v>
      </c>
      <c r="U60" s="36">
        <f t="shared" si="5"/>
        <v>0</v>
      </c>
    </row>
    <row r="61" spans="1:21" s="37" customFormat="1" ht="18" customHeight="1" x14ac:dyDescent="0.2">
      <c r="A61" s="207">
        <v>45</v>
      </c>
      <c r="B61" s="207" t="s">
        <v>131</v>
      </c>
      <c r="C61" s="132" t="s">
        <v>166</v>
      </c>
      <c r="D61" s="198">
        <v>0</v>
      </c>
      <c r="E61" s="199">
        <v>0</v>
      </c>
      <c r="F61" s="198">
        <v>0</v>
      </c>
      <c r="G61" s="198">
        <v>0</v>
      </c>
      <c r="H61" s="200">
        <f t="shared" si="2"/>
        <v>0</v>
      </c>
      <c r="I61" s="200"/>
      <c r="J61" s="198">
        <v>0</v>
      </c>
      <c r="K61" s="200">
        <v>0</v>
      </c>
      <c r="L61" s="198">
        <v>0</v>
      </c>
      <c r="M61" s="198">
        <v>0</v>
      </c>
      <c r="N61" s="200">
        <f t="shared" si="1"/>
        <v>0</v>
      </c>
      <c r="O61" s="200" t="str">
        <f t="shared" si="3"/>
        <v>N.A.</v>
      </c>
      <c r="P61" s="35">
        <v>0</v>
      </c>
      <c r="Q61" s="35">
        <v>0</v>
      </c>
      <c r="R61" s="35">
        <f t="shared" si="4"/>
        <v>0</v>
      </c>
      <c r="S61" s="35">
        <v>0</v>
      </c>
      <c r="T61" s="35">
        <v>0</v>
      </c>
      <c r="U61" s="36">
        <f t="shared" si="5"/>
        <v>0</v>
      </c>
    </row>
    <row r="62" spans="1:21" s="37" customFormat="1" ht="18" customHeight="1" x14ac:dyDescent="0.2">
      <c r="A62" s="207">
        <v>46</v>
      </c>
      <c r="B62" s="207" t="s">
        <v>131</v>
      </c>
      <c r="C62" s="132" t="s">
        <v>167</v>
      </c>
      <c r="D62" s="198">
        <v>0</v>
      </c>
      <c r="E62" s="199">
        <v>0</v>
      </c>
      <c r="F62" s="198">
        <v>0</v>
      </c>
      <c r="G62" s="198">
        <v>0</v>
      </c>
      <c r="H62" s="200">
        <f t="shared" si="2"/>
        <v>0</v>
      </c>
      <c r="I62" s="200"/>
      <c r="J62" s="198">
        <v>0</v>
      </c>
      <c r="K62" s="200">
        <v>0</v>
      </c>
      <c r="L62" s="198">
        <v>0</v>
      </c>
      <c r="M62" s="198">
        <v>0</v>
      </c>
      <c r="N62" s="200">
        <f t="shared" si="1"/>
        <v>0</v>
      </c>
      <c r="O62" s="200" t="str">
        <f t="shared" si="3"/>
        <v>N.A.</v>
      </c>
      <c r="P62" s="35">
        <v>0</v>
      </c>
      <c r="Q62" s="35">
        <v>0</v>
      </c>
      <c r="R62" s="35">
        <f t="shared" si="4"/>
        <v>0</v>
      </c>
      <c r="S62" s="35">
        <v>0</v>
      </c>
      <c r="T62" s="35">
        <v>0</v>
      </c>
      <c r="U62" s="36">
        <f t="shared" si="5"/>
        <v>0</v>
      </c>
    </row>
    <row r="63" spans="1:21" s="37" customFormat="1" ht="18" customHeight="1" x14ac:dyDescent="0.2">
      <c r="A63" s="207">
        <v>47</v>
      </c>
      <c r="B63" s="207" t="s">
        <v>131</v>
      </c>
      <c r="C63" s="132" t="s">
        <v>168</v>
      </c>
      <c r="D63" s="198">
        <v>0</v>
      </c>
      <c r="E63" s="199">
        <v>0</v>
      </c>
      <c r="F63" s="198">
        <v>0</v>
      </c>
      <c r="G63" s="198">
        <v>0</v>
      </c>
      <c r="H63" s="200">
        <f t="shared" si="2"/>
        <v>0</v>
      </c>
      <c r="I63" s="200"/>
      <c r="J63" s="198">
        <v>0</v>
      </c>
      <c r="K63" s="200">
        <v>0</v>
      </c>
      <c r="L63" s="198">
        <v>0</v>
      </c>
      <c r="M63" s="198">
        <v>0</v>
      </c>
      <c r="N63" s="200">
        <f t="shared" si="1"/>
        <v>0</v>
      </c>
      <c r="O63" s="200" t="str">
        <f t="shared" si="3"/>
        <v>N.A.</v>
      </c>
      <c r="P63" s="35">
        <v>0</v>
      </c>
      <c r="Q63" s="35">
        <v>0</v>
      </c>
      <c r="R63" s="35">
        <f t="shared" si="4"/>
        <v>0</v>
      </c>
      <c r="S63" s="35">
        <v>0</v>
      </c>
      <c r="T63" s="35">
        <v>0</v>
      </c>
      <c r="U63" s="36">
        <f t="shared" si="5"/>
        <v>0</v>
      </c>
    </row>
    <row r="64" spans="1:21" s="37" customFormat="1" ht="18" customHeight="1" x14ac:dyDescent="0.2">
      <c r="A64" s="207">
        <v>48</v>
      </c>
      <c r="B64" s="207" t="s">
        <v>119</v>
      </c>
      <c r="C64" s="132" t="s">
        <v>169</v>
      </c>
      <c r="D64" s="198">
        <v>0</v>
      </c>
      <c r="E64" s="199">
        <v>0</v>
      </c>
      <c r="F64" s="198">
        <v>0</v>
      </c>
      <c r="G64" s="198">
        <v>0</v>
      </c>
      <c r="H64" s="200">
        <f t="shared" si="2"/>
        <v>0</v>
      </c>
      <c r="I64" s="200"/>
      <c r="J64" s="198">
        <v>0</v>
      </c>
      <c r="K64" s="200">
        <v>0</v>
      </c>
      <c r="L64" s="198">
        <v>0</v>
      </c>
      <c r="M64" s="198">
        <v>0</v>
      </c>
      <c r="N64" s="200">
        <f t="shared" si="1"/>
        <v>0</v>
      </c>
      <c r="O64" s="200" t="str">
        <f t="shared" si="3"/>
        <v>N.A.</v>
      </c>
      <c r="P64" s="35">
        <v>0</v>
      </c>
      <c r="Q64" s="35">
        <v>0</v>
      </c>
      <c r="R64" s="35">
        <f t="shared" si="4"/>
        <v>0</v>
      </c>
      <c r="S64" s="35">
        <v>0</v>
      </c>
      <c r="T64" s="35">
        <v>0</v>
      </c>
      <c r="U64" s="36">
        <f t="shared" si="5"/>
        <v>0</v>
      </c>
    </row>
    <row r="65" spans="1:21" s="37" customFormat="1" ht="18" customHeight="1" x14ac:dyDescent="0.2">
      <c r="A65" s="207">
        <v>49</v>
      </c>
      <c r="B65" s="207" t="s">
        <v>127</v>
      </c>
      <c r="C65" s="132" t="s">
        <v>170</v>
      </c>
      <c r="D65" s="198">
        <v>0</v>
      </c>
      <c r="E65" s="199">
        <v>0</v>
      </c>
      <c r="F65" s="198">
        <v>0</v>
      </c>
      <c r="G65" s="198">
        <v>0</v>
      </c>
      <c r="H65" s="200">
        <f t="shared" si="2"/>
        <v>0</v>
      </c>
      <c r="I65" s="200"/>
      <c r="J65" s="198">
        <v>0</v>
      </c>
      <c r="K65" s="200">
        <v>0</v>
      </c>
      <c r="L65" s="198">
        <v>0</v>
      </c>
      <c r="M65" s="198">
        <v>0</v>
      </c>
      <c r="N65" s="200">
        <f t="shared" si="1"/>
        <v>0</v>
      </c>
      <c r="O65" s="200" t="str">
        <f t="shared" si="3"/>
        <v>N.A.</v>
      </c>
      <c r="P65" s="35">
        <v>0</v>
      </c>
      <c r="Q65" s="35">
        <v>0</v>
      </c>
      <c r="R65" s="35">
        <f t="shared" si="4"/>
        <v>0</v>
      </c>
      <c r="S65" s="35">
        <v>0</v>
      </c>
      <c r="T65" s="35">
        <v>0</v>
      </c>
      <c r="U65" s="36">
        <f t="shared" si="5"/>
        <v>0</v>
      </c>
    </row>
    <row r="66" spans="1:21" s="37" customFormat="1" ht="18" customHeight="1" x14ac:dyDescent="0.2">
      <c r="A66" s="207">
        <v>50</v>
      </c>
      <c r="B66" s="207" t="s">
        <v>127</v>
      </c>
      <c r="C66" s="132" t="s">
        <v>171</v>
      </c>
      <c r="D66" s="198">
        <v>0</v>
      </c>
      <c r="E66" s="199">
        <v>0</v>
      </c>
      <c r="F66" s="198">
        <v>0</v>
      </c>
      <c r="G66" s="198">
        <v>0</v>
      </c>
      <c r="H66" s="200">
        <f t="shared" si="2"/>
        <v>0</v>
      </c>
      <c r="I66" s="200"/>
      <c r="J66" s="198">
        <v>0</v>
      </c>
      <c r="K66" s="200">
        <v>0</v>
      </c>
      <c r="L66" s="198">
        <v>0</v>
      </c>
      <c r="M66" s="198">
        <v>0</v>
      </c>
      <c r="N66" s="200">
        <f t="shared" si="1"/>
        <v>0</v>
      </c>
      <c r="O66" s="200" t="str">
        <f t="shared" si="3"/>
        <v>N.A.</v>
      </c>
      <c r="P66" s="35">
        <v>0</v>
      </c>
      <c r="Q66" s="35">
        <v>0</v>
      </c>
      <c r="R66" s="35">
        <f t="shared" si="4"/>
        <v>0</v>
      </c>
      <c r="S66" s="35">
        <v>0</v>
      </c>
      <c r="T66" s="35">
        <v>0</v>
      </c>
      <c r="U66" s="36">
        <f t="shared" si="5"/>
        <v>0</v>
      </c>
    </row>
    <row r="67" spans="1:21" s="37" customFormat="1" ht="18" customHeight="1" x14ac:dyDescent="0.2">
      <c r="A67" s="207">
        <v>51</v>
      </c>
      <c r="B67" s="207" t="s">
        <v>127</v>
      </c>
      <c r="C67" s="132" t="s">
        <v>172</v>
      </c>
      <c r="D67" s="198">
        <v>0</v>
      </c>
      <c r="E67" s="199">
        <v>0</v>
      </c>
      <c r="F67" s="198">
        <v>0</v>
      </c>
      <c r="G67" s="198">
        <v>0</v>
      </c>
      <c r="H67" s="200">
        <f t="shared" si="2"/>
        <v>0</v>
      </c>
      <c r="I67" s="200"/>
      <c r="J67" s="198">
        <v>0</v>
      </c>
      <c r="K67" s="200">
        <v>0</v>
      </c>
      <c r="L67" s="198">
        <v>0</v>
      </c>
      <c r="M67" s="198">
        <v>0</v>
      </c>
      <c r="N67" s="200">
        <f t="shared" si="1"/>
        <v>0</v>
      </c>
      <c r="O67" s="200" t="str">
        <f t="shared" si="3"/>
        <v>N.A.</v>
      </c>
      <c r="P67" s="35">
        <v>0</v>
      </c>
      <c r="Q67" s="35">
        <v>0</v>
      </c>
      <c r="R67" s="35">
        <f t="shared" si="4"/>
        <v>0</v>
      </c>
      <c r="S67" s="35">
        <v>0</v>
      </c>
      <c r="T67" s="35">
        <v>0</v>
      </c>
      <c r="U67" s="36">
        <f t="shared" si="5"/>
        <v>0</v>
      </c>
    </row>
    <row r="68" spans="1:21" s="37" customFormat="1" ht="18" customHeight="1" x14ac:dyDescent="0.2">
      <c r="A68" s="207">
        <v>52</v>
      </c>
      <c r="B68" s="207" t="s">
        <v>127</v>
      </c>
      <c r="C68" s="132" t="s">
        <v>173</v>
      </c>
      <c r="D68" s="198">
        <v>0</v>
      </c>
      <c r="E68" s="199">
        <v>0</v>
      </c>
      <c r="F68" s="198">
        <v>0</v>
      </c>
      <c r="G68" s="198">
        <v>0</v>
      </c>
      <c r="H68" s="200">
        <f t="shared" si="2"/>
        <v>0</v>
      </c>
      <c r="I68" s="200"/>
      <c r="J68" s="198">
        <v>0</v>
      </c>
      <c r="K68" s="200">
        <v>0</v>
      </c>
      <c r="L68" s="198">
        <v>0</v>
      </c>
      <c r="M68" s="198">
        <v>0</v>
      </c>
      <c r="N68" s="200">
        <f t="shared" si="1"/>
        <v>0</v>
      </c>
      <c r="O68" s="200" t="str">
        <f t="shared" si="3"/>
        <v>N.A.</v>
      </c>
      <c r="P68" s="35">
        <v>0</v>
      </c>
      <c r="Q68" s="35">
        <v>0</v>
      </c>
      <c r="R68" s="35">
        <f t="shared" si="4"/>
        <v>0</v>
      </c>
      <c r="S68" s="35">
        <v>0</v>
      </c>
      <c r="T68" s="35">
        <v>0</v>
      </c>
      <c r="U68" s="36">
        <f t="shared" si="5"/>
        <v>0</v>
      </c>
    </row>
    <row r="69" spans="1:21" s="37" customFormat="1" ht="18" customHeight="1" x14ac:dyDescent="0.2">
      <c r="A69" s="207">
        <v>53</v>
      </c>
      <c r="B69" s="207" t="s">
        <v>127</v>
      </c>
      <c r="C69" s="132" t="s">
        <v>174</v>
      </c>
      <c r="D69" s="198">
        <v>0</v>
      </c>
      <c r="E69" s="199">
        <v>0</v>
      </c>
      <c r="F69" s="198">
        <v>0</v>
      </c>
      <c r="G69" s="198">
        <v>0</v>
      </c>
      <c r="H69" s="200">
        <f t="shared" si="2"/>
        <v>0</v>
      </c>
      <c r="I69" s="200"/>
      <c r="J69" s="198">
        <v>0</v>
      </c>
      <c r="K69" s="200">
        <v>0</v>
      </c>
      <c r="L69" s="198">
        <v>0</v>
      </c>
      <c r="M69" s="198">
        <v>0</v>
      </c>
      <c r="N69" s="200">
        <f t="shared" si="1"/>
        <v>0</v>
      </c>
      <c r="O69" s="200" t="str">
        <f t="shared" si="3"/>
        <v>N.A.</v>
      </c>
      <c r="P69" s="35">
        <v>0</v>
      </c>
      <c r="Q69" s="35">
        <v>0</v>
      </c>
      <c r="R69" s="35">
        <f t="shared" si="4"/>
        <v>0</v>
      </c>
      <c r="S69" s="35">
        <v>0</v>
      </c>
      <c r="T69" s="35">
        <v>0</v>
      </c>
      <c r="U69" s="36">
        <f t="shared" si="5"/>
        <v>0</v>
      </c>
    </row>
    <row r="70" spans="1:21" s="37" customFormat="1" ht="18" customHeight="1" x14ac:dyDescent="0.2">
      <c r="A70" s="207">
        <v>54</v>
      </c>
      <c r="B70" s="207" t="s">
        <v>127</v>
      </c>
      <c r="C70" s="132" t="s">
        <v>175</v>
      </c>
      <c r="D70" s="198">
        <v>0</v>
      </c>
      <c r="E70" s="199">
        <v>0</v>
      </c>
      <c r="F70" s="198">
        <v>0</v>
      </c>
      <c r="G70" s="198">
        <v>0</v>
      </c>
      <c r="H70" s="200">
        <f t="shared" si="2"/>
        <v>0</v>
      </c>
      <c r="I70" s="200"/>
      <c r="J70" s="198">
        <v>0</v>
      </c>
      <c r="K70" s="200">
        <v>0</v>
      </c>
      <c r="L70" s="198">
        <v>0</v>
      </c>
      <c r="M70" s="198">
        <v>0</v>
      </c>
      <c r="N70" s="200">
        <f t="shared" si="1"/>
        <v>0</v>
      </c>
      <c r="O70" s="200" t="str">
        <f t="shared" si="3"/>
        <v>N.A.</v>
      </c>
      <c r="P70" s="35">
        <v>0</v>
      </c>
      <c r="Q70" s="35">
        <v>0</v>
      </c>
      <c r="R70" s="35">
        <f t="shared" si="4"/>
        <v>0</v>
      </c>
      <c r="S70" s="35">
        <v>0</v>
      </c>
      <c r="T70" s="35">
        <v>0</v>
      </c>
      <c r="U70" s="36">
        <f t="shared" si="5"/>
        <v>0</v>
      </c>
    </row>
    <row r="71" spans="1:21" s="37" customFormat="1" ht="18" customHeight="1" x14ac:dyDescent="0.2">
      <c r="A71" s="207">
        <v>55</v>
      </c>
      <c r="B71" s="207" t="s">
        <v>127</v>
      </c>
      <c r="C71" s="132" t="s">
        <v>176</v>
      </c>
      <c r="D71" s="198">
        <v>0</v>
      </c>
      <c r="E71" s="199">
        <v>0</v>
      </c>
      <c r="F71" s="198">
        <v>0</v>
      </c>
      <c r="G71" s="198">
        <v>0</v>
      </c>
      <c r="H71" s="200">
        <f t="shared" si="2"/>
        <v>0</v>
      </c>
      <c r="I71" s="200"/>
      <c r="J71" s="198">
        <v>0</v>
      </c>
      <c r="K71" s="200">
        <v>0</v>
      </c>
      <c r="L71" s="198">
        <v>0</v>
      </c>
      <c r="M71" s="198">
        <v>0</v>
      </c>
      <c r="N71" s="200">
        <f t="shared" si="1"/>
        <v>0</v>
      </c>
      <c r="O71" s="200" t="str">
        <f t="shared" si="3"/>
        <v>N.A.</v>
      </c>
      <c r="P71" s="35">
        <v>0</v>
      </c>
      <c r="Q71" s="35">
        <v>0</v>
      </c>
      <c r="R71" s="35">
        <f t="shared" si="4"/>
        <v>0</v>
      </c>
      <c r="S71" s="35">
        <v>0</v>
      </c>
      <c r="T71" s="35">
        <v>0</v>
      </c>
      <c r="U71" s="36">
        <f t="shared" si="5"/>
        <v>0</v>
      </c>
    </row>
    <row r="72" spans="1:21" s="37" customFormat="1" ht="18" customHeight="1" x14ac:dyDescent="0.2">
      <c r="A72" s="207">
        <v>57</v>
      </c>
      <c r="B72" s="207" t="s">
        <v>127</v>
      </c>
      <c r="C72" s="132" t="s">
        <v>177</v>
      </c>
      <c r="D72" s="198">
        <v>0</v>
      </c>
      <c r="E72" s="199">
        <v>0</v>
      </c>
      <c r="F72" s="198">
        <v>0</v>
      </c>
      <c r="G72" s="198">
        <v>0</v>
      </c>
      <c r="H72" s="200">
        <f t="shared" si="2"/>
        <v>0</v>
      </c>
      <c r="I72" s="200"/>
      <c r="J72" s="198">
        <v>0</v>
      </c>
      <c r="K72" s="200">
        <v>0</v>
      </c>
      <c r="L72" s="198">
        <v>0</v>
      </c>
      <c r="M72" s="198">
        <v>0</v>
      </c>
      <c r="N72" s="200">
        <f t="shared" si="1"/>
        <v>0</v>
      </c>
      <c r="O72" s="200" t="str">
        <f t="shared" si="3"/>
        <v>N.A.</v>
      </c>
      <c r="P72" s="35">
        <v>0</v>
      </c>
      <c r="Q72" s="35">
        <v>0</v>
      </c>
      <c r="R72" s="35">
        <f t="shared" si="4"/>
        <v>0</v>
      </c>
      <c r="S72" s="35">
        <v>0</v>
      </c>
      <c r="T72" s="35">
        <v>0</v>
      </c>
      <c r="U72" s="36">
        <f t="shared" si="5"/>
        <v>0</v>
      </c>
    </row>
    <row r="73" spans="1:21" s="37" customFormat="1" ht="18" customHeight="1" x14ac:dyDescent="0.2">
      <c r="A73" s="207">
        <v>58</v>
      </c>
      <c r="B73" s="207" t="s">
        <v>131</v>
      </c>
      <c r="C73" s="132" t="s">
        <v>178</v>
      </c>
      <c r="D73" s="198">
        <v>0</v>
      </c>
      <c r="E73" s="199">
        <v>0</v>
      </c>
      <c r="F73" s="198">
        <v>0</v>
      </c>
      <c r="G73" s="198">
        <v>0</v>
      </c>
      <c r="H73" s="200">
        <f t="shared" si="2"/>
        <v>0</v>
      </c>
      <c r="I73" s="200"/>
      <c r="J73" s="198">
        <v>0</v>
      </c>
      <c r="K73" s="200">
        <v>0</v>
      </c>
      <c r="L73" s="198">
        <v>0</v>
      </c>
      <c r="M73" s="198">
        <v>0</v>
      </c>
      <c r="N73" s="200">
        <f t="shared" si="1"/>
        <v>0</v>
      </c>
      <c r="O73" s="200" t="str">
        <f t="shared" si="3"/>
        <v>N.A.</v>
      </c>
      <c r="P73" s="35">
        <v>0</v>
      </c>
      <c r="Q73" s="35">
        <v>0</v>
      </c>
      <c r="R73" s="35">
        <f t="shared" si="4"/>
        <v>0</v>
      </c>
      <c r="S73" s="35">
        <v>0</v>
      </c>
      <c r="T73" s="35">
        <v>0</v>
      </c>
      <c r="U73" s="36">
        <f t="shared" si="5"/>
        <v>0</v>
      </c>
    </row>
    <row r="74" spans="1:21" s="37" customFormat="1" ht="18" customHeight="1" x14ac:dyDescent="0.2">
      <c r="A74" s="207">
        <v>59</v>
      </c>
      <c r="B74" s="207" t="s">
        <v>131</v>
      </c>
      <c r="C74" s="132" t="s">
        <v>179</v>
      </c>
      <c r="D74" s="198">
        <v>0</v>
      </c>
      <c r="E74" s="199">
        <v>0</v>
      </c>
      <c r="F74" s="198">
        <v>0</v>
      </c>
      <c r="G74" s="198">
        <v>0</v>
      </c>
      <c r="H74" s="200">
        <f t="shared" si="2"/>
        <v>0</v>
      </c>
      <c r="I74" s="200"/>
      <c r="J74" s="198">
        <v>0</v>
      </c>
      <c r="K74" s="200">
        <v>0</v>
      </c>
      <c r="L74" s="198">
        <v>0</v>
      </c>
      <c r="M74" s="198">
        <v>0</v>
      </c>
      <c r="N74" s="200">
        <f t="shared" si="1"/>
        <v>0</v>
      </c>
      <c r="O74" s="200" t="str">
        <f t="shared" si="3"/>
        <v>N.A.</v>
      </c>
      <c r="P74" s="35">
        <v>0</v>
      </c>
      <c r="Q74" s="35">
        <v>0</v>
      </c>
      <c r="R74" s="35">
        <f t="shared" si="4"/>
        <v>0</v>
      </c>
      <c r="S74" s="35">
        <v>0</v>
      </c>
      <c r="T74" s="35">
        <v>0</v>
      </c>
      <c r="U74" s="36">
        <f t="shared" si="5"/>
        <v>0</v>
      </c>
    </row>
    <row r="75" spans="1:21" s="37" customFormat="1" ht="18" customHeight="1" x14ac:dyDescent="0.2">
      <c r="A75" s="207">
        <v>60</v>
      </c>
      <c r="B75" s="207" t="s">
        <v>180</v>
      </c>
      <c r="C75" s="132" t="s">
        <v>181</v>
      </c>
      <c r="D75" s="198">
        <v>0</v>
      </c>
      <c r="E75" s="199">
        <v>0</v>
      </c>
      <c r="F75" s="198">
        <v>0</v>
      </c>
      <c r="G75" s="198">
        <v>0</v>
      </c>
      <c r="H75" s="200">
        <f t="shared" si="2"/>
        <v>0</v>
      </c>
      <c r="I75" s="200"/>
      <c r="J75" s="198">
        <v>0</v>
      </c>
      <c r="K75" s="200">
        <v>0</v>
      </c>
      <c r="L75" s="198">
        <v>0</v>
      </c>
      <c r="M75" s="198">
        <v>0</v>
      </c>
      <c r="N75" s="200">
        <f t="shared" si="1"/>
        <v>0</v>
      </c>
      <c r="O75" s="200" t="str">
        <f t="shared" si="3"/>
        <v>N.A.</v>
      </c>
      <c r="P75" s="35">
        <v>0</v>
      </c>
      <c r="Q75" s="35">
        <v>0</v>
      </c>
      <c r="R75" s="35">
        <f t="shared" si="4"/>
        <v>0</v>
      </c>
      <c r="S75" s="35">
        <v>0</v>
      </c>
      <c r="T75" s="35">
        <v>0</v>
      </c>
      <c r="U75" s="36">
        <f t="shared" si="5"/>
        <v>0</v>
      </c>
    </row>
    <row r="76" spans="1:21" s="37" customFormat="1" ht="18" customHeight="1" x14ac:dyDescent="0.2">
      <c r="A76" s="207">
        <v>61</v>
      </c>
      <c r="B76" s="207" t="s">
        <v>117</v>
      </c>
      <c r="C76" s="132" t="s">
        <v>182</v>
      </c>
      <c r="D76" s="198">
        <v>0</v>
      </c>
      <c r="E76" s="199">
        <v>0</v>
      </c>
      <c r="F76" s="198">
        <v>0</v>
      </c>
      <c r="G76" s="198">
        <v>0</v>
      </c>
      <c r="H76" s="200">
        <f t="shared" si="2"/>
        <v>0</v>
      </c>
      <c r="I76" s="200"/>
      <c r="J76" s="198">
        <v>0</v>
      </c>
      <c r="K76" s="200">
        <v>0</v>
      </c>
      <c r="L76" s="198">
        <v>0</v>
      </c>
      <c r="M76" s="198">
        <v>0</v>
      </c>
      <c r="N76" s="200">
        <f t="shared" si="1"/>
        <v>0</v>
      </c>
      <c r="O76" s="200" t="str">
        <f t="shared" si="3"/>
        <v>N.A.</v>
      </c>
      <c r="P76" s="35">
        <v>0</v>
      </c>
      <c r="Q76" s="35">
        <v>0</v>
      </c>
      <c r="R76" s="35">
        <f t="shared" si="4"/>
        <v>0</v>
      </c>
      <c r="S76" s="35">
        <v>0</v>
      </c>
      <c r="T76" s="35">
        <v>0</v>
      </c>
      <c r="U76" s="36">
        <f t="shared" si="5"/>
        <v>0</v>
      </c>
    </row>
    <row r="77" spans="1:21" s="37" customFormat="1" ht="18" customHeight="1" x14ac:dyDescent="0.2">
      <c r="A77" s="207">
        <v>62</v>
      </c>
      <c r="B77" s="207" t="s">
        <v>183</v>
      </c>
      <c r="C77" s="132" t="s">
        <v>184</v>
      </c>
      <c r="D77" s="198">
        <v>5982.3495000000003</v>
      </c>
      <c r="E77" s="199">
        <v>246.10561100000004</v>
      </c>
      <c r="F77" s="198">
        <v>0</v>
      </c>
      <c r="G77" s="198">
        <v>2.3374500000000005</v>
      </c>
      <c r="H77" s="200">
        <f t="shared" si="2"/>
        <v>5733.9064390000003</v>
      </c>
      <c r="I77" s="200"/>
      <c r="J77" s="198">
        <v>4789.2663621390329</v>
      </c>
      <c r="K77" s="200">
        <v>3205.0428068612464</v>
      </c>
      <c r="L77" s="198">
        <v>0</v>
      </c>
      <c r="M77" s="198">
        <v>2.2675192800000001</v>
      </c>
      <c r="N77" s="200">
        <f t="shared" si="1"/>
        <v>1581.9560359977866</v>
      </c>
      <c r="O77" s="200">
        <f t="shared" si="3"/>
        <v>-72.410501412477146</v>
      </c>
      <c r="P77" s="35">
        <v>7.0818110000000001</v>
      </c>
      <c r="Q77" s="35">
        <v>239.02380000000005</v>
      </c>
      <c r="R77" s="35">
        <f t="shared" si="4"/>
        <v>246.10561100000004</v>
      </c>
      <c r="S77" s="35">
        <v>7.0818121399999994</v>
      </c>
      <c r="T77" s="35">
        <v>3197.9609947212466</v>
      </c>
      <c r="U77" s="36">
        <f t="shared" si="5"/>
        <v>3205.0428068612464</v>
      </c>
    </row>
    <row r="78" spans="1:21" s="37" customFormat="1" ht="18" customHeight="1" x14ac:dyDescent="0.2">
      <c r="A78" s="207">
        <v>63</v>
      </c>
      <c r="B78" s="207" t="s">
        <v>185</v>
      </c>
      <c r="C78" s="132" t="s">
        <v>186</v>
      </c>
      <c r="D78" s="198">
        <v>3422.1434850000001</v>
      </c>
      <c r="E78" s="199">
        <v>548.73080900000002</v>
      </c>
      <c r="F78" s="198">
        <v>0</v>
      </c>
      <c r="G78" s="198">
        <v>260.30092001170294</v>
      </c>
      <c r="H78" s="200">
        <f t="shared" si="2"/>
        <v>2613.1117559882969</v>
      </c>
      <c r="I78" s="200"/>
      <c r="J78" s="198">
        <v>2503.4503872600003</v>
      </c>
      <c r="K78" s="200">
        <v>601.22832925</v>
      </c>
      <c r="L78" s="198">
        <v>0</v>
      </c>
      <c r="M78" s="198">
        <v>444.13074314000005</v>
      </c>
      <c r="N78" s="200">
        <f t="shared" si="1"/>
        <v>1458.0913148700001</v>
      </c>
      <c r="O78" s="200">
        <f t="shared" si="3"/>
        <v>-44.200958434763152</v>
      </c>
      <c r="P78" s="35">
        <v>474.64040800000004</v>
      </c>
      <c r="Q78" s="35">
        <v>74.090401</v>
      </c>
      <c r="R78" s="35">
        <f t="shared" si="4"/>
        <v>548.73080900000002</v>
      </c>
      <c r="S78" s="35">
        <v>481.07213725000003</v>
      </c>
      <c r="T78" s="35">
        <v>120.15619199999999</v>
      </c>
      <c r="U78" s="36">
        <f t="shared" si="5"/>
        <v>601.22832925</v>
      </c>
    </row>
    <row r="79" spans="1:21" s="37" customFormat="1" ht="18" customHeight="1" x14ac:dyDescent="0.2">
      <c r="A79" s="207">
        <v>64</v>
      </c>
      <c r="B79" s="207" t="s">
        <v>127</v>
      </c>
      <c r="C79" s="132" t="s">
        <v>187</v>
      </c>
      <c r="D79" s="198">
        <v>0</v>
      </c>
      <c r="E79" s="199">
        <v>0</v>
      </c>
      <c r="F79" s="198">
        <v>0</v>
      </c>
      <c r="G79" s="198">
        <v>0</v>
      </c>
      <c r="H79" s="200">
        <f t="shared" si="2"/>
        <v>0</v>
      </c>
      <c r="I79" s="200"/>
      <c r="J79" s="198">
        <v>0</v>
      </c>
      <c r="K79" s="200">
        <v>0</v>
      </c>
      <c r="L79" s="198">
        <v>0</v>
      </c>
      <c r="M79" s="198">
        <v>0</v>
      </c>
      <c r="N79" s="200">
        <f t="shared" si="1"/>
        <v>0</v>
      </c>
      <c r="O79" s="200" t="str">
        <f t="shared" si="3"/>
        <v>N.A.</v>
      </c>
      <c r="P79" s="35">
        <v>0</v>
      </c>
      <c r="Q79" s="35">
        <v>0</v>
      </c>
      <c r="R79" s="35">
        <f t="shared" si="4"/>
        <v>0</v>
      </c>
      <c r="S79" s="35">
        <v>0</v>
      </c>
      <c r="T79" s="35">
        <v>0</v>
      </c>
      <c r="U79" s="36">
        <f t="shared" si="5"/>
        <v>0</v>
      </c>
    </row>
    <row r="80" spans="1:21" s="37" customFormat="1" ht="18" customHeight="1" x14ac:dyDescent="0.2">
      <c r="A80" s="207">
        <v>65</v>
      </c>
      <c r="B80" s="207" t="s">
        <v>127</v>
      </c>
      <c r="C80" s="132" t="s">
        <v>188</v>
      </c>
      <c r="D80" s="198">
        <v>0</v>
      </c>
      <c r="E80" s="199">
        <v>0</v>
      </c>
      <c r="F80" s="198">
        <v>0</v>
      </c>
      <c r="G80" s="198">
        <v>0</v>
      </c>
      <c r="H80" s="200">
        <f t="shared" si="2"/>
        <v>0</v>
      </c>
      <c r="I80" s="200"/>
      <c r="J80" s="198">
        <v>0</v>
      </c>
      <c r="K80" s="200">
        <v>0</v>
      </c>
      <c r="L80" s="198">
        <v>0</v>
      </c>
      <c r="M80" s="198">
        <v>0</v>
      </c>
      <c r="N80" s="200">
        <f t="shared" si="1"/>
        <v>0</v>
      </c>
      <c r="O80" s="200" t="str">
        <f t="shared" si="3"/>
        <v>N.A.</v>
      </c>
      <c r="P80" s="35">
        <v>0</v>
      </c>
      <c r="Q80" s="35">
        <v>0</v>
      </c>
      <c r="R80" s="35">
        <f t="shared" si="4"/>
        <v>0</v>
      </c>
      <c r="S80" s="35">
        <v>0</v>
      </c>
      <c r="T80" s="35">
        <v>0</v>
      </c>
      <c r="U80" s="36">
        <f t="shared" si="5"/>
        <v>0</v>
      </c>
    </row>
    <row r="81" spans="1:21" s="37" customFormat="1" ht="18" customHeight="1" x14ac:dyDescent="0.2">
      <c r="A81" s="207">
        <v>66</v>
      </c>
      <c r="B81" s="207" t="s">
        <v>127</v>
      </c>
      <c r="C81" s="132" t="s">
        <v>189</v>
      </c>
      <c r="D81" s="198">
        <v>0</v>
      </c>
      <c r="E81" s="199">
        <v>0</v>
      </c>
      <c r="F81" s="198">
        <v>0</v>
      </c>
      <c r="G81" s="198">
        <v>0</v>
      </c>
      <c r="H81" s="200">
        <f t="shared" si="2"/>
        <v>0</v>
      </c>
      <c r="I81" s="200"/>
      <c r="J81" s="198">
        <v>0</v>
      </c>
      <c r="K81" s="200">
        <v>0</v>
      </c>
      <c r="L81" s="198">
        <v>0</v>
      </c>
      <c r="M81" s="198">
        <v>0</v>
      </c>
      <c r="N81" s="200">
        <f t="shared" si="1"/>
        <v>0</v>
      </c>
      <c r="O81" s="200" t="str">
        <f t="shared" si="3"/>
        <v>N.A.</v>
      </c>
      <c r="P81" s="35">
        <v>0</v>
      </c>
      <c r="Q81" s="35">
        <v>0</v>
      </c>
      <c r="R81" s="35">
        <f t="shared" si="4"/>
        <v>0</v>
      </c>
      <c r="S81" s="35">
        <v>0</v>
      </c>
      <c r="T81" s="35">
        <v>0</v>
      </c>
      <c r="U81" s="36">
        <f t="shared" si="5"/>
        <v>0</v>
      </c>
    </row>
    <row r="82" spans="1:21" s="37" customFormat="1" ht="18" customHeight="1" x14ac:dyDescent="0.2">
      <c r="A82" s="207">
        <v>67</v>
      </c>
      <c r="B82" s="207" t="s">
        <v>127</v>
      </c>
      <c r="C82" s="132" t="s">
        <v>190</v>
      </c>
      <c r="D82" s="198">
        <v>0</v>
      </c>
      <c r="E82" s="199">
        <v>0</v>
      </c>
      <c r="F82" s="198">
        <v>0</v>
      </c>
      <c r="G82" s="198">
        <v>0</v>
      </c>
      <c r="H82" s="200">
        <f t="shared" si="2"/>
        <v>0</v>
      </c>
      <c r="I82" s="200"/>
      <c r="J82" s="198">
        <v>0</v>
      </c>
      <c r="K82" s="200">
        <v>0</v>
      </c>
      <c r="L82" s="198">
        <v>0</v>
      </c>
      <c r="M82" s="198">
        <v>0</v>
      </c>
      <c r="N82" s="200">
        <f t="shared" ref="N82:N145" si="6">J82-K82-M82</f>
        <v>0</v>
      </c>
      <c r="O82" s="200" t="str">
        <f t="shared" si="3"/>
        <v>N.A.</v>
      </c>
      <c r="P82" s="35">
        <v>0</v>
      </c>
      <c r="Q82" s="35">
        <v>0</v>
      </c>
      <c r="R82" s="35">
        <f t="shared" si="4"/>
        <v>0</v>
      </c>
      <c r="S82" s="35">
        <v>0</v>
      </c>
      <c r="T82" s="35">
        <v>0</v>
      </c>
      <c r="U82" s="36">
        <f t="shared" si="5"/>
        <v>0</v>
      </c>
    </row>
    <row r="83" spans="1:21" s="37" customFormat="1" ht="18" customHeight="1" x14ac:dyDescent="0.2">
      <c r="A83" s="207">
        <v>68</v>
      </c>
      <c r="B83" s="207" t="s">
        <v>127</v>
      </c>
      <c r="C83" s="132" t="s">
        <v>191</v>
      </c>
      <c r="D83" s="198">
        <v>157.32</v>
      </c>
      <c r="E83" s="199">
        <v>30.565395000000002</v>
      </c>
      <c r="F83" s="198">
        <v>0</v>
      </c>
      <c r="G83" s="198">
        <v>8.1562039999999989</v>
      </c>
      <c r="H83" s="200">
        <f t="shared" ref="H83:H146" si="7">D83-E83-G83</f>
        <v>118.598401</v>
      </c>
      <c r="I83" s="200"/>
      <c r="J83" s="198">
        <v>96.784625224448149</v>
      </c>
      <c r="K83" s="200">
        <v>83.927586914949202</v>
      </c>
      <c r="L83" s="198">
        <v>0</v>
      </c>
      <c r="M83" s="198">
        <v>10.959300560000001</v>
      </c>
      <c r="N83" s="200">
        <f t="shared" si="6"/>
        <v>1.8977377494989458</v>
      </c>
      <c r="O83" s="200">
        <f t="shared" ref="O83:O146" si="8">IF(OR(H83=0,N83=0),"N.A.",IF((((N83-H83)/H83))*100&gt;=500,"500&lt;",IF((((N83-H83)/H83))*100&lt;=-500,"&lt;-500",(((N83-H83)/H83))*100)))</f>
        <v>-98.399862280184578</v>
      </c>
      <c r="P83" s="35">
        <v>23.725395000000002</v>
      </c>
      <c r="Q83" s="35">
        <v>6.8400000000000007</v>
      </c>
      <c r="R83" s="35">
        <f t="shared" ref="R83:R146" si="9">SUM(P83:Q83)</f>
        <v>30.565395000000002</v>
      </c>
      <c r="S83" s="35">
        <v>23.725399340000003</v>
      </c>
      <c r="T83" s="35">
        <v>60.2021875749492</v>
      </c>
      <c r="U83" s="36">
        <f t="shared" ref="U83:U146" si="10">S83+T83</f>
        <v>83.927586914949202</v>
      </c>
    </row>
    <row r="84" spans="1:21" s="37" customFormat="1" ht="18" customHeight="1" x14ac:dyDescent="0.2">
      <c r="A84" s="207">
        <v>69</v>
      </c>
      <c r="B84" s="207" t="s">
        <v>127</v>
      </c>
      <c r="C84" s="132" t="s">
        <v>192</v>
      </c>
      <c r="D84" s="198">
        <v>0</v>
      </c>
      <c r="E84" s="199">
        <v>0</v>
      </c>
      <c r="F84" s="198">
        <v>0</v>
      </c>
      <c r="G84" s="198">
        <v>0</v>
      </c>
      <c r="H84" s="200">
        <f t="shared" si="7"/>
        <v>0</v>
      </c>
      <c r="I84" s="200"/>
      <c r="J84" s="198">
        <v>0</v>
      </c>
      <c r="K84" s="200">
        <v>0</v>
      </c>
      <c r="L84" s="198">
        <v>0</v>
      </c>
      <c r="M84" s="198">
        <v>0</v>
      </c>
      <c r="N84" s="200">
        <f t="shared" si="6"/>
        <v>0</v>
      </c>
      <c r="O84" s="200" t="str">
        <f t="shared" si="8"/>
        <v>N.A.</v>
      </c>
      <c r="P84" s="35">
        <v>0</v>
      </c>
      <c r="Q84" s="35">
        <v>0</v>
      </c>
      <c r="R84" s="35">
        <f t="shared" si="9"/>
        <v>0</v>
      </c>
      <c r="S84" s="35">
        <v>0</v>
      </c>
      <c r="T84" s="35">
        <v>0</v>
      </c>
      <c r="U84" s="36">
        <f t="shared" si="10"/>
        <v>0</v>
      </c>
    </row>
    <row r="85" spans="1:21" s="37" customFormat="1" ht="18" customHeight="1" x14ac:dyDescent="0.2">
      <c r="A85" s="207">
        <v>70</v>
      </c>
      <c r="B85" s="207" t="s">
        <v>127</v>
      </c>
      <c r="C85" s="132" t="s">
        <v>193</v>
      </c>
      <c r="D85" s="198">
        <v>0</v>
      </c>
      <c r="E85" s="199">
        <v>0</v>
      </c>
      <c r="F85" s="198">
        <v>0</v>
      </c>
      <c r="G85" s="198">
        <v>0</v>
      </c>
      <c r="H85" s="200">
        <f t="shared" si="7"/>
        <v>0</v>
      </c>
      <c r="I85" s="200"/>
      <c r="J85" s="198">
        <v>0</v>
      </c>
      <c r="K85" s="200">
        <v>0</v>
      </c>
      <c r="L85" s="198">
        <v>0</v>
      </c>
      <c r="M85" s="198">
        <v>0</v>
      </c>
      <c r="N85" s="200">
        <f t="shared" si="6"/>
        <v>0</v>
      </c>
      <c r="O85" s="200" t="str">
        <f t="shared" si="8"/>
        <v>N.A.</v>
      </c>
      <c r="P85" s="35">
        <v>0</v>
      </c>
      <c r="Q85" s="35">
        <v>0</v>
      </c>
      <c r="R85" s="35">
        <f t="shared" si="9"/>
        <v>0</v>
      </c>
      <c r="S85" s="35">
        <v>0</v>
      </c>
      <c r="T85" s="35">
        <v>0</v>
      </c>
      <c r="U85" s="36">
        <f t="shared" si="10"/>
        <v>0</v>
      </c>
    </row>
    <row r="86" spans="1:21" s="37" customFormat="1" ht="18" customHeight="1" x14ac:dyDescent="0.2">
      <c r="A86" s="207">
        <v>71</v>
      </c>
      <c r="B86" s="207" t="s">
        <v>194</v>
      </c>
      <c r="C86" s="132" t="s">
        <v>195</v>
      </c>
      <c r="D86" s="198">
        <v>0</v>
      </c>
      <c r="E86" s="199">
        <v>0</v>
      </c>
      <c r="F86" s="198">
        <v>0</v>
      </c>
      <c r="G86" s="198">
        <v>0</v>
      </c>
      <c r="H86" s="200">
        <f t="shared" si="7"/>
        <v>0</v>
      </c>
      <c r="I86" s="200"/>
      <c r="J86" s="198">
        <v>0</v>
      </c>
      <c r="K86" s="200">
        <v>0</v>
      </c>
      <c r="L86" s="198">
        <v>0</v>
      </c>
      <c r="M86" s="198">
        <v>0</v>
      </c>
      <c r="N86" s="200">
        <f t="shared" si="6"/>
        <v>0</v>
      </c>
      <c r="O86" s="200" t="str">
        <f t="shared" si="8"/>
        <v>N.A.</v>
      </c>
      <c r="P86" s="35">
        <v>0</v>
      </c>
      <c r="Q86" s="35">
        <v>0</v>
      </c>
      <c r="R86" s="35">
        <f t="shared" si="9"/>
        <v>0</v>
      </c>
      <c r="S86" s="35">
        <v>0</v>
      </c>
      <c r="T86" s="35">
        <v>0</v>
      </c>
      <c r="U86" s="36">
        <f t="shared" si="10"/>
        <v>0</v>
      </c>
    </row>
    <row r="87" spans="1:21" s="37" customFormat="1" ht="18" customHeight="1" x14ac:dyDescent="0.2">
      <c r="A87" s="207">
        <v>72</v>
      </c>
      <c r="B87" s="207" t="s">
        <v>196</v>
      </c>
      <c r="C87" s="132" t="s">
        <v>197</v>
      </c>
      <c r="D87" s="198">
        <v>0</v>
      </c>
      <c r="E87" s="199">
        <v>0</v>
      </c>
      <c r="F87" s="198">
        <v>0</v>
      </c>
      <c r="G87" s="198">
        <v>0</v>
      </c>
      <c r="H87" s="200">
        <f t="shared" si="7"/>
        <v>0</v>
      </c>
      <c r="I87" s="200"/>
      <c r="J87" s="198">
        <v>0</v>
      </c>
      <c r="K87" s="200">
        <v>0</v>
      </c>
      <c r="L87" s="198">
        <v>0</v>
      </c>
      <c r="M87" s="198">
        <v>0</v>
      </c>
      <c r="N87" s="200">
        <f t="shared" si="6"/>
        <v>0</v>
      </c>
      <c r="O87" s="200" t="str">
        <f t="shared" si="8"/>
        <v>N.A.</v>
      </c>
      <c r="P87" s="35">
        <v>0</v>
      </c>
      <c r="Q87" s="35">
        <v>0</v>
      </c>
      <c r="R87" s="35">
        <f t="shared" si="9"/>
        <v>0</v>
      </c>
      <c r="S87" s="35">
        <v>0</v>
      </c>
      <c r="T87" s="35">
        <v>0</v>
      </c>
      <c r="U87" s="36">
        <f t="shared" si="10"/>
        <v>0</v>
      </c>
    </row>
    <row r="88" spans="1:21" s="37" customFormat="1" ht="18" customHeight="1" x14ac:dyDescent="0.2">
      <c r="A88" s="207">
        <v>73</v>
      </c>
      <c r="B88" s="207" t="s">
        <v>196</v>
      </c>
      <c r="C88" s="132" t="s">
        <v>198</v>
      </c>
      <c r="D88" s="198">
        <v>0</v>
      </c>
      <c r="E88" s="199">
        <v>0</v>
      </c>
      <c r="F88" s="198">
        <v>0</v>
      </c>
      <c r="G88" s="198">
        <v>0</v>
      </c>
      <c r="H88" s="200">
        <f t="shared" si="7"/>
        <v>0</v>
      </c>
      <c r="I88" s="200"/>
      <c r="J88" s="198">
        <v>0</v>
      </c>
      <c r="K88" s="200">
        <v>0</v>
      </c>
      <c r="L88" s="198">
        <v>0</v>
      </c>
      <c r="M88" s="198">
        <v>0</v>
      </c>
      <c r="N88" s="200">
        <f t="shared" si="6"/>
        <v>0</v>
      </c>
      <c r="O88" s="200" t="str">
        <f t="shared" si="8"/>
        <v>N.A.</v>
      </c>
      <c r="P88" s="35">
        <v>0</v>
      </c>
      <c r="Q88" s="35">
        <v>0</v>
      </c>
      <c r="R88" s="35">
        <f t="shared" si="9"/>
        <v>0</v>
      </c>
      <c r="S88" s="35">
        <v>0</v>
      </c>
      <c r="T88" s="35">
        <v>0</v>
      </c>
      <c r="U88" s="36">
        <f t="shared" si="10"/>
        <v>0</v>
      </c>
    </row>
    <row r="89" spans="1:21" s="37" customFormat="1" ht="18" customHeight="1" x14ac:dyDescent="0.2">
      <c r="A89" s="207">
        <v>74</v>
      </c>
      <c r="B89" s="207" t="s">
        <v>196</v>
      </c>
      <c r="C89" s="132" t="s">
        <v>199</v>
      </c>
      <c r="D89" s="198">
        <v>0</v>
      </c>
      <c r="E89" s="199">
        <v>0</v>
      </c>
      <c r="F89" s="198">
        <v>0</v>
      </c>
      <c r="G89" s="198">
        <v>0</v>
      </c>
      <c r="H89" s="200">
        <f t="shared" si="7"/>
        <v>0</v>
      </c>
      <c r="I89" s="200"/>
      <c r="J89" s="198">
        <v>0</v>
      </c>
      <c r="K89" s="200">
        <v>0</v>
      </c>
      <c r="L89" s="198">
        <v>0</v>
      </c>
      <c r="M89" s="198">
        <v>0</v>
      </c>
      <c r="N89" s="200">
        <f t="shared" si="6"/>
        <v>0</v>
      </c>
      <c r="O89" s="200" t="str">
        <f t="shared" si="8"/>
        <v>N.A.</v>
      </c>
      <c r="P89" s="35">
        <v>0</v>
      </c>
      <c r="Q89" s="35">
        <v>0</v>
      </c>
      <c r="R89" s="35">
        <f t="shared" si="9"/>
        <v>0</v>
      </c>
      <c r="S89" s="35">
        <v>0</v>
      </c>
      <c r="T89" s="35">
        <v>0</v>
      </c>
      <c r="U89" s="36">
        <f t="shared" si="10"/>
        <v>0</v>
      </c>
    </row>
    <row r="90" spans="1:21" s="37" customFormat="1" ht="18" customHeight="1" x14ac:dyDescent="0.2">
      <c r="A90" s="207">
        <v>75</v>
      </c>
      <c r="B90" s="207" t="s">
        <v>196</v>
      </c>
      <c r="C90" s="132" t="s">
        <v>200</v>
      </c>
      <c r="D90" s="198">
        <v>0</v>
      </c>
      <c r="E90" s="199">
        <v>0</v>
      </c>
      <c r="F90" s="198">
        <v>0</v>
      </c>
      <c r="G90" s="198">
        <v>0</v>
      </c>
      <c r="H90" s="200">
        <f t="shared" si="7"/>
        <v>0</v>
      </c>
      <c r="I90" s="200"/>
      <c r="J90" s="198">
        <v>0</v>
      </c>
      <c r="K90" s="200">
        <v>0</v>
      </c>
      <c r="L90" s="198">
        <v>0</v>
      </c>
      <c r="M90" s="198">
        <v>0</v>
      </c>
      <c r="N90" s="200">
        <f t="shared" si="6"/>
        <v>0</v>
      </c>
      <c r="O90" s="200" t="str">
        <f t="shared" si="8"/>
        <v>N.A.</v>
      </c>
      <c r="P90" s="35">
        <v>0</v>
      </c>
      <c r="Q90" s="35">
        <v>0</v>
      </c>
      <c r="R90" s="35">
        <f t="shared" si="9"/>
        <v>0</v>
      </c>
      <c r="S90" s="35">
        <v>0</v>
      </c>
      <c r="T90" s="35">
        <v>0</v>
      </c>
      <c r="U90" s="36">
        <f t="shared" si="10"/>
        <v>0</v>
      </c>
    </row>
    <row r="91" spans="1:21" s="37" customFormat="1" ht="18" customHeight="1" x14ac:dyDescent="0.2">
      <c r="A91" s="207">
        <v>76</v>
      </c>
      <c r="B91" s="207" t="s">
        <v>196</v>
      </c>
      <c r="C91" s="132" t="s">
        <v>201</v>
      </c>
      <c r="D91" s="198">
        <v>0</v>
      </c>
      <c r="E91" s="199">
        <v>0</v>
      </c>
      <c r="F91" s="198">
        <v>0</v>
      </c>
      <c r="G91" s="198">
        <v>0</v>
      </c>
      <c r="H91" s="200">
        <f t="shared" si="7"/>
        <v>0</v>
      </c>
      <c r="I91" s="200"/>
      <c r="J91" s="198">
        <v>0</v>
      </c>
      <c r="K91" s="200">
        <v>0</v>
      </c>
      <c r="L91" s="198">
        <v>0</v>
      </c>
      <c r="M91" s="198">
        <v>0</v>
      </c>
      <c r="N91" s="200">
        <f t="shared" si="6"/>
        <v>0</v>
      </c>
      <c r="O91" s="200" t="str">
        <f t="shared" si="8"/>
        <v>N.A.</v>
      </c>
      <c r="P91" s="35">
        <v>0</v>
      </c>
      <c r="Q91" s="35">
        <v>0</v>
      </c>
      <c r="R91" s="35">
        <f t="shared" si="9"/>
        <v>0</v>
      </c>
      <c r="S91" s="35">
        <v>0</v>
      </c>
      <c r="T91" s="35">
        <v>0</v>
      </c>
      <c r="U91" s="36">
        <f t="shared" si="10"/>
        <v>0</v>
      </c>
    </row>
    <row r="92" spans="1:21" s="37" customFormat="1" ht="18" customHeight="1" x14ac:dyDescent="0.2">
      <c r="A92" s="207">
        <v>77</v>
      </c>
      <c r="B92" s="207" t="s">
        <v>196</v>
      </c>
      <c r="C92" s="132" t="s">
        <v>202</v>
      </c>
      <c r="D92" s="198">
        <v>0</v>
      </c>
      <c r="E92" s="199">
        <v>0</v>
      </c>
      <c r="F92" s="198">
        <v>0</v>
      </c>
      <c r="G92" s="198">
        <v>0</v>
      </c>
      <c r="H92" s="200">
        <f t="shared" si="7"/>
        <v>0</v>
      </c>
      <c r="I92" s="200"/>
      <c r="J92" s="198">
        <v>0</v>
      </c>
      <c r="K92" s="200">
        <v>0</v>
      </c>
      <c r="L92" s="198">
        <v>0</v>
      </c>
      <c r="M92" s="198">
        <v>0</v>
      </c>
      <c r="N92" s="200">
        <f t="shared" si="6"/>
        <v>0</v>
      </c>
      <c r="O92" s="200" t="str">
        <f t="shared" si="8"/>
        <v>N.A.</v>
      </c>
      <c r="P92" s="35">
        <v>0</v>
      </c>
      <c r="Q92" s="35">
        <v>0</v>
      </c>
      <c r="R92" s="35">
        <f t="shared" si="9"/>
        <v>0</v>
      </c>
      <c r="S92" s="35">
        <v>0</v>
      </c>
      <c r="T92" s="35">
        <v>0</v>
      </c>
      <c r="U92" s="36">
        <f t="shared" si="10"/>
        <v>0</v>
      </c>
    </row>
    <row r="93" spans="1:21" s="37" customFormat="1" ht="18" customHeight="1" x14ac:dyDescent="0.2">
      <c r="A93" s="207">
        <v>78</v>
      </c>
      <c r="B93" s="207" t="s">
        <v>196</v>
      </c>
      <c r="C93" s="132" t="s">
        <v>203</v>
      </c>
      <c r="D93" s="198">
        <v>0</v>
      </c>
      <c r="E93" s="199">
        <v>0</v>
      </c>
      <c r="F93" s="198">
        <v>0</v>
      </c>
      <c r="G93" s="198">
        <v>0</v>
      </c>
      <c r="H93" s="200">
        <f t="shared" si="7"/>
        <v>0</v>
      </c>
      <c r="I93" s="200"/>
      <c r="J93" s="198">
        <v>0</v>
      </c>
      <c r="K93" s="200">
        <v>0</v>
      </c>
      <c r="L93" s="198">
        <v>0</v>
      </c>
      <c r="M93" s="198">
        <v>0</v>
      </c>
      <c r="N93" s="200">
        <f t="shared" si="6"/>
        <v>0</v>
      </c>
      <c r="O93" s="200" t="str">
        <f t="shared" si="8"/>
        <v>N.A.</v>
      </c>
      <c r="P93" s="35">
        <v>0</v>
      </c>
      <c r="Q93" s="35">
        <v>0</v>
      </c>
      <c r="R93" s="35">
        <f t="shared" si="9"/>
        <v>0</v>
      </c>
      <c r="S93" s="35">
        <v>0</v>
      </c>
      <c r="T93" s="35">
        <v>0</v>
      </c>
      <c r="U93" s="36">
        <f t="shared" si="10"/>
        <v>0</v>
      </c>
    </row>
    <row r="94" spans="1:21" s="37" customFormat="1" ht="18" customHeight="1" x14ac:dyDescent="0.2">
      <c r="A94" s="207">
        <v>79</v>
      </c>
      <c r="B94" s="207" t="s">
        <v>204</v>
      </c>
      <c r="C94" s="132" t="s">
        <v>205</v>
      </c>
      <c r="D94" s="198">
        <v>0</v>
      </c>
      <c r="E94" s="199">
        <v>0</v>
      </c>
      <c r="F94" s="198">
        <v>0</v>
      </c>
      <c r="G94" s="198">
        <v>0</v>
      </c>
      <c r="H94" s="200">
        <f t="shared" si="7"/>
        <v>0</v>
      </c>
      <c r="I94" s="200"/>
      <c r="J94" s="198">
        <v>0</v>
      </c>
      <c r="K94" s="200">
        <v>0</v>
      </c>
      <c r="L94" s="198">
        <v>0</v>
      </c>
      <c r="M94" s="198">
        <v>0</v>
      </c>
      <c r="N94" s="200">
        <f t="shared" si="6"/>
        <v>0</v>
      </c>
      <c r="O94" s="200" t="str">
        <f t="shared" si="8"/>
        <v>N.A.</v>
      </c>
      <c r="P94" s="35">
        <v>0</v>
      </c>
      <c r="Q94" s="35">
        <v>0</v>
      </c>
      <c r="R94" s="35">
        <f t="shared" si="9"/>
        <v>0</v>
      </c>
      <c r="S94" s="35">
        <v>0</v>
      </c>
      <c r="T94" s="35">
        <v>0</v>
      </c>
      <c r="U94" s="36">
        <f t="shared" si="10"/>
        <v>0</v>
      </c>
    </row>
    <row r="95" spans="1:21" s="37" customFormat="1" ht="18" customHeight="1" x14ac:dyDescent="0.2">
      <c r="A95" s="207">
        <v>80</v>
      </c>
      <c r="B95" s="207" t="s">
        <v>196</v>
      </c>
      <c r="C95" s="132" t="s">
        <v>206</v>
      </c>
      <c r="D95" s="198">
        <v>0</v>
      </c>
      <c r="E95" s="199">
        <v>0</v>
      </c>
      <c r="F95" s="198">
        <v>0</v>
      </c>
      <c r="G95" s="198">
        <v>0</v>
      </c>
      <c r="H95" s="200">
        <f t="shared" si="7"/>
        <v>0</v>
      </c>
      <c r="I95" s="200"/>
      <c r="J95" s="198">
        <v>0</v>
      </c>
      <c r="K95" s="200">
        <v>0</v>
      </c>
      <c r="L95" s="198">
        <v>0</v>
      </c>
      <c r="M95" s="198">
        <v>0</v>
      </c>
      <c r="N95" s="200">
        <f t="shared" si="6"/>
        <v>0</v>
      </c>
      <c r="O95" s="200" t="str">
        <f t="shared" si="8"/>
        <v>N.A.</v>
      </c>
      <c r="P95" s="35">
        <v>0</v>
      </c>
      <c r="Q95" s="35">
        <v>0</v>
      </c>
      <c r="R95" s="35">
        <f t="shared" si="9"/>
        <v>0</v>
      </c>
      <c r="S95" s="35">
        <v>0</v>
      </c>
      <c r="T95" s="35">
        <v>0</v>
      </c>
      <c r="U95" s="36">
        <f t="shared" si="10"/>
        <v>0</v>
      </c>
    </row>
    <row r="96" spans="1:21" s="37" customFormat="1" ht="18" customHeight="1" x14ac:dyDescent="0.2">
      <c r="A96" s="207">
        <v>82</v>
      </c>
      <c r="B96" s="207" t="s">
        <v>204</v>
      </c>
      <c r="C96" s="132" t="s">
        <v>207</v>
      </c>
      <c r="D96" s="198">
        <v>0</v>
      </c>
      <c r="E96" s="199">
        <v>0</v>
      </c>
      <c r="F96" s="198">
        <v>0</v>
      </c>
      <c r="G96" s="198">
        <v>0</v>
      </c>
      <c r="H96" s="200">
        <f t="shared" si="7"/>
        <v>0</v>
      </c>
      <c r="I96" s="200"/>
      <c r="J96" s="198">
        <v>0</v>
      </c>
      <c r="K96" s="200">
        <v>0</v>
      </c>
      <c r="L96" s="198">
        <v>0</v>
      </c>
      <c r="M96" s="198">
        <v>0</v>
      </c>
      <c r="N96" s="200">
        <f t="shared" si="6"/>
        <v>0</v>
      </c>
      <c r="O96" s="200" t="str">
        <f t="shared" si="8"/>
        <v>N.A.</v>
      </c>
      <c r="P96" s="35">
        <v>0</v>
      </c>
      <c r="Q96" s="35">
        <v>0</v>
      </c>
      <c r="R96" s="35">
        <f t="shared" si="9"/>
        <v>0</v>
      </c>
      <c r="S96" s="35">
        <v>0</v>
      </c>
      <c r="T96" s="35">
        <v>0</v>
      </c>
      <c r="U96" s="36">
        <f t="shared" si="10"/>
        <v>0</v>
      </c>
    </row>
    <row r="97" spans="1:21" s="37" customFormat="1" ht="18" customHeight="1" x14ac:dyDescent="0.2">
      <c r="A97" s="207">
        <v>83</v>
      </c>
      <c r="B97" s="207" t="s">
        <v>196</v>
      </c>
      <c r="C97" s="132" t="s">
        <v>208</v>
      </c>
      <c r="D97" s="198">
        <v>0</v>
      </c>
      <c r="E97" s="199">
        <v>0</v>
      </c>
      <c r="F97" s="198">
        <v>0</v>
      </c>
      <c r="G97" s="198">
        <v>0</v>
      </c>
      <c r="H97" s="200">
        <f t="shared" si="7"/>
        <v>0</v>
      </c>
      <c r="I97" s="200"/>
      <c r="J97" s="198">
        <v>0</v>
      </c>
      <c r="K97" s="200">
        <v>0</v>
      </c>
      <c r="L97" s="198">
        <v>0</v>
      </c>
      <c r="M97" s="198">
        <v>0</v>
      </c>
      <c r="N97" s="200">
        <f t="shared" si="6"/>
        <v>0</v>
      </c>
      <c r="O97" s="200" t="str">
        <f t="shared" si="8"/>
        <v>N.A.</v>
      </c>
      <c r="P97" s="35">
        <v>0</v>
      </c>
      <c r="Q97" s="35">
        <v>0</v>
      </c>
      <c r="R97" s="35">
        <f t="shared" si="9"/>
        <v>0</v>
      </c>
      <c r="S97" s="35">
        <v>0</v>
      </c>
      <c r="T97" s="35">
        <v>0</v>
      </c>
      <c r="U97" s="36">
        <f t="shared" si="10"/>
        <v>0</v>
      </c>
    </row>
    <row r="98" spans="1:21" s="37" customFormat="1" ht="18" customHeight="1" x14ac:dyDescent="0.2">
      <c r="A98" s="207">
        <v>84</v>
      </c>
      <c r="B98" s="207" t="s">
        <v>204</v>
      </c>
      <c r="C98" s="132" t="s">
        <v>209</v>
      </c>
      <c r="D98" s="198">
        <v>0</v>
      </c>
      <c r="E98" s="199">
        <v>0</v>
      </c>
      <c r="F98" s="198">
        <v>0</v>
      </c>
      <c r="G98" s="198">
        <v>0</v>
      </c>
      <c r="H98" s="200">
        <f t="shared" si="7"/>
        <v>0</v>
      </c>
      <c r="I98" s="200"/>
      <c r="J98" s="198">
        <v>0</v>
      </c>
      <c r="K98" s="200">
        <v>0</v>
      </c>
      <c r="L98" s="198">
        <v>0</v>
      </c>
      <c r="M98" s="198">
        <v>0</v>
      </c>
      <c r="N98" s="200">
        <f t="shared" si="6"/>
        <v>0</v>
      </c>
      <c r="O98" s="200" t="str">
        <f t="shared" si="8"/>
        <v>N.A.</v>
      </c>
      <c r="P98" s="35">
        <v>0</v>
      </c>
      <c r="Q98" s="35">
        <v>0</v>
      </c>
      <c r="R98" s="35">
        <f t="shared" si="9"/>
        <v>0</v>
      </c>
      <c r="S98" s="35">
        <v>0</v>
      </c>
      <c r="T98" s="35">
        <v>0</v>
      </c>
      <c r="U98" s="36">
        <f t="shared" si="10"/>
        <v>0</v>
      </c>
    </row>
    <row r="99" spans="1:21" s="37" customFormat="1" ht="18" customHeight="1" x14ac:dyDescent="0.2">
      <c r="A99" s="207">
        <v>87</v>
      </c>
      <c r="B99" s="207" t="s">
        <v>196</v>
      </c>
      <c r="C99" s="132" t="s">
        <v>210</v>
      </c>
      <c r="D99" s="198">
        <v>0</v>
      </c>
      <c r="E99" s="199">
        <v>0</v>
      </c>
      <c r="F99" s="198">
        <v>0</v>
      </c>
      <c r="G99" s="198">
        <v>0</v>
      </c>
      <c r="H99" s="200">
        <f t="shared" si="7"/>
        <v>0</v>
      </c>
      <c r="I99" s="200"/>
      <c r="J99" s="198">
        <v>0</v>
      </c>
      <c r="K99" s="200">
        <v>0</v>
      </c>
      <c r="L99" s="198">
        <v>0</v>
      </c>
      <c r="M99" s="198">
        <v>0</v>
      </c>
      <c r="N99" s="200">
        <f t="shared" si="6"/>
        <v>0</v>
      </c>
      <c r="O99" s="200" t="str">
        <f t="shared" si="8"/>
        <v>N.A.</v>
      </c>
      <c r="P99" s="35">
        <v>0</v>
      </c>
      <c r="Q99" s="35">
        <v>0</v>
      </c>
      <c r="R99" s="35">
        <f t="shared" si="9"/>
        <v>0</v>
      </c>
      <c r="S99" s="35">
        <v>0</v>
      </c>
      <c r="T99" s="35">
        <v>0</v>
      </c>
      <c r="U99" s="36">
        <f t="shared" si="10"/>
        <v>0</v>
      </c>
    </row>
    <row r="100" spans="1:21" s="37" customFormat="1" ht="18" customHeight="1" x14ac:dyDescent="0.2">
      <c r="A100" s="207">
        <v>90</v>
      </c>
      <c r="B100" s="207" t="s">
        <v>196</v>
      </c>
      <c r="C100" s="132" t="s">
        <v>211</v>
      </c>
      <c r="D100" s="198">
        <v>0</v>
      </c>
      <c r="E100" s="199">
        <v>0</v>
      </c>
      <c r="F100" s="198">
        <v>0</v>
      </c>
      <c r="G100" s="198">
        <v>0</v>
      </c>
      <c r="H100" s="200">
        <f t="shared" si="7"/>
        <v>0</v>
      </c>
      <c r="I100" s="200"/>
      <c r="J100" s="198">
        <v>0</v>
      </c>
      <c r="K100" s="200">
        <v>0</v>
      </c>
      <c r="L100" s="198">
        <v>0</v>
      </c>
      <c r="M100" s="198">
        <v>0</v>
      </c>
      <c r="N100" s="200">
        <f t="shared" si="6"/>
        <v>0</v>
      </c>
      <c r="O100" s="200" t="str">
        <f t="shared" si="8"/>
        <v>N.A.</v>
      </c>
      <c r="P100" s="35">
        <v>0</v>
      </c>
      <c r="Q100" s="35">
        <v>0</v>
      </c>
      <c r="R100" s="35">
        <f t="shared" si="9"/>
        <v>0</v>
      </c>
      <c r="S100" s="35">
        <v>0</v>
      </c>
      <c r="T100" s="35">
        <v>0</v>
      </c>
      <c r="U100" s="36">
        <f t="shared" si="10"/>
        <v>0</v>
      </c>
    </row>
    <row r="101" spans="1:21" s="37" customFormat="1" ht="18" customHeight="1" x14ac:dyDescent="0.2">
      <c r="A101" s="207">
        <v>91</v>
      </c>
      <c r="B101" s="207" t="s">
        <v>196</v>
      </c>
      <c r="C101" s="132" t="s">
        <v>212</v>
      </c>
      <c r="D101" s="198">
        <v>0</v>
      </c>
      <c r="E101" s="199">
        <v>0</v>
      </c>
      <c r="F101" s="198">
        <v>0</v>
      </c>
      <c r="G101" s="198">
        <v>0</v>
      </c>
      <c r="H101" s="200">
        <f t="shared" si="7"/>
        <v>0</v>
      </c>
      <c r="I101" s="200"/>
      <c r="J101" s="198">
        <v>0</v>
      </c>
      <c r="K101" s="200">
        <v>0</v>
      </c>
      <c r="L101" s="198">
        <v>0</v>
      </c>
      <c r="M101" s="198">
        <v>0</v>
      </c>
      <c r="N101" s="200">
        <f t="shared" si="6"/>
        <v>0</v>
      </c>
      <c r="O101" s="200" t="str">
        <f t="shared" si="8"/>
        <v>N.A.</v>
      </c>
      <c r="P101" s="35">
        <v>0</v>
      </c>
      <c r="Q101" s="35">
        <v>0</v>
      </c>
      <c r="R101" s="35">
        <f t="shared" si="9"/>
        <v>0</v>
      </c>
      <c r="S101" s="35">
        <v>0</v>
      </c>
      <c r="T101" s="35">
        <v>0</v>
      </c>
      <c r="U101" s="36">
        <f t="shared" si="10"/>
        <v>0</v>
      </c>
    </row>
    <row r="102" spans="1:21" s="37" customFormat="1" ht="18" customHeight="1" x14ac:dyDescent="0.2">
      <c r="A102" s="207">
        <v>92</v>
      </c>
      <c r="B102" s="207" t="s">
        <v>196</v>
      </c>
      <c r="C102" s="132" t="s">
        <v>213</v>
      </c>
      <c r="D102" s="198">
        <v>0</v>
      </c>
      <c r="E102" s="199">
        <v>0</v>
      </c>
      <c r="F102" s="198">
        <v>0</v>
      </c>
      <c r="G102" s="198">
        <v>0</v>
      </c>
      <c r="H102" s="200">
        <f t="shared" si="7"/>
        <v>0</v>
      </c>
      <c r="I102" s="200"/>
      <c r="J102" s="198">
        <v>0</v>
      </c>
      <c r="K102" s="200">
        <v>0</v>
      </c>
      <c r="L102" s="198">
        <v>0</v>
      </c>
      <c r="M102" s="198">
        <v>0</v>
      </c>
      <c r="N102" s="200">
        <f t="shared" si="6"/>
        <v>0</v>
      </c>
      <c r="O102" s="200" t="str">
        <f t="shared" si="8"/>
        <v>N.A.</v>
      </c>
      <c r="P102" s="35">
        <v>0</v>
      </c>
      <c r="Q102" s="35">
        <v>0</v>
      </c>
      <c r="R102" s="35">
        <f t="shared" si="9"/>
        <v>0</v>
      </c>
      <c r="S102" s="35">
        <v>0</v>
      </c>
      <c r="T102" s="35">
        <v>0</v>
      </c>
      <c r="U102" s="36">
        <f t="shared" si="10"/>
        <v>0</v>
      </c>
    </row>
    <row r="103" spans="1:21" s="37" customFormat="1" ht="18" customHeight="1" x14ac:dyDescent="0.2">
      <c r="A103" s="207">
        <v>93</v>
      </c>
      <c r="B103" s="207" t="s">
        <v>196</v>
      </c>
      <c r="C103" s="132" t="s">
        <v>214</v>
      </c>
      <c r="D103" s="198">
        <v>0</v>
      </c>
      <c r="E103" s="199">
        <v>0</v>
      </c>
      <c r="F103" s="198">
        <v>0</v>
      </c>
      <c r="G103" s="198">
        <v>0</v>
      </c>
      <c r="H103" s="200">
        <f t="shared" si="7"/>
        <v>0</v>
      </c>
      <c r="I103" s="200"/>
      <c r="J103" s="198">
        <v>0</v>
      </c>
      <c r="K103" s="200">
        <v>0</v>
      </c>
      <c r="L103" s="198">
        <v>0</v>
      </c>
      <c r="M103" s="198">
        <v>0</v>
      </c>
      <c r="N103" s="200">
        <f t="shared" si="6"/>
        <v>0</v>
      </c>
      <c r="O103" s="200" t="str">
        <f t="shared" si="8"/>
        <v>N.A.</v>
      </c>
      <c r="P103" s="35">
        <v>0</v>
      </c>
      <c r="Q103" s="35">
        <v>0</v>
      </c>
      <c r="R103" s="35">
        <f t="shared" si="9"/>
        <v>0</v>
      </c>
      <c r="S103" s="35">
        <v>0</v>
      </c>
      <c r="T103" s="35">
        <v>0</v>
      </c>
      <c r="U103" s="36">
        <f t="shared" si="10"/>
        <v>0</v>
      </c>
    </row>
    <row r="104" spans="1:21" s="37" customFormat="1" ht="18" customHeight="1" x14ac:dyDescent="0.2">
      <c r="A104" s="207">
        <v>94</v>
      </c>
      <c r="B104" s="207" t="s">
        <v>196</v>
      </c>
      <c r="C104" s="132" t="s">
        <v>215</v>
      </c>
      <c r="D104" s="198">
        <v>0</v>
      </c>
      <c r="E104" s="199">
        <v>0</v>
      </c>
      <c r="F104" s="198">
        <v>0</v>
      </c>
      <c r="G104" s="198">
        <v>0</v>
      </c>
      <c r="H104" s="200">
        <f t="shared" si="7"/>
        <v>0</v>
      </c>
      <c r="I104" s="200"/>
      <c r="J104" s="198">
        <v>0</v>
      </c>
      <c r="K104" s="200">
        <v>0</v>
      </c>
      <c r="L104" s="198">
        <v>0</v>
      </c>
      <c r="M104" s="198">
        <v>0</v>
      </c>
      <c r="N104" s="200">
        <f t="shared" si="6"/>
        <v>0</v>
      </c>
      <c r="O104" s="200" t="str">
        <f t="shared" si="8"/>
        <v>N.A.</v>
      </c>
      <c r="P104" s="35">
        <v>0</v>
      </c>
      <c r="Q104" s="35">
        <v>0</v>
      </c>
      <c r="R104" s="35">
        <f t="shared" si="9"/>
        <v>0</v>
      </c>
      <c r="S104" s="35">
        <v>0</v>
      </c>
      <c r="T104" s="35">
        <v>0</v>
      </c>
      <c r="U104" s="36">
        <f t="shared" si="10"/>
        <v>0</v>
      </c>
    </row>
    <row r="105" spans="1:21" s="37" customFormat="1" ht="18" customHeight="1" x14ac:dyDescent="0.2">
      <c r="A105" s="207">
        <v>95</v>
      </c>
      <c r="B105" s="207" t="s">
        <v>131</v>
      </c>
      <c r="C105" s="132" t="s">
        <v>216</v>
      </c>
      <c r="D105" s="198">
        <v>0</v>
      </c>
      <c r="E105" s="199">
        <v>0</v>
      </c>
      <c r="F105" s="198">
        <v>0</v>
      </c>
      <c r="G105" s="198">
        <v>0</v>
      </c>
      <c r="H105" s="200">
        <f t="shared" si="7"/>
        <v>0</v>
      </c>
      <c r="I105" s="200"/>
      <c r="J105" s="198">
        <v>0</v>
      </c>
      <c r="K105" s="200">
        <v>0</v>
      </c>
      <c r="L105" s="198">
        <v>0</v>
      </c>
      <c r="M105" s="198">
        <v>0</v>
      </c>
      <c r="N105" s="200">
        <f t="shared" si="6"/>
        <v>0</v>
      </c>
      <c r="O105" s="200" t="str">
        <f t="shared" si="8"/>
        <v>N.A.</v>
      </c>
      <c r="P105" s="35">
        <v>0</v>
      </c>
      <c r="Q105" s="35">
        <v>0</v>
      </c>
      <c r="R105" s="35">
        <f t="shared" si="9"/>
        <v>0</v>
      </c>
      <c r="S105" s="35">
        <v>0</v>
      </c>
      <c r="T105" s="35">
        <v>0</v>
      </c>
      <c r="U105" s="36">
        <f t="shared" si="10"/>
        <v>0</v>
      </c>
    </row>
    <row r="106" spans="1:21" s="37" customFormat="1" ht="18" customHeight="1" x14ac:dyDescent="0.2">
      <c r="A106" s="207">
        <v>98</v>
      </c>
      <c r="B106" s="207" t="s">
        <v>131</v>
      </c>
      <c r="C106" s="132" t="s">
        <v>217</v>
      </c>
      <c r="D106" s="198">
        <v>0</v>
      </c>
      <c r="E106" s="199">
        <v>0</v>
      </c>
      <c r="F106" s="198">
        <v>0</v>
      </c>
      <c r="G106" s="198">
        <v>0</v>
      </c>
      <c r="H106" s="200">
        <f t="shared" si="7"/>
        <v>0</v>
      </c>
      <c r="I106" s="200"/>
      <c r="J106" s="198">
        <v>0</v>
      </c>
      <c r="K106" s="200">
        <v>0</v>
      </c>
      <c r="L106" s="198">
        <v>0</v>
      </c>
      <c r="M106" s="198">
        <v>0</v>
      </c>
      <c r="N106" s="200">
        <f t="shared" si="6"/>
        <v>0</v>
      </c>
      <c r="O106" s="200" t="str">
        <f t="shared" si="8"/>
        <v>N.A.</v>
      </c>
      <c r="P106" s="35">
        <v>0</v>
      </c>
      <c r="Q106" s="35">
        <v>0</v>
      </c>
      <c r="R106" s="35">
        <f t="shared" si="9"/>
        <v>0</v>
      </c>
      <c r="S106" s="35">
        <v>0</v>
      </c>
      <c r="T106" s="35">
        <v>0</v>
      </c>
      <c r="U106" s="36">
        <f t="shared" si="10"/>
        <v>0</v>
      </c>
    </row>
    <row r="107" spans="1:21" s="37" customFormat="1" ht="18" customHeight="1" x14ac:dyDescent="0.2">
      <c r="A107" s="207">
        <v>99</v>
      </c>
      <c r="B107" s="207" t="s">
        <v>131</v>
      </c>
      <c r="C107" s="132" t="s">
        <v>218</v>
      </c>
      <c r="D107" s="198">
        <v>0</v>
      </c>
      <c r="E107" s="199">
        <v>0</v>
      </c>
      <c r="F107" s="198">
        <v>0</v>
      </c>
      <c r="G107" s="198">
        <v>0</v>
      </c>
      <c r="H107" s="200">
        <f t="shared" si="7"/>
        <v>0</v>
      </c>
      <c r="I107" s="200"/>
      <c r="J107" s="198">
        <v>0</v>
      </c>
      <c r="K107" s="200">
        <v>0</v>
      </c>
      <c r="L107" s="198">
        <v>0</v>
      </c>
      <c r="M107" s="198">
        <v>0</v>
      </c>
      <c r="N107" s="200">
        <f t="shared" si="6"/>
        <v>0</v>
      </c>
      <c r="O107" s="200" t="str">
        <f t="shared" si="8"/>
        <v>N.A.</v>
      </c>
      <c r="P107" s="35">
        <v>0</v>
      </c>
      <c r="Q107" s="35">
        <v>0</v>
      </c>
      <c r="R107" s="35">
        <f t="shared" si="9"/>
        <v>0</v>
      </c>
      <c r="S107" s="35">
        <v>0</v>
      </c>
      <c r="T107" s="35">
        <v>0</v>
      </c>
      <c r="U107" s="36">
        <f t="shared" si="10"/>
        <v>0</v>
      </c>
    </row>
    <row r="108" spans="1:21" s="37" customFormat="1" ht="18" customHeight="1" x14ac:dyDescent="0.2">
      <c r="A108" s="207">
        <v>100</v>
      </c>
      <c r="B108" s="207" t="s">
        <v>219</v>
      </c>
      <c r="C108" s="132" t="s">
        <v>220</v>
      </c>
      <c r="D108" s="198">
        <v>0</v>
      </c>
      <c r="E108" s="199">
        <v>0</v>
      </c>
      <c r="F108" s="198">
        <v>0</v>
      </c>
      <c r="G108" s="198">
        <v>0</v>
      </c>
      <c r="H108" s="200">
        <f t="shared" si="7"/>
        <v>0</v>
      </c>
      <c r="I108" s="200"/>
      <c r="J108" s="198">
        <v>0</v>
      </c>
      <c r="K108" s="200">
        <v>0</v>
      </c>
      <c r="L108" s="198">
        <v>0</v>
      </c>
      <c r="M108" s="198">
        <v>0</v>
      </c>
      <c r="N108" s="200">
        <f t="shared" si="6"/>
        <v>0</v>
      </c>
      <c r="O108" s="200" t="str">
        <f t="shared" si="8"/>
        <v>N.A.</v>
      </c>
      <c r="P108" s="35">
        <v>0</v>
      </c>
      <c r="Q108" s="35">
        <v>0</v>
      </c>
      <c r="R108" s="35">
        <f t="shared" si="9"/>
        <v>0</v>
      </c>
      <c r="S108" s="35">
        <v>0</v>
      </c>
      <c r="T108" s="35">
        <v>0</v>
      </c>
      <c r="U108" s="36">
        <f t="shared" si="10"/>
        <v>0</v>
      </c>
    </row>
    <row r="109" spans="1:21" s="37" customFormat="1" ht="18" customHeight="1" x14ac:dyDescent="0.2">
      <c r="A109" s="207">
        <v>101</v>
      </c>
      <c r="B109" s="207" t="s">
        <v>219</v>
      </c>
      <c r="C109" s="132" t="s">
        <v>221</v>
      </c>
      <c r="D109" s="198">
        <v>0</v>
      </c>
      <c r="E109" s="199">
        <v>0</v>
      </c>
      <c r="F109" s="198">
        <v>0</v>
      </c>
      <c r="G109" s="198">
        <v>0</v>
      </c>
      <c r="H109" s="200">
        <f t="shared" si="7"/>
        <v>0</v>
      </c>
      <c r="I109" s="200"/>
      <c r="J109" s="198">
        <v>0</v>
      </c>
      <c r="K109" s="200">
        <v>0</v>
      </c>
      <c r="L109" s="198">
        <v>0</v>
      </c>
      <c r="M109" s="198">
        <v>0</v>
      </c>
      <c r="N109" s="200">
        <f t="shared" si="6"/>
        <v>0</v>
      </c>
      <c r="O109" s="200" t="str">
        <f t="shared" si="8"/>
        <v>N.A.</v>
      </c>
      <c r="P109" s="35">
        <v>0</v>
      </c>
      <c r="Q109" s="35">
        <v>0</v>
      </c>
      <c r="R109" s="35">
        <f t="shared" si="9"/>
        <v>0</v>
      </c>
      <c r="S109" s="35">
        <v>0</v>
      </c>
      <c r="T109" s="35">
        <v>0</v>
      </c>
      <c r="U109" s="36">
        <f t="shared" si="10"/>
        <v>0</v>
      </c>
    </row>
    <row r="110" spans="1:21" s="37" customFormat="1" ht="18" customHeight="1" x14ac:dyDescent="0.2">
      <c r="A110" s="207">
        <v>102</v>
      </c>
      <c r="B110" s="207" t="s">
        <v>219</v>
      </c>
      <c r="C110" s="132" t="s">
        <v>222</v>
      </c>
      <c r="D110" s="198">
        <v>0</v>
      </c>
      <c r="E110" s="199">
        <v>0</v>
      </c>
      <c r="F110" s="198">
        <v>0</v>
      </c>
      <c r="G110" s="198">
        <v>0</v>
      </c>
      <c r="H110" s="200">
        <f t="shared" si="7"/>
        <v>0</v>
      </c>
      <c r="I110" s="200"/>
      <c r="J110" s="198">
        <v>0</v>
      </c>
      <c r="K110" s="200">
        <v>0</v>
      </c>
      <c r="L110" s="198">
        <v>0</v>
      </c>
      <c r="M110" s="198">
        <v>0</v>
      </c>
      <c r="N110" s="200">
        <f t="shared" si="6"/>
        <v>0</v>
      </c>
      <c r="O110" s="200" t="str">
        <f t="shared" si="8"/>
        <v>N.A.</v>
      </c>
      <c r="P110" s="35">
        <v>0</v>
      </c>
      <c r="Q110" s="35">
        <v>0</v>
      </c>
      <c r="R110" s="35">
        <f t="shared" si="9"/>
        <v>0</v>
      </c>
      <c r="S110" s="35">
        <v>0</v>
      </c>
      <c r="T110" s="35">
        <v>0</v>
      </c>
      <c r="U110" s="36">
        <f t="shared" si="10"/>
        <v>0</v>
      </c>
    </row>
    <row r="111" spans="1:21" s="37" customFormat="1" ht="18" customHeight="1" x14ac:dyDescent="0.2">
      <c r="A111" s="207">
        <v>103</v>
      </c>
      <c r="B111" s="207" t="s">
        <v>219</v>
      </c>
      <c r="C111" s="132" t="s">
        <v>223</v>
      </c>
      <c r="D111" s="198">
        <v>0</v>
      </c>
      <c r="E111" s="199">
        <v>0</v>
      </c>
      <c r="F111" s="198">
        <v>0</v>
      </c>
      <c r="G111" s="198">
        <v>0</v>
      </c>
      <c r="H111" s="200">
        <f t="shared" si="7"/>
        <v>0</v>
      </c>
      <c r="I111" s="200"/>
      <c r="J111" s="198">
        <v>0</v>
      </c>
      <c r="K111" s="200">
        <v>0</v>
      </c>
      <c r="L111" s="198">
        <v>0</v>
      </c>
      <c r="M111" s="198">
        <v>0</v>
      </c>
      <c r="N111" s="200">
        <f t="shared" si="6"/>
        <v>0</v>
      </c>
      <c r="O111" s="200" t="str">
        <f t="shared" si="8"/>
        <v>N.A.</v>
      </c>
      <c r="P111" s="35">
        <v>0</v>
      </c>
      <c r="Q111" s="35">
        <v>0</v>
      </c>
      <c r="R111" s="35">
        <f t="shared" si="9"/>
        <v>0</v>
      </c>
      <c r="S111" s="35">
        <v>0</v>
      </c>
      <c r="T111" s="35">
        <v>0</v>
      </c>
      <c r="U111" s="36">
        <f t="shared" si="10"/>
        <v>0</v>
      </c>
    </row>
    <row r="112" spans="1:21" s="37" customFormat="1" ht="18" customHeight="1" x14ac:dyDescent="0.2">
      <c r="A112" s="207">
        <v>104</v>
      </c>
      <c r="B112" s="207" t="s">
        <v>219</v>
      </c>
      <c r="C112" s="132" t="s">
        <v>224</v>
      </c>
      <c r="D112" s="198">
        <v>2007.1125000000004</v>
      </c>
      <c r="E112" s="199">
        <v>44.575150999999998</v>
      </c>
      <c r="F112" s="198">
        <v>0</v>
      </c>
      <c r="G112" s="198">
        <v>8.1835129999999996</v>
      </c>
      <c r="H112" s="200">
        <f t="shared" si="7"/>
        <v>1954.3538360000005</v>
      </c>
      <c r="I112" s="200"/>
      <c r="J112" s="198">
        <v>107.12172242020021</v>
      </c>
      <c r="K112" s="200">
        <v>97.279283620392349</v>
      </c>
      <c r="L112" s="198">
        <v>0</v>
      </c>
      <c r="M112" s="198">
        <v>7.7420128699999999</v>
      </c>
      <c r="N112" s="200">
        <f t="shared" si="6"/>
        <v>2.1004259298078658</v>
      </c>
      <c r="O112" s="200">
        <f t="shared" si="8"/>
        <v>-99.89252581128774</v>
      </c>
      <c r="P112" s="35">
        <v>10.734251</v>
      </c>
      <c r="Q112" s="35">
        <v>33.840899999999998</v>
      </c>
      <c r="R112" s="35">
        <f t="shared" si="9"/>
        <v>44.575150999999998</v>
      </c>
      <c r="S112" s="35">
        <v>10.920139470000001</v>
      </c>
      <c r="T112" s="35">
        <v>86.359144150392353</v>
      </c>
      <c r="U112" s="36">
        <f t="shared" si="10"/>
        <v>97.279283620392349</v>
      </c>
    </row>
    <row r="113" spans="1:21" s="37" customFormat="1" ht="18" customHeight="1" x14ac:dyDescent="0.2">
      <c r="A113" s="207">
        <v>105</v>
      </c>
      <c r="B113" s="207" t="s">
        <v>219</v>
      </c>
      <c r="C113" s="132" t="s">
        <v>225</v>
      </c>
      <c r="D113" s="198">
        <v>0</v>
      </c>
      <c r="E113" s="199">
        <v>0</v>
      </c>
      <c r="F113" s="198">
        <v>0</v>
      </c>
      <c r="G113" s="198">
        <v>0</v>
      </c>
      <c r="H113" s="200">
        <f t="shared" si="7"/>
        <v>0</v>
      </c>
      <c r="I113" s="200"/>
      <c r="J113" s="198">
        <v>0</v>
      </c>
      <c r="K113" s="200">
        <v>0</v>
      </c>
      <c r="L113" s="198">
        <v>0</v>
      </c>
      <c r="M113" s="198">
        <v>0</v>
      </c>
      <c r="N113" s="200">
        <f t="shared" si="6"/>
        <v>0</v>
      </c>
      <c r="O113" s="200" t="str">
        <f t="shared" si="8"/>
        <v>N.A.</v>
      </c>
      <c r="P113" s="35">
        <v>0</v>
      </c>
      <c r="Q113" s="35">
        <v>0</v>
      </c>
      <c r="R113" s="35">
        <f t="shared" si="9"/>
        <v>0</v>
      </c>
      <c r="S113" s="35">
        <v>0</v>
      </c>
      <c r="T113" s="35">
        <v>0</v>
      </c>
      <c r="U113" s="36">
        <f t="shared" si="10"/>
        <v>0</v>
      </c>
    </row>
    <row r="114" spans="1:21" s="37" customFormat="1" ht="18" customHeight="1" x14ac:dyDescent="0.2">
      <c r="A114" s="207">
        <v>106</v>
      </c>
      <c r="B114" s="207" t="s">
        <v>117</v>
      </c>
      <c r="C114" s="132" t="s">
        <v>226</v>
      </c>
      <c r="D114" s="198">
        <v>0</v>
      </c>
      <c r="E114" s="199">
        <v>0</v>
      </c>
      <c r="F114" s="198">
        <v>0</v>
      </c>
      <c r="G114" s="198">
        <v>0</v>
      </c>
      <c r="H114" s="200">
        <f t="shared" si="7"/>
        <v>0</v>
      </c>
      <c r="I114" s="200"/>
      <c r="J114" s="198">
        <v>0</v>
      </c>
      <c r="K114" s="200">
        <v>0</v>
      </c>
      <c r="L114" s="198">
        <v>0</v>
      </c>
      <c r="M114" s="198">
        <v>0</v>
      </c>
      <c r="N114" s="200">
        <f t="shared" si="6"/>
        <v>0</v>
      </c>
      <c r="O114" s="200" t="str">
        <f t="shared" si="8"/>
        <v>N.A.</v>
      </c>
      <c r="P114" s="35">
        <v>0</v>
      </c>
      <c r="Q114" s="35">
        <v>0</v>
      </c>
      <c r="R114" s="35">
        <f t="shared" si="9"/>
        <v>0</v>
      </c>
      <c r="S114" s="35">
        <v>0</v>
      </c>
      <c r="T114" s="35">
        <v>0</v>
      </c>
      <c r="U114" s="36">
        <f t="shared" si="10"/>
        <v>0</v>
      </c>
    </row>
    <row r="115" spans="1:21" s="37" customFormat="1" ht="18" customHeight="1" x14ac:dyDescent="0.2">
      <c r="A115" s="207">
        <v>107</v>
      </c>
      <c r="B115" s="207" t="s">
        <v>119</v>
      </c>
      <c r="C115" s="132" t="s">
        <v>227</v>
      </c>
      <c r="D115" s="198">
        <v>0</v>
      </c>
      <c r="E115" s="199">
        <v>0</v>
      </c>
      <c r="F115" s="198">
        <v>0</v>
      </c>
      <c r="G115" s="198">
        <v>0</v>
      </c>
      <c r="H115" s="200">
        <f t="shared" si="7"/>
        <v>0</v>
      </c>
      <c r="I115" s="200"/>
      <c r="J115" s="198">
        <v>0</v>
      </c>
      <c r="K115" s="200">
        <v>0</v>
      </c>
      <c r="L115" s="198">
        <v>0</v>
      </c>
      <c r="M115" s="198">
        <v>0</v>
      </c>
      <c r="N115" s="200">
        <f t="shared" si="6"/>
        <v>0</v>
      </c>
      <c r="O115" s="200" t="str">
        <f t="shared" si="8"/>
        <v>N.A.</v>
      </c>
      <c r="P115" s="35">
        <v>0</v>
      </c>
      <c r="Q115" s="35">
        <v>0</v>
      </c>
      <c r="R115" s="35">
        <f t="shared" si="9"/>
        <v>0</v>
      </c>
      <c r="S115" s="35">
        <v>0</v>
      </c>
      <c r="T115" s="35">
        <v>0</v>
      </c>
      <c r="U115" s="36">
        <f t="shared" si="10"/>
        <v>0</v>
      </c>
    </row>
    <row r="116" spans="1:21" s="37" customFormat="1" ht="18" customHeight="1" x14ac:dyDescent="0.2">
      <c r="A116" s="207">
        <v>108</v>
      </c>
      <c r="B116" s="207" t="s">
        <v>127</v>
      </c>
      <c r="C116" s="132" t="s">
        <v>228</v>
      </c>
      <c r="D116" s="198">
        <v>0</v>
      </c>
      <c r="E116" s="199">
        <v>0</v>
      </c>
      <c r="F116" s="198">
        <v>0</v>
      </c>
      <c r="G116" s="198">
        <v>0</v>
      </c>
      <c r="H116" s="200">
        <f t="shared" si="7"/>
        <v>0</v>
      </c>
      <c r="I116" s="200"/>
      <c r="J116" s="198">
        <v>0</v>
      </c>
      <c r="K116" s="200">
        <v>0</v>
      </c>
      <c r="L116" s="198">
        <v>0</v>
      </c>
      <c r="M116" s="198">
        <v>0</v>
      </c>
      <c r="N116" s="200">
        <f t="shared" si="6"/>
        <v>0</v>
      </c>
      <c r="O116" s="200" t="str">
        <f t="shared" si="8"/>
        <v>N.A.</v>
      </c>
      <c r="P116" s="35">
        <v>0</v>
      </c>
      <c r="Q116" s="35">
        <v>0</v>
      </c>
      <c r="R116" s="35">
        <f t="shared" si="9"/>
        <v>0</v>
      </c>
      <c r="S116" s="35">
        <v>0</v>
      </c>
      <c r="T116" s="35">
        <v>0</v>
      </c>
      <c r="U116" s="36">
        <f t="shared" si="10"/>
        <v>0</v>
      </c>
    </row>
    <row r="117" spans="1:21" s="37" customFormat="1" ht="18" customHeight="1" x14ac:dyDescent="0.2">
      <c r="A117" s="207">
        <v>110</v>
      </c>
      <c r="B117" s="207" t="s">
        <v>204</v>
      </c>
      <c r="C117" s="132" t="s">
        <v>229</v>
      </c>
      <c r="D117" s="198">
        <v>0</v>
      </c>
      <c r="E117" s="199">
        <v>0</v>
      </c>
      <c r="F117" s="198">
        <v>0</v>
      </c>
      <c r="G117" s="198">
        <v>0</v>
      </c>
      <c r="H117" s="200">
        <f t="shared" si="7"/>
        <v>0</v>
      </c>
      <c r="I117" s="200"/>
      <c r="J117" s="198">
        <v>0</v>
      </c>
      <c r="K117" s="200">
        <v>0</v>
      </c>
      <c r="L117" s="198">
        <v>0</v>
      </c>
      <c r="M117" s="198">
        <v>0</v>
      </c>
      <c r="N117" s="200">
        <f t="shared" si="6"/>
        <v>0</v>
      </c>
      <c r="O117" s="200" t="str">
        <f t="shared" si="8"/>
        <v>N.A.</v>
      </c>
      <c r="P117" s="35">
        <v>0</v>
      </c>
      <c r="Q117" s="35">
        <v>0</v>
      </c>
      <c r="R117" s="35">
        <f t="shared" si="9"/>
        <v>0</v>
      </c>
      <c r="S117" s="35">
        <v>0</v>
      </c>
      <c r="T117" s="35">
        <v>0</v>
      </c>
      <c r="U117" s="36">
        <f t="shared" si="10"/>
        <v>0</v>
      </c>
    </row>
    <row r="118" spans="1:21" s="37" customFormat="1" ht="18" customHeight="1" x14ac:dyDescent="0.2">
      <c r="A118" s="207">
        <v>111</v>
      </c>
      <c r="B118" s="207" t="s">
        <v>196</v>
      </c>
      <c r="C118" s="132" t="s">
        <v>230</v>
      </c>
      <c r="D118" s="198">
        <v>0</v>
      </c>
      <c r="E118" s="199">
        <v>0</v>
      </c>
      <c r="F118" s="198">
        <v>0</v>
      </c>
      <c r="G118" s="198">
        <v>0</v>
      </c>
      <c r="H118" s="200">
        <f t="shared" si="7"/>
        <v>0</v>
      </c>
      <c r="I118" s="200"/>
      <c r="J118" s="198">
        <v>0</v>
      </c>
      <c r="K118" s="200">
        <v>0</v>
      </c>
      <c r="L118" s="198">
        <v>0</v>
      </c>
      <c r="M118" s="198">
        <v>0</v>
      </c>
      <c r="N118" s="200">
        <f t="shared" si="6"/>
        <v>0</v>
      </c>
      <c r="O118" s="200" t="str">
        <f t="shared" si="8"/>
        <v>N.A.</v>
      </c>
      <c r="P118" s="35">
        <v>0</v>
      </c>
      <c r="Q118" s="35">
        <v>0</v>
      </c>
      <c r="R118" s="35">
        <f t="shared" si="9"/>
        <v>0</v>
      </c>
      <c r="S118" s="35">
        <v>0</v>
      </c>
      <c r="T118" s="35">
        <v>0</v>
      </c>
      <c r="U118" s="36">
        <f t="shared" si="10"/>
        <v>0</v>
      </c>
    </row>
    <row r="119" spans="1:21" s="37" customFormat="1" ht="18" customHeight="1" x14ac:dyDescent="0.2">
      <c r="A119" s="207">
        <v>112</v>
      </c>
      <c r="B119" s="207" t="s">
        <v>196</v>
      </c>
      <c r="C119" s="132" t="s">
        <v>231</v>
      </c>
      <c r="D119" s="198">
        <v>0</v>
      </c>
      <c r="E119" s="199">
        <v>0</v>
      </c>
      <c r="F119" s="198">
        <v>0</v>
      </c>
      <c r="G119" s="198">
        <v>0</v>
      </c>
      <c r="H119" s="200">
        <f t="shared" si="7"/>
        <v>0</v>
      </c>
      <c r="I119" s="200"/>
      <c r="J119" s="198">
        <v>0</v>
      </c>
      <c r="K119" s="200">
        <v>0</v>
      </c>
      <c r="L119" s="198">
        <v>0</v>
      </c>
      <c r="M119" s="198">
        <v>0</v>
      </c>
      <c r="N119" s="200">
        <f t="shared" si="6"/>
        <v>0</v>
      </c>
      <c r="O119" s="200" t="str">
        <f t="shared" si="8"/>
        <v>N.A.</v>
      </c>
      <c r="P119" s="35">
        <v>0</v>
      </c>
      <c r="Q119" s="35">
        <v>0</v>
      </c>
      <c r="R119" s="35">
        <f t="shared" si="9"/>
        <v>0</v>
      </c>
      <c r="S119" s="35">
        <v>0</v>
      </c>
      <c r="T119" s="35">
        <v>0</v>
      </c>
      <c r="U119" s="36">
        <f t="shared" si="10"/>
        <v>0</v>
      </c>
    </row>
    <row r="120" spans="1:21" s="37" customFormat="1" ht="18" customHeight="1" x14ac:dyDescent="0.2">
      <c r="A120" s="207">
        <v>113</v>
      </c>
      <c r="B120" s="207" t="s">
        <v>204</v>
      </c>
      <c r="C120" s="132" t="s">
        <v>232</v>
      </c>
      <c r="D120" s="198">
        <v>0</v>
      </c>
      <c r="E120" s="199">
        <v>0</v>
      </c>
      <c r="F120" s="198">
        <v>0</v>
      </c>
      <c r="G120" s="198">
        <v>0</v>
      </c>
      <c r="H120" s="200">
        <f t="shared" si="7"/>
        <v>0</v>
      </c>
      <c r="I120" s="200"/>
      <c r="J120" s="198">
        <v>0</v>
      </c>
      <c r="K120" s="200">
        <v>0</v>
      </c>
      <c r="L120" s="198">
        <v>0</v>
      </c>
      <c r="M120" s="198">
        <v>0</v>
      </c>
      <c r="N120" s="200">
        <f t="shared" si="6"/>
        <v>0</v>
      </c>
      <c r="O120" s="200" t="str">
        <f t="shared" si="8"/>
        <v>N.A.</v>
      </c>
      <c r="P120" s="35">
        <v>0</v>
      </c>
      <c r="Q120" s="35">
        <v>0</v>
      </c>
      <c r="R120" s="35">
        <f t="shared" si="9"/>
        <v>0</v>
      </c>
      <c r="S120" s="35">
        <v>0</v>
      </c>
      <c r="T120" s="35">
        <v>0</v>
      </c>
      <c r="U120" s="36">
        <f t="shared" si="10"/>
        <v>0</v>
      </c>
    </row>
    <row r="121" spans="1:21" s="37" customFormat="1" ht="18" customHeight="1" x14ac:dyDescent="0.2">
      <c r="A121" s="207">
        <v>114</v>
      </c>
      <c r="B121" s="207" t="s">
        <v>204</v>
      </c>
      <c r="C121" s="132" t="s">
        <v>233</v>
      </c>
      <c r="D121" s="198">
        <v>0</v>
      </c>
      <c r="E121" s="199">
        <v>0</v>
      </c>
      <c r="F121" s="198">
        <v>0</v>
      </c>
      <c r="G121" s="198">
        <v>0</v>
      </c>
      <c r="H121" s="200">
        <f t="shared" si="7"/>
        <v>0</v>
      </c>
      <c r="I121" s="200"/>
      <c r="J121" s="198">
        <v>0</v>
      </c>
      <c r="K121" s="200">
        <v>0</v>
      </c>
      <c r="L121" s="198">
        <v>0</v>
      </c>
      <c r="M121" s="198">
        <v>0</v>
      </c>
      <c r="N121" s="200">
        <f t="shared" si="6"/>
        <v>0</v>
      </c>
      <c r="O121" s="200" t="str">
        <f t="shared" si="8"/>
        <v>N.A.</v>
      </c>
      <c r="P121" s="35">
        <v>0</v>
      </c>
      <c r="Q121" s="35">
        <v>0</v>
      </c>
      <c r="R121" s="35">
        <f t="shared" si="9"/>
        <v>0</v>
      </c>
      <c r="S121" s="35">
        <v>0</v>
      </c>
      <c r="T121" s="35">
        <v>0</v>
      </c>
      <c r="U121" s="36">
        <f t="shared" si="10"/>
        <v>0</v>
      </c>
    </row>
    <row r="122" spans="1:21" s="37" customFormat="1" ht="18" customHeight="1" x14ac:dyDescent="0.2">
      <c r="A122" s="207">
        <v>117</v>
      </c>
      <c r="B122" s="207" t="s">
        <v>204</v>
      </c>
      <c r="C122" s="132" t="s">
        <v>234</v>
      </c>
      <c r="D122" s="198">
        <v>0</v>
      </c>
      <c r="E122" s="199">
        <v>0</v>
      </c>
      <c r="F122" s="198">
        <v>0</v>
      </c>
      <c r="G122" s="198">
        <v>0</v>
      </c>
      <c r="H122" s="200">
        <f t="shared" si="7"/>
        <v>0</v>
      </c>
      <c r="I122" s="200"/>
      <c r="J122" s="198">
        <v>0</v>
      </c>
      <c r="K122" s="200">
        <v>0</v>
      </c>
      <c r="L122" s="198">
        <v>0</v>
      </c>
      <c r="M122" s="198">
        <v>0</v>
      </c>
      <c r="N122" s="200">
        <f t="shared" si="6"/>
        <v>0</v>
      </c>
      <c r="O122" s="200" t="str">
        <f t="shared" si="8"/>
        <v>N.A.</v>
      </c>
      <c r="P122" s="35">
        <v>0</v>
      </c>
      <c r="Q122" s="35">
        <v>0</v>
      </c>
      <c r="R122" s="35">
        <f t="shared" si="9"/>
        <v>0</v>
      </c>
      <c r="S122" s="35">
        <v>0</v>
      </c>
      <c r="T122" s="35">
        <v>0</v>
      </c>
      <c r="U122" s="36">
        <f t="shared" si="10"/>
        <v>0</v>
      </c>
    </row>
    <row r="123" spans="1:21" s="37" customFormat="1" ht="18" customHeight="1" x14ac:dyDescent="0.2">
      <c r="A123" s="207">
        <v>118</v>
      </c>
      <c r="B123" s="207" t="s">
        <v>196</v>
      </c>
      <c r="C123" s="132" t="s">
        <v>235</v>
      </c>
      <c r="D123" s="198">
        <v>0</v>
      </c>
      <c r="E123" s="199">
        <v>0</v>
      </c>
      <c r="F123" s="198">
        <v>0</v>
      </c>
      <c r="G123" s="198">
        <v>0</v>
      </c>
      <c r="H123" s="200">
        <f t="shared" si="7"/>
        <v>0</v>
      </c>
      <c r="I123" s="200"/>
      <c r="J123" s="198">
        <v>0</v>
      </c>
      <c r="K123" s="200">
        <v>0</v>
      </c>
      <c r="L123" s="198">
        <v>0</v>
      </c>
      <c r="M123" s="198">
        <v>0</v>
      </c>
      <c r="N123" s="200">
        <f t="shared" si="6"/>
        <v>0</v>
      </c>
      <c r="O123" s="200" t="str">
        <f t="shared" si="8"/>
        <v>N.A.</v>
      </c>
      <c r="P123" s="35">
        <v>0</v>
      </c>
      <c r="Q123" s="35">
        <v>0</v>
      </c>
      <c r="R123" s="35">
        <f t="shared" si="9"/>
        <v>0</v>
      </c>
      <c r="S123" s="35">
        <v>0</v>
      </c>
      <c r="T123" s="35">
        <v>0</v>
      </c>
      <c r="U123" s="36">
        <f t="shared" si="10"/>
        <v>0</v>
      </c>
    </row>
    <row r="124" spans="1:21" s="37" customFormat="1" ht="18" customHeight="1" x14ac:dyDescent="0.2">
      <c r="A124" s="207">
        <v>122</v>
      </c>
      <c r="B124" s="207" t="s">
        <v>131</v>
      </c>
      <c r="C124" s="132" t="s">
        <v>236</v>
      </c>
      <c r="D124" s="198">
        <v>0</v>
      </c>
      <c r="E124" s="199">
        <v>0</v>
      </c>
      <c r="F124" s="198">
        <v>0</v>
      </c>
      <c r="G124" s="198">
        <v>0</v>
      </c>
      <c r="H124" s="200">
        <f t="shared" si="7"/>
        <v>0</v>
      </c>
      <c r="I124" s="200"/>
      <c r="J124" s="198">
        <v>0</v>
      </c>
      <c r="K124" s="200">
        <v>0</v>
      </c>
      <c r="L124" s="198">
        <v>0</v>
      </c>
      <c r="M124" s="198">
        <v>0</v>
      </c>
      <c r="N124" s="200">
        <f t="shared" si="6"/>
        <v>0</v>
      </c>
      <c r="O124" s="200" t="str">
        <f t="shared" si="8"/>
        <v>N.A.</v>
      </c>
      <c r="P124" s="35">
        <v>0</v>
      </c>
      <c r="Q124" s="35">
        <v>0</v>
      </c>
      <c r="R124" s="35">
        <f t="shared" si="9"/>
        <v>0</v>
      </c>
      <c r="S124" s="35">
        <v>0</v>
      </c>
      <c r="T124" s="35">
        <v>0</v>
      </c>
      <c r="U124" s="36">
        <f t="shared" si="10"/>
        <v>0</v>
      </c>
    </row>
    <row r="125" spans="1:21" s="37" customFormat="1" ht="18" customHeight="1" x14ac:dyDescent="0.2">
      <c r="A125" s="207">
        <v>123</v>
      </c>
      <c r="B125" s="207" t="s">
        <v>237</v>
      </c>
      <c r="C125" s="132" t="s">
        <v>238</v>
      </c>
      <c r="D125" s="198">
        <v>0</v>
      </c>
      <c r="E125" s="199">
        <v>0</v>
      </c>
      <c r="F125" s="198">
        <v>0</v>
      </c>
      <c r="G125" s="198">
        <v>0</v>
      </c>
      <c r="H125" s="200">
        <f t="shared" si="7"/>
        <v>0</v>
      </c>
      <c r="I125" s="200"/>
      <c r="J125" s="198">
        <v>0</v>
      </c>
      <c r="K125" s="200">
        <v>0</v>
      </c>
      <c r="L125" s="198">
        <v>0</v>
      </c>
      <c r="M125" s="198">
        <v>0</v>
      </c>
      <c r="N125" s="200">
        <f t="shared" si="6"/>
        <v>0</v>
      </c>
      <c r="O125" s="200" t="str">
        <f t="shared" si="8"/>
        <v>N.A.</v>
      </c>
      <c r="P125" s="35">
        <v>0</v>
      </c>
      <c r="Q125" s="35">
        <v>0</v>
      </c>
      <c r="R125" s="35">
        <f t="shared" si="9"/>
        <v>0</v>
      </c>
      <c r="S125" s="35">
        <v>0</v>
      </c>
      <c r="T125" s="35">
        <v>0</v>
      </c>
      <c r="U125" s="36">
        <f t="shared" si="10"/>
        <v>0</v>
      </c>
    </row>
    <row r="126" spans="1:21" s="37" customFormat="1" ht="18" customHeight="1" x14ac:dyDescent="0.2">
      <c r="A126" s="207">
        <v>124</v>
      </c>
      <c r="B126" s="207" t="s">
        <v>131</v>
      </c>
      <c r="C126" s="132" t="s">
        <v>239</v>
      </c>
      <c r="D126" s="198">
        <v>0</v>
      </c>
      <c r="E126" s="199">
        <v>0</v>
      </c>
      <c r="F126" s="198">
        <v>0</v>
      </c>
      <c r="G126" s="198">
        <v>0</v>
      </c>
      <c r="H126" s="200">
        <f t="shared" si="7"/>
        <v>0</v>
      </c>
      <c r="I126" s="200"/>
      <c r="J126" s="198">
        <v>0</v>
      </c>
      <c r="K126" s="200">
        <v>0</v>
      </c>
      <c r="L126" s="198">
        <v>0</v>
      </c>
      <c r="M126" s="198">
        <v>0</v>
      </c>
      <c r="N126" s="200">
        <f t="shared" si="6"/>
        <v>0</v>
      </c>
      <c r="O126" s="200" t="str">
        <f t="shared" si="8"/>
        <v>N.A.</v>
      </c>
      <c r="P126" s="35">
        <v>0</v>
      </c>
      <c r="Q126" s="35">
        <v>0</v>
      </c>
      <c r="R126" s="35">
        <f t="shared" si="9"/>
        <v>0</v>
      </c>
      <c r="S126" s="35">
        <v>0</v>
      </c>
      <c r="T126" s="35">
        <v>0</v>
      </c>
      <c r="U126" s="36">
        <f t="shared" si="10"/>
        <v>0</v>
      </c>
    </row>
    <row r="127" spans="1:21" s="37" customFormat="1" ht="18" customHeight="1" x14ac:dyDescent="0.2">
      <c r="A127" s="207">
        <v>126</v>
      </c>
      <c r="B127" s="207" t="s">
        <v>219</v>
      </c>
      <c r="C127" s="132" t="s">
        <v>240</v>
      </c>
      <c r="D127" s="198">
        <v>0</v>
      </c>
      <c r="E127" s="199">
        <v>0</v>
      </c>
      <c r="F127" s="198">
        <v>0</v>
      </c>
      <c r="G127" s="198">
        <v>0</v>
      </c>
      <c r="H127" s="200">
        <f t="shared" si="7"/>
        <v>0</v>
      </c>
      <c r="I127" s="200"/>
      <c r="J127" s="198">
        <v>0</v>
      </c>
      <c r="K127" s="200">
        <v>0</v>
      </c>
      <c r="L127" s="198">
        <v>0</v>
      </c>
      <c r="M127" s="198">
        <v>0</v>
      </c>
      <c r="N127" s="200">
        <f t="shared" si="6"/>
        <v>0</v>
      </c>
      <c r="O127" s="200" t="str">
        <f t="shared" si="8"/>
        <v>N.A.</v>
      </c>
      <c r="P127" s="35">
        <v>0</v>
      </c>
      <c r="Q127" s="35">
        <v>0</v>
      </c>
      <c r="R127" s="35">
        <f t="shared" si="9"/>
        <v>0</v>
      </c>
      <c r="S127" s="35">
        <v>0</v>
      </c>
      <c r="T127" s="35">
        <v>0</v>
      </c>
      <c r="U127" s="36">
        <f t="shared" si="10"/>
        <v>0</v>
      </c>
    </row>
    <row r="128" spans="1:21" s="37" customFormat="1" ht="18" customHeight="1" x14ac:dyDescent="0.2">
      <c r="A128" s="207">
        <v>127</v>
      </c>
      <c r="B128" s="207" t="s">
        <v>241</v>
      </c>
      <c r="C128" s="132" t="s">
        <v>242</v>
      </c>
      <c r="D128" s="198">
        <v>0</v>
      </c>
      <c r="E128" s="199">
        <v>0</v>
      </c>
      <c r="F128" s="198">
        <v>0</v>
      </c>
      <c r="G128" s="198">
        <v>0</v>
      </c>
      <c r="H128" s="200">
        <f t="shared" si="7"/>
        <v>0</v>
      </c>
      <c r="I128" s="200"/>
      <c r="J128" s="198">
        <v>0</v>
      </c>
      <c r="K128" s="200">
        <v>0</v>
      </c>
      <c r="L128" s="198">
        <v>0</v>
      </c>
      <c r="M128" s="198">
        <v>0</v>
      </c>
      <c r="N128" s="200">
        <f t="shared" si="6"/>
        <v>0</v>
      </c>
      <c r="O128" s="200" t="str">
        <f t="shared" si="8"/>
        <v>N.A.</v>
      </c>
      <c r="P128" s="35">
        <v>0</v>
      </c>
      <c r="Q128" s="35">
        <v>0</v>
      </c>
      <c r="R128" s="35">
        <f t="shared" si="9"/>
        <v>0</v>
      </c>
      <c r="S128" s="35">
        <v>0</v>
      </c>
      <c r="T128" s="35">
        <v>0</v>
      </c>
      <c r="U128" s="36">
        <f t="shared" si="10"/>
        <v>0</v>
      </c>
    </row>
    <row r="129" spans="1:21" s="37" customFormat="1" ht="18" customHeight="1" x14ac:dyDescent="0.2">
      <c r="A129" s="207">
        <v>128</v>
      </c>
      <c r="B129" s="207" t="s">
        <v>219</v>
      </c>
      <c r="C129" s="132" t="s">
        <v>243</v>
      </c>
      <c r="D129" s="198">
        <v>0</v>
      </c>
      <c r="E129" s="199">
        <v>0</v>
      </c>
      <c r="F129" s="198">
        <v>0</v>
      </c>
      <c r="G129" s="198">
        <v>0</v>
      </c>
      <c r="H129" s="200">
        <f t="shared" si="7"/>
        <v>0</v>
      </c>
      <c r="I129" s="200"/>
      <c r="J129" s="198">
        <v>0</v>
      </c>
      <c r="K129" s="200">
        <v>0</v>
      </c>
      <c r="L129" s="198">
        <v>0</v>
      </c>
      <c r="M129" s="198">
        <v>0</v>
      </c>
      <c r="N129" s="200">
        <f t="shared" si="6"/>
        <v>0</v>
      </c>
      <c r="O129" s="200" t="str">
        <f t="shared" si="8"/>
        <v>N.A.</v>
      </c>
      <c r="P129" s="35">
        <v>0</v>
      </c>
      <c r="Q129" s="35">
        <v>0</v>
      </c>
      <c r="R129" s="35">
        <f t="shared" si="9"/>
        <v>0</v>
      </c>
      <c r="S129" s="35">
        <v>0</v>
      </c>
      <c r="T129" s="35">
        <v>0</v>
      </c>
      <c r="U129" s="36">
        <f t="shared" si="10"/>
        <v>0</v>
      </c>
    </row>
    <row r="130" spans="1:21" s="37" customFormat="1" ht="18" customHeight="1" x14ac:dyDescent="0.2">
      <c r="A130" s="207">
        <v>130</v>
      </c>
      <c r="B130" s="207" t="s">
        <v>219</v>
      </c>
      <c r="C130" s="132" t="s">
        <v>244</v>
      </c>
      <c r="D130" s="198">
        <v>1309.0977500000001</v>
      </c>
      <c r="E130" s="199">
        <v>40.825907999999998</v>
      </c>
      <c r="F130" s="198">
        <v>0</v>
      </c>
      <c r="G130" s="198">
        <v>2.004616</v>
      </c>
      <c r="H130" s="200">
        <f t="shared" si="7"/>
        <v>1266.2672260000002</v>
      </c>
      <c r="I130" s="200"/>
      <c r="J130" s="198">
        <v>37.286674554260898</v>
      </c>
      <c r="K130" s="200">
        <v>33.856041598491082</v>
      </c>
      <c r="L130" s="198">
        <v>0</v>
      </c>
      <c r="M130" s="198">
        <v>2.6995216899999992</v>
      </c>
      <c r="N130" s="200">
        <f t="shared" si="6"/>
        <v>0.73111126576981711</v>
      </c>
      <c r="O130" s="200">
        <f t="shared" si="8"/>
        <v>-99.942262482139782</v>
      </c>
      <c r="P130" s="35">
        <v>5.9645310000000018</v>
      </c>
      <c r="Q130" s="35">
        <v>34.861376999999997</v>
      </c>
      <c r="R130" s="35">
        <f t="shared" si="9"/>
        <v>40.825907999999998</v>
      </c>
      <c r="S130" s="35">
        <v>5.9645278199999998</v>
      </c>
      <c r="T130" s="35">
        <v>27.891513778491081</v>
      </c>
      <c r="U130" s="36">
        <f t="shared" si="10"/>
        <v>33.856041598491082</v>
      </c>
    </row>
    <row r="131" spans="1:21" s="37" customFormat="1" ht="18" customHeight="1" x14ac:dyDescent="0.2">
      <c r="A131" s="207">
        <v>132</v>
      </c>
      <c r="B131" s="207" t="s">
        <v>245</v>
      </c>
      <c r="C131" s="132" t="s">
        <v>246</v>
      </c>
      <c r="D131" s="198">
        <v>0</v>
      </c>
      <c r="E131" s="199">
        <v>0</v>
      </c>
      <c r="F131" s="198">
        <v>0</v>
      </c>
      <c r="G131" s="198">
        <v>0</v>
      </c>
      <c r="H131" s="200">
        <f t="shared" si="7"/>
        <v>0</v>
      </c>
      <c r="I131" s="200"/>
      <c r="J131" s="198">
        <v>107.54114469526372</v>
      </c>
      <c r="K131" s="200">
        <v>395.89518572748648</v>
      </c>
      <c r="L131" s="198">
        <v>0</v>
      </c>
      <c r="M131" s="198">
        <v>0</v>
      </c>
      <c r="N131" s="200">
        <f t="shared" si="6"/>
        <v>-288.35404103222277</v>
      </c>
      <c r="O131" s="200" t="str">
        <f t="shared" si="8"/>
        <v>N.A.</v>
      </c>
      <c r="P131" s="35">
        <v>0</v>
      </c>
      <c r="Q131" s="35">
        <v>0</v>
      </c>
      <c r="R131" s="35">
        <f t="shared" si="9"/>
        <v>0</v>
      </c>
      <c r="S131" s="35">
        <v>0</v>
      </c>
      <c r="T131" s="35">
        <v>395.89518572748648</v>
      </c>
      <c r="U131" s="36">
        <f t="shared" si="10"/>
        <v>395.89518572748648</v>
      </c>
    </row>
    <row r="132" spans="1:21" s="37" customFormat="1" ht="18" customHeight="1" x14ac:dyDescent="0.2">
      <c r="A132" s="207">
        <v>136</v>
      </c>
      <c r="B132" s="207" t="s">
        <v>127</v>
      </c>
      <c r="C132" s="132" t="s">
        <v>247</v>
      </c>
      <c r="D132" s="198">
        <v>0</v>
      </c>
      <c r="E132" s="199">
        <v>0</v>
      </c>
      <c r="F132" s="198">
        <v>0</v>
      </c>
      <c r="G132" s="198">
        <v>0</v>
      </c>
      <c r="H132" s="200">
        <f t="shared" si="7"/>
        <v>0</v>
      </c>
      <c r="I132" s="200"/>
      <c r="J132" s="198">
        <v>0</v>
      </c>
      <c r="K132" s="200">
        <v>0</v>
      </c>
      <c r="L132" s="198">
        <v>0</v>
      </c>
      <c r="M132" s="198">
        <v>0</v>
      </c>
      <c r="N132" s="200">
        <f t="shared" si="6"/>
        <v>0</v>
      </c>
      <c r="O132" s="200" t="str">
        <f t="shared" si="8"/>
        <v>N.A.</v>
      </c>
      <c r="P132" s="35">
        <v>0</v>
      </c>
      <c r="Q132" s="35">
        <v>0</v>
      </c>
      <c r="R132" s="35">
        <f t="shared" si="9"/>
        <v>0</v>
      </c>
      <c r="S132" s="35">
        <v>0</v>
      </c>
      <c r="T132" s="35">
        <v>0</v>
      </c>
      <c r="U132" s="36">
        <f t="shared" si="10"/>
        <v>0</v>
      </c>
    </row>
    <row r="133" spans="1:21" s="37" customFormat="1" ht="18" customHeight="1" x14ac:dyDescent="0.2">
      <c r="A133" s="207">
        <v>138</v>
      </c>
      <c r="B133" s="207" t="s">
        <v>131</v>
      </c>
      <c r="C133" s="132" t="s">
        <v>248</v>
      </c>
      <c r="D133" s="198">
        <v>0</v>
      </c>
      <c r="E133" s="199">
        <v>0</v>
      </c>
      <c r="F133" s="198">
        <v>0</v>
      </c>
      <c r="G133" s="198">
        <v>0</v>
      </c>
      <c r="H133" s="200">
        <f t="shared" si="7"/>
        <v>0</v>
      </c>
      <c r="I133" s="200"/>
      <c r="J133" s="198">
        <v>0</v>
      </c>
      <c r="K133" s="200">
        <v>0</v>
      </c>
      <c r="L133" s="198">
        <v>0</v>
      </c>
      <c r="M133" s="198">
        <v>0</v>
      </c>
      <c r="N133" s="200">
        <f t="shared" si="6"/>
        <v>0</v>
      </c>
      <c r="O133" s="200" t="str">
        <f t="shared" si="8"/>
        <v>N.A.</v>
      </c>
      <c r="P133" s="35">
        <v>0</v>
      </c>
      <c r="Q133" s="35">
        <v>0</v>
      </c>
      <c r="R133" s="35">
        <f t="shared" si="9"/>
        <v>0</v>
      </c>
      <c r="S133" s="35">
        <v>0</v>
      </c>
      <c r="T133" s="35">
        <v>0</v>
      </c>
      <c r="U133" s="36">
        <f t="shared" si="10"/>
        <v>0</v>
      </c>
    </row>
    <row r="134" spans="1:21" s="37" customFormat="1" ht="18" customHeight="1" x14ac:dyDescent="0.2">
      <c r="A134" s="207">
        <v>139</v>
      </c>
      <c r="B134" s="207" t="s">
        <v>131</v>
      </c>
      <c r="C134" s="132" t="s">
        <v>249</v>
      </c>
      <c r="D134" s="198">
        <v>0</v>
      </c>
      <c r="E134" s="199">
        <v>0</v>
      </c>
      <c r="F134" s="198">
        <v>0</v>
      </c>
      <c r="G134" s="198">
        <v>0</v>
      </c>
      <c r="H134" s="200">
        <f t="shared" si="7"/>
        <v>0</v>
      </c>
      <c r="I134" s="200"/>
      <c r="J134" s="198">
        <v>0</v>
      </c>
      <c r="K134" s="200">
        <v>0</v>
      </c>
      <c r="L134" s="198">
        <v>0</v>
      </c>
      <c r="M134" s="198">
        <v>0</v>
      </c>
      <c r="N134" s="200">
        <f t="shared" si="6"/>
        <v>0</v>
      </c>
      <c r="O134" s="200" t="str">
        <f t="shared" si="8"/>
        <v>N.A.</v>
      </c>
      <c r="P134" s="35">
        <v>0</v>
      </c>
      <c r="Q134" s="35">
        <v>0</v>
      </c>
      <c r="R134" s="35">
        <f t="shared" si="9"/>
        <v>0</v>
      </c>
      <c r="S134" s="35">
        <v>0</v>
      </c>
      <c r="T134" s="35">
        <v>0</v>
      </c>
      <c r="U134" s="36">
        <f t="shared" si="10"/>
        <v>0</v>
      </c>
    </row>
    <row r="135" spans="1:21" s="37" customFormat="1" ht="18" customHeight="1" x14ac:dyDescent="0.2">
      <c r="A135" s="207">
        <v>140</v>
      </c>
      <c r="B135" s="207" t="s">
        <v>237</v>
      </c>
      <c r="C135" s="132" t="s">
        <v>250</v>
      </c>
      <c r="D135" s="198">
        <v>141.30721799999998</v>
      </c>
      <c r="E135" s="199">
        <v>32.670199000000004</v>
      </c>
      <c r="F135" s="198">
        <v>0</v>
      </c>
      <c r="G135" s="198">
        <v>0.74935599999999991</v>
      </c>
      <c r="H135" s="200">
        <f t="shared" si="7"/>
        <v>107.88766299999997</v>
      </c>
      <c r="I135" s="200"/>
      <c r="J135" s="198">
        <v>24.628270670226012</v>
      </c>
      <c r="K135" s="200">
        <v>23.382911302182372</v>
      </c>
      <c r="L135" s="198">
        <v>0</v>
      </c>
      <c r="M135" s="198">
        <v>0.76245210000000008</v>
      </c>
      <c r="N135" s="200">
        <f t="shared" si="6"/>
        <v>0.48290726804364048</v>
      </c>
      <c r="O135" s="200">
        <f t="shared" si="8"/>
        <v>-99.552398064231255</v>
      </c>
      <c r="P135" s="35">
        <v>17.704382000000003</v>
      </c>
      <c r="Q135" s="35">
        <v>14.965816999999999</v>
      </c>
      <c r="R135" s="35">
        <f t="shared" si="9"/>
        <v>32.670199000000004</v>
      </c>
      <c r="S135" s="35">
        <v>17.353052470000002</v>
      </c>
      <c r="T135" s="35">
        <v>6.029858832182371</v>
      </c>
      <c r="U135" s="36">
        <f t="shared" si="10"/>
        <v>23.382911302182372</v>
      </c>
    </row>
    <row r="136" spans="1:21" s="37" customFormat="1" ht="18" customHeight="1" x14ac:dyDescent="0.2">
      <c r="A136" s="207">
        <v>141</v>
      </c>
      <c r="B136" s="207" t="s">
        <v>131</v>
      </c>
      <c r="C136" s="132" t="s">
        <v>251</v>
      </c>
      <c r="D136" s="198">
        <v>0</v>
      </c>
      <c r="E136" s="199">
        <v>0</v>
      </c>
      <c r="F136" s="198">
        <v>0</v>
      </c>
      <c r="G136" s="198">
        <v>0</v>
      </c>
      <c r="H136" s="200">
        <f t="shared" si="7"/>
        <v>0</v>
      </c>
      <c r="I136" s="200"/>
      <c r="J136" s="198">
        <v>0</v>
      </c>
      <c r="K136" s="200">
        <v>0</v>
      </c>
      <c r="L136" s="198">
        <v>0</v>
      </c>
      <c r="M136" s="198">
        <v>0</v>
      </c>
      <c r="N136" s="200">
        <f t="shared" si="6"/>
        <v>0</v>
      </c>
      <c r="O136" s="200" t="str">
        <f t="shared" si="8"/>
        <v>N.A.</v>
      </c>
      <c r="P136" s="35">
        <v>0</v>
      </c>
      <c r="Q136" s="35">
        <v>0</v>
      </c>
      <c r="R136" s="35">
        <f t="shared" si="9"/>
        <v>0</v>
      </c>
      <c r="S136" s="35">
        <v>0</v>
      </c>
      <c r="T136" s="35">
        <v>0</v>
      </c>
      <c r="U136" s="36">
        <f t="shared" si="10"/>
        <v>0</v>
      </c>
    </row>
    <row r="137" spans="1:21" s="37" customFormat="1" ht="18" customHeight="1" x14ac:dyDescent="0.2">
      <c r="A137" s="207">
        <v>142</v>
      </c>
      <c r="B137" s="207" t="s">
        <v>219</v>
      </c>
      <c r="C137" s="132" t="s">
        <v>252</v>
      </c>
      <c r="D137" s="198">
        <v>0</v>
      </c>
      <c r="E137" s="199">
        <v>0</v>
      </c>
      <c r="F137" s="198">
        <v>0</v>
      </c>
      <c r="G137" s="198">
        <v>0</v>
      </c>
      <c r="H137" s="200">
        <f t="shared" si="7"/>
        <v>0</v>
      </c>
      <c r="I137" s="200"/>
      <c r="J137" s="198">
        <v>0</v>
      </c>
      <c r="K137" s="200">
        <v>0</v>
      </c>
      <c r="L137" s="198">
        <v>0</v>
      </c>
      <c r="M137" s="198">
        <v>0</v>
      </c>
      <c r="N137" s="200">
        <f t="shared" si="6"/>
        <v>0</v>
      </c>
      <c r="O137" s="200" t="str">
        <f t="shared" si="8"/>
        <v>N.A.</v>
      </c>
      <c r="P137" s="35">
        <v>0</v>
      </c>
      <c r="Q137" s="35">
        <v>0</v>
      </c>
      <c r="R137" s="35">
        <f t="shared" si="9"/>
        <v>0</v>
      </c>
      <c r="S137" s="35">
        <v>0</v>
      </c>
      <c r="T137" s="35">
        <v>0</v>
      </c>
      <c r="U137" s="36">
        <f t="shared" si="10"/>
        <v>0</v>
      </c>
    </row>
    <row r="138" spans="1:21" s="37" customFormat="1" ht="18" customHeight="1" x14ac:dyDescent="0.2">
      <c r="A138" s="207">
        <v>143</v>
      </c>
      <c r="B138" s="207" t="s">
        <v>219</v>
      </c>
      <c r="C138" s="132" t="s">
        <v>253</v>
      </c>
      <c r="D138" s="198">
        <v>0</v>
      </c>
      <c r="E138" s="199">
        <v>0</v>
      </c>
      <c r="F138" s="198">
        <v>0</v>
      </c>
      <c r="G138" s="198">
        <v>0</v>
      </c>
      <c r="H138" s="200">
        <f t="shared" si="7"/>
        <v>0</v>
      </c>
      <c r="I138" s="200"/>
      <c r="J138" s="198">
        <v>0</v>
      </c>
      <c r="K138" s="200">
        <v>0</v>
      </c>
      <c r="L138" s="198">
        <v>0</v>
      </c>
      <c r="M138" s="198">
        <v>0</v>
      </c>
      <c r="N138" s="200">
        <f t="shared" si="6"/>
        <v>0</v>
      </c>
      <c r="O138" s="200" t="str">
        <f t="shared" si="8"/>
        <v>N.A.</v>
      </c>
      <c r="P138" s="35">
        <v>0</v>
      </c>
      <c r="Q138" s="35">
        <v>0</v>
      </c>
      <c r="R138" s="35">
        <f t="shared" si="9"/>
        <v>0</v>
      </c>
      <c r="S138" s="35">
        <v>0</v>
      </c>
      <c r="T138" s="35">
        <v>0</v>
      </c>
      <c r="U138" s="36">
        <f t="shared" si="10"/>
        <v>0</v>
      </c>
    </row>
    <row r="139" spans="1:21" s="37" customFormat="1" ht="18" customHeight="1" x14ac:dyDescent="0.2">
      <c r="A139" s="207">
        <v>144</v>
      </c>
      <c r="B139" s="207" t="s">
        <v>241</v>
      </c>
      <c r="C139" s="132" t="s">
        <v>254</v>
      </c>
      <c r="D139" s="198">
        <v>0</v>
      </c>
      <c r="E139" s="199">
        <v>0</v>
      </c>
      <c r="F139" s="198">
        <v>0</v>
      </c>
      <c r="G139" s="198">
        <v>0</v>
      </c>
      <c r="H139" s="200">
        <f t="shared" si="7"/>
        <v>0</v>
      </c>
      <c r="I139" s="200"/>
      <c r="J139" s="198">
        <v>0</v>
      </c>
      <c r="K139" s="200">
        <v>0</v>
      </c>
      <c r="L139" s="198">
        <v>0</v>
      </c>
      <c r="M139" s="198">
        <v>0</v>
      </c>
      <c r="N139" s="200">
        <f t="shared" si="6"/>
        <v>0</v>
      </c>
      <c r="O139" s="200" t="str">
        <f t="shared" si="8"/>
        <v>N.A.</v>
      </c>
      <c r="P139" s="35">
        <v>0</v>
      </c>
      <c r="Q139" s="35">
        <v>0</v>
      </c>
      <c r="R139" s="35">
        <f t="shared" si="9"/>
        <v>0</v>
      </c>
      <c r="S139" s="35">
        <v>0</v>
      </c>
      <c r="T139" s="35">
        <v>0</v>
      </c>
      <c r="U139" s="36">
        <f t="shared" si="10"/>
        <v>0</v>
      </c>
    </row>
    <row r="140" spans="1:21" s="37" customFormat="1" ht="18" customHeight="1" x14ac:dyDescent="0.2">
      <c r="A140" s="207">
        <v>146</v>
      </c>
      <c r="B140" s="207" t="s">
        <v>185</v>
      </c>
      <c r="C140" s="132" t="s">
        <v>255</v>
      </c>
      <c r="D140" s="198">
        <v>4091.7454729999995</v>
      </c>
      <c r="E140" s="199">
        <v>707.51521899999977</v>
      </c>
      <c r="F140" s="198">
        <v>0</v>
      </c>
      <c r="G140" s="198">
        <v>697.01588699999979</v>
      </c>
      <c r="H140" s="200">
        <f t="shared" si="7"/>
        <v>2687.2143669999996</v>
      </c>
      <c r="I140" s="200"/>
      <c r="J140" s="198">
        <v>2895.4723771699996</v>
      </c>
      <c r="K140" s="200">
        <v>724.6251335500001</v>
      </c>
      <c r="L140" s="198">
        <v>0</v>
      </c>
      <c r="M140" s="198">
        <v>702.74209900999983</v>
      </c>
      <c r="N140" s="200">
        <f t="shared" si="6"/>
        <v>1468.1051446099996</v>
      </c>
      <c r="O140" s="200">
        <f t="shared" si="8"/>
        <v>-45.367025324109548</v>
      </c>
      <c r="P140" s="35">
        <v>571.1247639999998</v>
      </c>
      <c r="Q140" s="35">
        <v>136.390455</v>
      </c>
      <c r="R140" s="35">
        <f t="shared" si="9"/>
        <v>707.51521899999977</v>
      </c>
      <c r="S140" s="35">
        <v>571.12476855000011</v>
      </c>
      <c r="T140" s="35">
        <v>153.50036499999999</v>
      </c>
      <c r="U140" s="36">
        <f t="shared" si="10"/>
        <v>724.6251335500001</v>
      </c>
    </row>
    <row r="141" spans="1:21" s="37" customFormat="1" ht="18" customHeight="1" x14ac:dyDescent="0.2">
      <c r="A141" s="207">
        <v>147</v>
      </c>
      <c r="B141" s="207" t="s">
        <v>183</v>
      </c>
      <c r="C141" s="132" t="s">
        <v>256</v>
      </c>
      <c r="D141" s="198">
        <v>0</v>
      </c>
      <c r="E141" s="199">
        <v>0</v>
      </c>
      <c r="F141" s="198">
        <v>0</v>
      </c>
      <c r="G141" s="198">
        <v>0</v>
      </c>
      <c r="H141" s="200">
        <f t="shared" si="7"/>
        <v>0</v>
      </c>
      <c r="I141" s="200"/>
      <c r="J141" s="198">
        <v>0</v>
      </c>
      <c r="K141" s="200">
        <v>0</v>
      </c>
      <c r="L141" s="198">
        <v>0</v>
      </c>
      <c r="M141" s="198">
        <v>0</v>
      </c>
      <c r="N141" s="200">
        <f t="shared" si="6"/>
        <v>0</v>
      </c>
      <c r="O141" s="200" t="str">
        <f t="shared" si="8"/>
        <v>N.A.</v>
      </c>
      <c r="P141" s="35">
        <v>0</v>
      </c>
      <c r="Q141" s="35">
        <v>0</v>
      </c>
      <c r="R141" s="35">
        <f t="shared" si="9"/>
        <v>0</v>
      </c>
      <c r="S141" s="35">
        <v>0</v>
      </c>
      <c r="T141" s="35">
        <v>0</v>
      </c>
      <c r="U141" s="36">
        <f t="shared" si="10"/>
        <v>0</v>
      </c>
    </row>
    <row r="142" spans="1:21" s="37" customFormat="1" ht="18" customHeight="1" x14ac:dyDescent="0.2">
      <c r="A142" s="207">
        <v>148</v>
      </c>
      <c r="B142" s="207" t="s">
        <v>257</v>
      </c>
      <c r="C142" s="132" t="s">
        <v>258</v>
      </c>
      <c r="D142" s="198">
        <v>0</v>
      </c>
      <c r="E142" s="199">
        <v>0</v>
      </c>
      <c r="F142" s="198">
        <v>0</v>
      </c>
      <c r="G142" s="198">
        <v>0</v>
      </c>
      <c r="H142" s="200">
        <f t="shared" si="7"/>
        <v>0</v>
      </c>
      <c r="I142" s="200"/>
      <c r="J142" s="198">
        <v>0</v>
      </c>
      <c r="K142" s="200">
        <v>0</v>
      </c>
      <c r="L142" s="198">
        <v>0</v>
      </c>
      <c r="M142" s="198">
        <v>0</v>
      </c>
      <c r="N142" s="200">
        <f t="shared" si="6"/>
        <v>0</v>
      </c>
      <c r="O142" s="200" t="str">
        <f t="shared" si="8"/>
        <v>N.A.</v>
      </c>
      <c r="P142" s="35">
        <v>0</v>
      </c>
      <c r="Q142" s="35">
        <v>0</v>
      </c>
      <c r="R142" s="35">
        <f t="shared" si="9"/>
        <v>0</v>
      </c>
      <c r="S142" s="35">
        <v>0</v>
      </c>
      <c r="T142" s="35">
        <v>0</v>
      </c>
      <c r="U142" s="36">
        <f t="shared" si="10"/>
        <v>0</v>
      </c>
    </row>
    <row r="143" spans="1:21" s="37" customFormat="1" ht="18" customHeight="1" x14ac:dyDescent="0.2">
      <c r="A143" s="207">
        <v>149</v>
      </c>
      <c r="B143" s="207" t="s">
        <v>257</v>
      </c>
      <c r="C143" s="132" t="s">
        <v>259</v>
      </c>
      <c r="D143" s="198">
        <v>0</v>
      </c>
      <c r="E143" s="199">
        <v>0</v>
      </c>
      <c r="F143" s="198">
        <v>0</v>
      </c>
      <c r="G143" s="198">
        <v>0</v>
      </c>
      <c r="H143" s="200">
        <f t="shared" si="7"/>
        <v>0</v>
      </c>
      <c r="I143" s="200"/>
      <c r="J143" s="198">
        <v>0</v>
      </c>
      <c r="K143" s="200">
        <v>0</v>
      </c>
      <c r="L143" s="198">
        <v>0</v>
      </c>
      <c r="M143" s="198">
        <v>0</v>
      </c>
      <c r="N143" s="200">
        <f t="shared" si="6"/>
        <v>0</v>
      </c>
      <c r="O143" s="200" t="str">
        <f t="shared" si="8"/>
        <v>N.A.</v>
      </c>
      <c r="P143" s="35">
        <v>0</v>
      </c>
      <c r="Q143" s="35">
        <v>0</v>
      </c>
      <c r="R143" s="35">
        <f t="shared" si="9"/>
        <v>0</v>
      </c>
      <c r="S143" s="35">
        <v>0</v>
      </c>
      <c r="T143" s="35">
        <v>0</v>
      </c>
      <c r="U143" s="36">
        <f t="shared" si="10"/>
        <v>0</v>
      </c>
    </row>
    <row r="144" spans="1:21" s="37" customFormat="1" ht="18" customHeight="1" x14ac:dyDescent="0.2">
      <c r="A144" s="207">
        <v>150</v>
      </c>
      <c r="B144" s="207" t="s">
        <v>257</v>
      </c>
      <c r="C144" s="132" t="s">
        <v>260</v>
      </c>
      <c r="D144" s="198">
        <v>11.862406999999999</v>
      </c>
      <c r="E144" s="199">
        <v>3.1008109999999993</v>
      </c>
      <c r="F144" s="198">
        <v>0</v>
      </c>
      <c r="G144" s="198">
        <v>0.17070900000000003</v>
      </c>
      <c r="H144" s="200">
        <f t="shared" si="7"/>
        <v>8.5908870000000004</v>
      </c>
      <c r="I144" s="200"/>
      <c r="J144" s="198">
        <v>792.26110120125009</v>
      </c>
      <c r="K144" s="200">
        <v>232.72053065</v>
      </c>
      <c r="L144" s="198">
        <v>0</v>
      </c>
      <c r="M144" s="198">
        <v>0.23612808999999998</v>
      </c>
      <c r="N144" s="200">
        <f t="shared" si="6"/>
        <v>559.30444246125012</v>
      </c>
      <c r="O144" s="200" t="str">
        <f t="shared" si="8"/>
        <v>500&lt;</v>
      </c>
      <c r="P144" s="35">
        <v>0.52172099999999999</v>
      </c>
      <c r="Q144" s="35">
        <v>2.5790899999999994</v>
      </c>
      <c r="R144" s="35">
        <f t="shared" si="9"/>
        <v>3.1008109999999993</v>
      </c>
      <c r="S144" s="35">
        <v>0.52171926999999996</v>
      </c>
      <c r="T144" s="35">
        <v>232.19881138</v>
      </c>
      <c r="U144" s="36">
        <f t="shared" si="10"/>
        <v>232.72053065</v>
      </c>
    </row>
    <row r="145" spans="1:21" s="37" customFormat="1" ht="18" customHeight="1" x14ac:dyDescent="0.2">
      <c r="A145" s="207">
        <v>151</v>
      </c>
      <c r="B145" s="207" t="s">
        <v>237</v>
      </c>
      <c r="C145" s="132" t="s">
        <v>261</v>
      </c>
      <c r="D145" s="198">
        <v>2116.0546340000005</v>
      </c>
      <c r="E145" s="199">
        <v>1116.1192059999996</v>
      </c>
      <c r="F145" s="198">
        <v>0</v>
      </c>
      <c r="G145" s="198">
        <v>1.063602999999999</v>
      </c>
      <c r="H145" s="200">
        <f t="shared" si="7"/>
        <v>998.87182500000097</v>
      </c>
      <c r="I145" s="200"/>
      <c r="J145" s="198">
        <v>8.801317391907892</v>
      </c>
      <c r="K145" s="200">
        <v>7.5754288110861676</v>
      </c>
      <c r="L145" s="198">
        <v>0</v>
      </c>
      <c r="M145" s="198">
        <v>1.0533137300000002</v>
      </c>
      <c r="N145" s="200">
        <f t="shared" si="6"/>
        <v>0.17257485082172419</v>
      </c>
      <c r="O145" s="200">
        <f t="shared" si="8"/>
        <v>-99.982723023464814</v>
      </c>
      <c r="P145" s="35">
        <v>3.200453</v>
      </c>
      <c r="Q145" s="35">
        <v>1112.9187529999997</v>
      </c>
      <c r="R145" s="35">
        <f t="shared" si="9"/>
        <v>1116.1192059999996</v>
      </c>
      <c r="S145" s="35">
        <v>3.2004527400000002</v>
      </c>
      <c r="T145" s="35">
        <v>4.3749760710861674</v>
      </c>
      <c r="U145" s="36">
        <f t="shared" si="10"/>
        <v>7.5754288110861676</v>
      </c>
    </row>
    <row r="146" spans="1:21" s="37" customFormat="1" ht="18" customHeight="1" x14ac:dyDescent="0.2">
      <c r="A146" s="207">
        <v>152</v>
      </c>
      <c r="B146" s="207" t="s">
        <v>237</v>
      </c>
      <c r="C146" s="132" t="s">
        <v>262</v>
      </c>
      <c r="D146" s="198">
        <v>3600.7001290000003</v>
      </c>
      <c r="E146" s="199">
        <v>2821.3519649999994</v>
      </c>
      <c r="F146" s="198">
        <v>0</v>
      </c>
      <c r="G146" s="198">
        <v>1.7328460000000003</v>
      </c>
      <c r="H146" s="200">
        <f t="shared" si="7"/>
        <v>777.61531800000091</v>
      </c>
      <c r="I146" s="200"/>
      <c r="J146" s="198">
        <v>42.564224476327809</v>
      </c>
      <c r="K146" s="200">
        <v>39.755310349537062</v>
      </c>
      <c r="L146" s="198">
        <v>0</v>
      </c>
      <c r="M146" s="198">
        <v>1.9743214899999999</v>
      </c>
      <c r="N146" s="200">
        <f t="shared" ref="N146:N209" si="11">J146-K146-M146</f>
        <v>0.83459263679074658</v>
      </c>
      <c r="O146" s="200">
        <f t="shared" si="8"/>
        <v>-99.892672814247376</v>
      </c>
      <c r="P146" s="35">
        <v>29.336314999999995</v>
      </c>
      <c r="Q146" s="35">
        <v>2792.0156499999994</v>
      </c>
      <c r="R146" s="35">
        <f t="shared" si="9"/>
        <v>2821.3519649999994</v>
      </c>
      <c r="S146" s="35">
        <v>28.788602429999994</v>
      </c>
      <c r="T146" s="35">
        <v>10.966707919537066</v>
      </c>
      <c r="U146" s="36">
        <f t="shared" si="10"/>
        <v>39.755310349537062</v>
      </c>
    </row>
    <row r="147" spans="1:21" s="37" customFormat="1" ht="18" customHeight="1" x14ac:dyDescent="0.2">
      <c r="A147" s="207">
        <v>156</v>
      </c>
      <c r="B147" s="207" t="s">
        <v>196</v>
      </c>
      <c r="C147" s="132" t="s">
        <v>263</v>
      </c>
      <c r="D147" s="198">
        <v>110.40066100000003</v>
      </c>
      <c r="E147" s="199">
        <v>0.42992800000000003</v>
      </c>
      <c r="F147" s="198">
        <v>0</v>
      </c>
      <c r="G147" s="198">
        <v>0.14449500000000004</v>
      </c>
      <c r="H147" s="200">
        <f t="shared" ref="H147:H210" si="12">D147-E147-G147</f>
        <v>109.82623800000002</v>
      </c>
      <c r="I147" s="200"/>
      <c r="J147" s="198">
        <v>7313.4542245300008</v>
      </c>
      <c r="K147" s="200">
        <v>0.42992138000000002</v>
      </c>
      <c r="L147" s="198">
        <v>0</v>
      </c>
      <c r="M147" s="198">
        <v>0.19458071000000005</v>
      </c>
      <c r="N147" s="200">
        <f t="shared" si="11"/>
        <v>7312.8297224400003</v>
      </c>
      <c r="O147" s="200" t="str">
        <f t="shared" ref="O147:O210" si="13">IF(OR(H147=0,N147=0),"N.A.",IF((((N147-H147)/H147))*100&gt;=500,"500&lt;",IF((((N147-H147)/H147))*100&lt;=-500,"&lt;-500",(((N147-H147)/H147))*100)))</f>
        <v>500&lt;</v>
      </c>
      <c r="P147" s="35">
        <v>0.42992800000000003</v>
      </c>
      <c r="Q147" s="35">
        <v>0</v>
      </c>
      <c r="R147" s="35">
        <f t="shared" ref="R147:R210" si="14">SUM(P147:Q147)</f>
        <v>0.42992800000000003</v>
      </c>
      <c r="S147" s="35">
        <v>0.42992138000000002</v>
      </c>
      <c r="T147" s="35">
        <v>0</v>
      </c>
      <c r="U147" s="36">
        <f t="shared" ref="U147:U210" si="15">S147+T147</f>
        <v>0.42992138000000002</v>
      </c>
    </row>
    <row r="148" spans="1:21" s="37" customFormat="1" ht="18" customHeight="1" x14ac:dyDescent="0.2">
      <c r="A148" s="207">
        <v>157</v>
      </c>
      <c r="B148" s="207" t="s">
        <v>204</v>
      </c>
      <c r="C148" s="132" t="s">
        <v>264</v>
      </c>
      <c r="D148" s="198">
        <v>1012.675612</v>
      </c>
      <c r="E148" s="199">
        <v>8.2060850000000016</v>
      </c>
      <c r="F148" s="198">
        <v>0</v>
      </c>
      <c r="G148" s="198">
        <v>2.7579740000000004</v>
      </c>
      <c r="H148" s="200">
        <f t="shared" si="12"/>
        <v>1001.711553</v>
      </c>
      <c r="I148" s="200"/>
      <c r="J148" s="198">
        <v>9095.0932824599986</v>
      </c>
      <c r="K148" s="200">
        <v>8.2060921199999992</v>
      </c>
      <c r="L148" s="198">
        <v>0</v>
      </c>
      <c r="M148" s="198">
        <v>3.7140448399999997</v>
      </c>
      <c r="N148" s="200">
        <f t="shared" si="11"/>
        <v>9083.1731454999972</v>
      </c>
      <c r="O148" s="200" t="str">
        <f t="shared" si="13"/>
        <v>500&lt;</v>
      </c>
      <c r="P148" s="35">
        <v>8.2060850000000016</v>
      </c>
      <c r="Q148" s="35">
        <v>0</v>
      </c>
      <c r="R148" s="35">
        <f t="shared" si="14"/>
        <v>8.2060850000000016</v>
      </c>
      <c r="S148" s="35">
        <v>8.2060921199999992</v>
      </c>
      <c r="T148" s="35">
        <v>0</v>
      </c>
      <c r="U148" s="36">
        <f t="shared" si="15"/>
        <v>8.2060921199999992</v>
      </c>
    </row>
    <row r="149" spans="1:21" s="37" customFormat="1" ht="18" customHeight="1" x14ac:dyDescent="0.2">
      <c r="A149" s="207">
        <v>158</v>
      </c>
      <c r="B149" s="207" t="s">
        <v>196</v>
      </c>
      <c r="C149" s="132" t="s">
        <v>265</v>
      </c>
      <c r="D149" s="198">
        <v>0</v>
      </c>
      <c r="E149" s="199">
        <v>0</v>
      </c>
      <c r="F149" s="198">
        <v>0</v>
      </c>
      <c r="G149" s="198">
        <v>0</v>
      </c>
      <c r="H149" s="200">
        <f t="shared" si="12"/>
        <v>0</v>
      </c>
      <c r="I149" s="200"/>
      <c r="J149" s="198">
        <v>0</v>
      </c>
      <c r="K149" s="200">
        <v>0</v>
      </c>
      <c r="L149" s="198">
        <v>0</v>
      </c>
      <c r="M149" s="198">
        <v>0</v>
      </c>
      <c r="N149" s="200">
        <f t="shared" si="11"/>
        <v>0</v>
      </c>
      <c r="O149" s="200" t="str">
        <f t="shared" si="13"/>
        <v>N.A.</v>
      </c>
      <c r="P149" s="35">
        <v>0</v>
      </c>
      <c r="Q149" s="35">
        <v>0</v>
      </c>
      <c r="R149" s="35">
        <f t="shared" si="14"/>
        <v>0</v>
      </c>
      <c r="S149" s="35">
        <v>0</v>
      </c>
      <c r="T149" s="35">
        <v>0</v>
      </c>
      <c r="U149" s="36">
        <f t="shared" si="15"/>
        <v>0</v>
      </c>
    </row>
    <row r="150" spans="1:21" s="37" customFormat="1" ht="18" customHeight="1" x14ac:dyDescent="0.2">
      <c r="A150" s="207">
        <v>159</v>
      </c>
      <c r="B150" s="207" t="s">
        <v>204</v>
      </c>
      <c r="C150" s="132" t="s">
        <v>266</v>
      </c>
      <c r="D150" s="198">
        <v>0</v>
      </c>
      <c r="E150" s="199">
        <v>0</v>
      </c>
      <c r="F150" s="198">
        <v>0</v>
      </c>
      <c r="G150" s="198">
        <v>0</v>
      </c>
      <c r="H150" s="200">
        <f t="shared" si="12"/>
        <v>0</v>
      </c>
      <c r="I150" s="200"/>
      <c r="J150" s="198">
        <v>0</v>
      </c>
      <c r="K150" s="200">
        <v>0</v>
      </c>
      <c r="L150" s="198">
        <v>0</v>
      </c>
      <c r="M150" s="198">
        <v>0</v>
      </c>
      <c r="N150" s="200">
        <f t="shared" si="11"/>
        <v>0</v>
      </c>
      <c r="O150" s="200" t="str">
        <f t="shared" si="13"/>
        <v>N.A.</v>
      </c>
      <c r="P150" s="35">
        <v>0</v>
      </c>
      <c r="Q150" s="35">
        <v>0</v>
      </c>
      <c r="R150" s="35">
        <f t="shared" si="14"/>
        <v>0</v>
      </c>
      <c r="S150" s="35">
        <v>0</v>
      </c>
      <c r="T150" s="35">
        <v>0</v>
      </c>
      <c r="U150" s="36">
        <f t="shared" si="15"/>
        <v>0</v>
      </c>
    </row>
    <row r="151" spans="1:21" s="37" customFormat="1" ht="18" customHeight="1" x14ac:dyDescent="0.2">
      <c r="A151" s="207">
        <v>160</v>
      </c>
      <c r="B151" s="207" t="s">
        <v>204</v>
      </c>
      <c r="C151" s="132" t="s">
        <v>267</v>
      </c>
      <c r="D151" s="198">
        <v>0</v>
      </c>
      <c r="E151" s="199">
        <v>0</v>
      </c>
      <c r="F151" s="198">
        <v>0</v>
      </c>
      <c r="G151" s="198">
        <v>0</v>
      </c>
      <c r="H151" s="200">
        <f t="shared" si="12"/>
        <v>0</v>
      </c>
      <c r="I151" s="200"/>
      <c r="J151" s="198">
        <v>0</v>
      </c>
      <c r="K151" s="200">
        <v>0</v>
      </c>
      <c r="L151" s="198">
        <v>0</v>
      </c>
      <c r="M151" s="198">
        <v>0</v>
      </c>
      <c r="N151" s="200">
        <f t="shared" si="11"/>
        <v>0</v>
      </c>
      <c r="O151" s="200" t="str">
        <f t="shared" si="13"/>
        <v>N.A.</v>
      </c>
      <c r="P151" s="35">
        <v>0</v>
      </c>
      <c r="Q151" s="35">
        <v>0</v>
      </c>
      <c r="R151" s="35">
        <f t="shared" si="14"/>
        <v>0</v>
      </c>
      <c r="S151" s="35">
        <v>0</v>
      </c>
      <c r="T151" s="35">
        <v>0</v>
      </c>
      <c r="U151" s="36">
        <f t="shared" si="15"/>
        <v>0</v>
      </c>
    </row>
    <row r="152" spans="1:21" s="37" customFormat="1" ht="18" customHeight="1" x14ac:dyDescent="0.2">
      <c r="A152" s="207">
        <v>161</v>
      </c>
      <c r="B152" s="207" t="s">
        <v>204</v>
      </c>
      <c r="C152" s="132" t="s">
        <v>268</v>
      </c>
      <c r="D152" s="198">
        <v>0</v>
      </c>
      <c r="E152" s="199">
        <v>0</v>
      </c>
      <c r="F152" s="198">
        <v>0</v>
      </c>
      <c r="G152" s="198">
        <v>0</v>
      </c>
      <c r="H152" s="200">
        <f t="shared" si="12"/>
        <v>0</v>
      </c>
      <c r="I152" s="200"/>
      <c r="J152" s="198">
        <v>0</v>
      </c>
      <c r="K152" s="200">
        <v>0</v>
      </c>
      <c r="L152" s="198">
        <v>0</v>
      </c>
      <c r="M152" s="198">
        <v>0</v>
      </c>
      <c r="N152" s="200">
        <f t="shared" si="11"/>
        <v>0</v>
      </c>
      <c r="O152" s="200" t="str">
        <f t="shared" si="13"/>
        <v>N.A.</v>
      </c>
      <c r="P152" s="35">
        <v>0</v>
      </c>
      <c r="Q152" s="35">
        <v>0</v>
      </c>
      <c r="R152" s="35">
        <f t="shared" si="14"/>
        <v>0</v>
      </c>
      <c r="S152" s="35">
        <v>0</v>
      </c>
      <c r="T152" s="35">
        <v>0</v>
      </c>
      <c r="U152" s="36">
        <f t="shared" si="15"/>
        <v>0</v>
      </c>
    </row>
    <row r="153" spans="1:21" s="37" customFormat="1" ht="18" customHeight="1" x14ac:dyDescent="0.2">
      <c r="A153" s="207">
        <v>162</v>
      </c>
      <c r="B153" s="207" t="s">
        <v>196</v>
      </c>
      <c r="C153" s="132" t="s">
        <v>269</v>
      </c>
      <c r="D153" s="198">
        <v>0</v>
      </c>
      <c r="E153" s="199">
        <v>0</v>
      </c>
      <c r="F153" s="198">
        <v>0</v>
      </c>
      <c r="G153" s="198">
        <v>0</v>
      </c>
      <c r="H153" s="200">
        <f t="shared" si="12"/>
        <v>0</v>
      </c>
      <c r="I153" s="200"/>
      <c r="J153" s="198">
        <v>0</v>
      </c>
      <c r="K153" s="200">
        <v>0</v>
      </c>
      <c r="L153" s="198">
        <v>0</v>
      </c>
      <c r="M153" s="198">
        <v>0</v>
      </c>
      <c r="N153" s="200">
        <f t="shared" si="11"/>
        <v>0</v>
      </c>
      <c r="O153" s="200" t="str">
        <f t="shared" si="13"/>
        <v>N.A.</v>
      </c>
      <c r="P153" s="35">
        <v>0</v>
      </c>
      <c r="Q153" s="35">
        <v>0</v>
      </c>
      <c r="R153" s="35">
        <f t="shared" si="14"/>
        <v>0</v>
      </c>
      <c r="S153" s="35">
        <v>0</v>
      </c>
      <c r="T153" s="35">
        <v>0</v>
      </c>
      <c r="U153" s="36">
        <f t="shared" si="15"/>
        <v>0</v>
      </c>
    </row>
    <row r="154" spans="1:21" s="37" customFormat="1" ht="18" customHeight="1" x14ac:dyDescent="0.2">
      <c r="A154" s="207">
        <v>163</v>
      </c>
      <c r="B154" s="207" t="s">
        <v>131</v>
      </c>
      <c r="C154" s="132" t="s">
        <v>270</v>
      </c>
      <c r="D154" s="198">
        <v>0</v>
      </c>
      <c r="E154" s="199">
        <v>0</v>
      </c>
      <c r="F154" s="198">
        <v>0</v>
      </c>
      <c r="G154" s="198">
        <v>0</v>
      </c>
      <c r="H154" s="200">
        <f t="shared" si="12"/>
        <v>0</v>
      </c>
      <c r="I154" s="200"/>
      <c r="J154" s="198">
        <v>0</v>
      </c>
      <c r="K154" s="200">
        <v>0</v>
      </c>
      <c r="L154" s="198">
        <v>0</v>
      </c>
      <c r="M154" s="198">
        <v>0</v>
      </c>
      <c r="N154" s="200">
        <f t="shared" si="11"/>
        <v>0</v>
      </c>
      <c r="O154" s="200" t="str">
        <f t="shared" si="13"/>
        <v>N.A.</v>
      </c>
      <c r="P154" s="35">
        <v>0</v>
      </c>
      <c r="Q154" s="35">
        <v>0</v>
      </c>
      <c r="R154" s="35">
        <f t="shared" si="14"/>
        <v>0</v>
      </c>
      <c r="S154" s="35">
        <v>0</v>
      </c>
      <c r="T154" s="35">
        <v>0</v>
      </c>
      <c r="U154" s="36">
        <f t="shared" si="15"/>
        <v>0</v>
      </c>
    </row>
    <row r="155" spans="1:21" s="37" customFormat="1" ht="18" customHeight="1" x14ac:dyDescent="0.2">
      <c r="A155" s="207">
        <v>164</v>
      </c>
      <c r="B155" s="207" t="s">
        <v>237</v>
      </c>
      <c r="C155" s="132" t="s">
        <v>271</v>
      </c>
      <c r="D155" s="198">
        <v>1563.5726999999997</v>
      </c>
      <c r="E155" s="199">
        <v>19.115952999999998</v>
      </c>
      <c r="F155" s="198">
        <v>0</v>
      </c>
      <c r="G155" s="198">
        <v>1.206456</v>
      </c>
      <c r="H155" s="200">
        <f t="shared" si="12"/>
        <v>1543.2502909999998</v>
      </c>
      <c r="I155" s="200"/>
      <c r="J155" s="198">
        <v>39.011326843863586</v>
      </c>
      <c r="K155" s="200">
        <v>36.609773966532927</v>
      </c>
      <c r="L155" s="198">
        <v>0</v>
      </c>
      <c r="M155" s="198">
        <v>1.6366248999999997</v>
      </c>
      <c r="N155" s="200">
        <f t="shared" si="11"/>
        <v>0.76492797733065876</v>
      </c>
      <c r="O155" s="200">
        <f t="shared" si="13"/>
        <v>-99.950433965132447</v>
      </c>
      <c r="P155" s="35">
        <v>3.1787529999999999</v>
      </c>
      <c r="Q155" s="35">
        <v>15.937199999999997</v>
      </c>
      <c r="R155" s="35">
        <f t="shared" si="14"/>
        <v>19.115952999999998</v>
      </c>
      <c r="S155" s="35">
        <v>3.1787527399999997</v>
      </c>
      <c r="T155" s="35">
        <v>33.431021226532927</v>
      </c>
      <c r="U155" s="36">
        <f t="shared" si="15"/>
        <v>36.609773966532927</v>
      </c>
    </row>
    <row r="156" spans="1:21" s="37" customFormat="1" ht="18" customHeight="1" x14ac:dyDescent="0.2">
      <c r="A156" s="207">
        <v>165</v>
      </c>
      <c r="B156" s="207" t="s">
        <v>127</v>
      </c>
      <c r="C156" s="132" t="s">
        <v>272</v>
      </c>
      <c r="D156" s="198">
        <v>0</v>
      </c>
      <c r="E156" s="199">
        <v>0</v>
      </c>
      <c r="F156" s="198">
        <v>0</v>
      </c>
      <c r="G156" s="198">
        <v>0</v>
      </c>
      <c r="H156" s="200">
        <f t="shared" si="12"/>
        <v>0</v>
      </c>
      <c r="I156" s="200"/>
      <c r="J156" s="198">
        <v>0</v>
      </c>
      <c r="K156" s="200">
        <v>0</v>
      </c>
      <c r="L156" s="198">
        <v>0</v>
      </c>
      <c r="M156" s="198">
        <v>0</v>
      </c>
      <c r="N156" s="200">
        <f t="shared" si="11"/>
        <v>0</v>
      </c>
      <c r="O156" s="200" t="str">
        <f t="shared" si="13"/>
        <v>N.A.</v>
      </c>
      <c r="P156" s="35">
        <v>0</v>
      </c>
      <c r="Q156" s="35">
        <v>0</v>
      </c>
      <c r="R156" s="35">
        <f t="shared" si="14"/>
        <v>0</v>
      </c>
      <c r="S156" s="35">
        <v>0</v>
      </c>
      <c r="T156" s="35">
        <v>0</v>
      </c>
      <c r="U156" s="36">
        <f t="shared" si="15"/>
        <v>0</v>
      </c>
    </row>
    <row r="157" spans="1:21" s="37" customFormat="1" ht="18" customHeight="1" x14ac:dyDescent="0.2">
      <c r="A157" s="207">
        <v>166</v>
      </c>
      <c r="B157" s="207" t="s">
        <v>219</v>
      </c>
      <c r="C157" s="132" t="s">
        <v>273</v>
      </c>
      <c r="D157" s="198">
        <v>88.640619999999998</v>
      </c>
      <c r="E157" s="199">
        <v>60.201096999999997</v>
      </c>
      <c r="F157" s="198">
        <v>0</v>
      </c>
      <c r="G157" s="198">
        <v>0.82369000000000026</v>
      </c>
      <c r="H157" s="200">
        <f t="shared" si="12"/>
        <v>27.615833000000002</v>
      </c>
      <c r="I157" s="200"/>
      <c r="J157" s="198">
        <v>61.725743084473521</v>
      </c>
      <c r="K157" s="200">
        <v>59.406205056542682</v>
      </c>
      <c r="L157" s="198">
        <v>0</v>
      </c>
      <c r="M157" s="198">
        <v>1.10922934</v>
      </c>
      <c r="N157" s="200">
        <f t="shared" si="11"/>
        <v>1.2103086879308396</v>
      </c>
      <c r="O157" s="200">
        <f t="shared" si="13"/>
        <v>-95.617337749939168</v>
      </c>
      <c r="P157" s="35">
        <v>2.4508230000000002</v>
      </c>
      <c r="Q157" s="35">
        <v>57.750273999999997</v>
      </c>
      <c r="R157" s="35">
        <f t="shared" si="14"/>
        <v>60.201096999999997</v>
      </c>
      <c r="S157" s="35">
        <v>2.4508152999999999</v>
      </c>
      <c r="T157" s="35">
        <v>56.955389756542679</v>
      </c>
      <c r="U157" s="36">
        <f t="shared" si="15"/>
        <v>59.406205056542682</v>
      </c>
    </row>
    <row r="158" spans="1:21" s="37" customFormat="1" ht="18" customHeight="1" x14ac:dyDescent="0.2">
      <c r="A158" s="207">
        <v>167</v>
      </c>
      <c r="B158" s="207" t="s">
        <v>117</v>
      </c>
      <c r="C158" s="132" t="s">
        <v>274</v>
      </c>
      <c r="D158" s="198">
        <v>6596.2737000000006</v>
      </c>
      <c r="E158" s="199">
        <v>4778.3959390000009</v>
      </c>
      <c r="F158" s="198">
        <v>0</v>
      </c>
      <c r="G158" s="198">
        <v>8.9751740000000009</v>
      </c>
      <c r="H158" s="200">
        <f t="shared" si="12"/>
        <v>1808.9025869999998</v>
      </c>
      <c r="I158" s="200"/>
      <c r="J158" s="198">
        <v>5353.3606763999996</v>
      </c>
      <c r="K158" s="200">
        <v>641.35247638290002</v>
      </c>
      <c r="L158" s="198">
        <v>0</v>
      </c>
      <c r="M158" s="198">
        <v>8.7690477599999994</v>
      </c>
      <c r="N158" s="200">
        <f t="shared" si="11"/>
        <v>4703.2391522570997</v>
      </c>
      <c r="O158" s="200">
        <f t="shared" si="13"/>
        <v>160.00510950991861</v>
      </c>
      <c r="P158" s="35">
        <v>234.82935800000001</v>
      </c>
      <c r="Q158" s="35">
        <v>4543.566581000001</v>
      </c>
      <c r="R158" s="35">
        <f t="shared" si="14"/>
        <v>4778.3959390000009</v>
      </c>
      <c r="S158" s="35">
        <v>230.10418017000001</v>
      </c>
      <c r="T158" s="35">
        <v>411.24829621290002</v>
      </c>
      <c r="U158" s="36">
        <f t="shared" si="15"/>
        <v>641.35247638290002</v>
      </c>
    </row>
    <row r="159" spans="1:21" s="37" customFormat="1" ht="18" customHeight="1" x14ac:dyDescent="0.2">
      <c r="A159" s="207">
        <v>168</v>
      </c>
      <c r="B159" s="207" t="s">
        <v>241</v>
      </c>
      <c r="C159" s="132" t="s">
        <v>275</v>
      </c>
      <c r="D159" s="198">
        <v>0</v>
      </c>
      <c r="E159" s="199">
        <v>0</v>
      </c>
      <c r="F159" s="198">
        <v>0</v>
      </c>
      <c r="G159" s="198">
        <v>0</v>
      </c>
      <c r="H159" s="200">
        <f t="shared" si="12"/>
        <v>0</v>
      </c>
      <c r="I159" s="200"/>
      <c r="J159" s="198">
        <v>0</v>
      </c>
      <c r="K159" s="200">
        <v>0</v>
      </c>
      <c r="L159" s="198">
        <v>0</v>
      </c>
      <c r="M159" s="198">
        <v>0</v>
      </c>
      <c r="N159" s="200">
        <f t="shared" si="11"/>
        <v>0</v>
      </c>
      <c r="O159" s="200" t="str">
        <f t="shared" si="13"/>
        <v>N.A.</v>
      </c>
      <c r="P159" s="35">
        <v>0</v>
      </c>
      <c r="Q159" s="35">
        <v>0</v>
      </c>
      <c r="R159" s="35">
        <f t="shared" si="14"/>
        <v>0</v>
      </c>
      <c r="S159" s="35">
        <v>0</v>
      </c>
      <c r="T159" s="35">
        <v>0</v>
      </c>
      <c r="U159" s="36">
        <f t="shared" si="15"/>
        <v>0</v>
      </c>
    </row>
    <row r="160" spans="1:21" s="37" customFormat="1" ht="18" customHeight="1" x14ac:dyDescent="0.2">
      <c r="A160" s="207">
        <v>170</v>
      </c>
      <c r="B160" s="207" t="s">
        <v>127</v>
      </c>
      <c r="C160" s="132" t="s">
        <v>276</v>
      </c>
      <c r="D160" s="198">
        <v>335.5511800000001</v>
      </c>
      <c r="E160" s="199">
        <v>58.402570000000011</v>
      </c>
      <c r="F160" s="198">
        <v>0</v>
      </c>
      <c r="G160" s="198">
        <v>14.567523999999999</v>
      </c>
      <c r="H160" s="200">
        <f t="shared" si="12"/>
        <v>262.58108600000008</v>
      </c>
      <c r="I160" s="200"/>
      <c r="J160" s="198">
        <v>78.381844297939523</v>
      </c>
      <c r="K160" s="200">
        <v>57.211522060136801</v>
      </c>
      <c r="L160" s="198">
        <v>0</v>
      </c>
      <c r="M160" s="198">
        <v>19.633423329999999</v>
      </c>
      <c r="N160" s="200">
        <f t="shared" si="11"/>
        <v>1.5368989078027226</v>
      </c>
      <c r="O160" s="200">
        <f t="shared" si="13"/>
        <v>-99.414695501791499</v>
      </c>
      <c r="P160" s="35">
        <v>42.795896000000013</v>
      </c>
      <c r="Q160" s="35">
        <v>15.606674</v>
      </c>
      <c r="R160" s="35">
        <f t="shared" si="14"/>
        <v>58.402570000000011</v>
      </c>
      <c r="S160" s="35">
        <v>42.795893759999998</v>
      </c>
      <c r="T160" s="35">
        <v>14.415628300136804</v>
      </c>
      <c r="U160" s="36">
        <f t="shared" si="15"/>
        <v>57.211522060136801</v>
      </c>
    </row>
    <row r="161" spans="1:21" s="37" customFormat="1" ht="18" customHeight="1" x14ac:dyDescent="0.2">
      <c r="A161" s="207">
        <v>171</v>
      </c>
      <c r="B161" s="207" t="s">
        <v>117</v>
      </c>
      <c r="C161" s="132" t="s">
        <v>277</v>
      </c>
      <c r="D161" s="198">
        <v>1271.3892580000002</v>
      </c>
      <c r="E161" s="199">
        <v>992.45795699999996</v>
      </c>
      <c r="F161" s="198">
        <v>0</v>
      </c>
      <c r="G161" s="198">
        <v>270.68451799999985</v>
      </c>
      <c r="H161" s="200">
        <f t="shared" si="12"/>
        <v>8.2467830000003346</v>
      </c>
      <c r="I161" s="200"/>
      <c r="J161" s="198">
        <v>1545.6675421308678</v>
      </c>
      <c r="K161" s="200">
        <v>1230.3935807400001</v>
      </c>
      <c r="L161" s="198">
        <v>0</v>
      </c>
      <c r="M161" s="198">
        <v>266.37953193999999</v>
      </c>
      <c r="N161" s="200">
        <f t="shared" si="11"/>
        <v>48.894429450867733</v>
      </c>
      <c r="O161" s="200">
        <f t="shared" si="13"/>
        <v>492.89094245435763</v>
      </c>
      <c r="P161" s="35">
        <v>602.25736599999993</v>
      </c>
      <c r="Q161" s="35">
        <v>390.20059100000003</v>
      </c>
      <c r="R161" s="35">
        <f t="shared" si="14"/>
        <v>992.45795699999996</v>
      </c>
      <c r="S161" s="35">
        <v>609.16601474000004</v>
      </c>
      <c r="T161" s="35">
        <v>621.22756600000002</v>
      </c>
      <c r="U161" s="36">
        <f t="shared" si="15"/>
        <v>1230.3935807400001</v>
      </c>
    </row>
    <row r="162" spans="1:21" s="37" customFormat="1" ht="18" customHeight="1" x14ac:dyDescent="0.2">
      <c r="A162" s="207">
        <v>176</v>
      </c>
      <c r="B162" s="207" t="s">
        <v>127</v>
      </c>
      <c r="C162" s="132" t="s">
        <v>278</v>
      </c>
      <c r="D162" s="198">
        <v>525.5095389999999</v>
      </c>
      <c r="E162" s="199">
        <v>22.098090999999997</v>
      </c>
      <c r="F162" s="198">
        <v>0</v>
      </c>
      <c r="G162" s="198">
        <v>3.1612260000000001</v>
      </c>
      <c r="H162" s="200">
        <f t="shared" si="12"/>
        <v>500.25022199999989</v>
      </c>
      <c r="I162" s="200"/>
      <c r="J162" s="198">
        <v>20.347737116553201</v>
      </c>
      <c r="K162" s="200">
        <v>16.882112488973721</v>
      </c>
      <c r="L162" s="198">
        <v>0</v>
      </c>
      <c r="M162" s="198">
        <v>3.0666493899999998</v>
      </c>
      <c r="N162" s="200">
        <f t="shared" si="11"/>
        <v>0.39897523757948017</v>
      </c>
      <c r="O162" s="200">
        <f t="shared" si="13"/>
        <v>-99.920244865462664</v>
      </c>
      <c r="P162" s="35">
        <v>9.5776250000000012</v>
      </c>
      <c r="Q162" s="35">
        <v>12.520465999999997</v>
      </c>
      <c r="R162" s="35">
        <f t="shared" si="14"/>
        <v>22.098090999999997</v>
      </c>
      <c r="S162" s="35">
        <v>9.5776186599999988</v>
      </c>
      <c r="T162" s="35">
        <v>7.3044938289737233</v>
      </c>
      <c r="U162" s="36">
        <f t="shared" si="15"/>
        <v>16.882112488973721</v>
      </c>
    </row>
    <row r="163" spans="1:21" s="37" customFormat="1" ht="18" customHeight="1" x14ac:dyDescent="0.2">
      <c r="A163" s="207">
        <v>177</v>
      </c>
      <c r="B163" s="207" t="s">
        <v>127</v>
      </c>
      <c r="C163" s="132" t="s">
        <v>279</v>
      </c>
      <c r="D163" s="198">
        <v>0.60956399999999988</v>
      </c>
      <c r="E163" s="199">
        <v>0.35568</v>
      </c>
      <c r="F163" s="198">
        <v>0</v>
      </c>
      <c r="G163" s="198">
        <v>4.4905000000000014E-2</v>
      </c>
      <c r="H163" s="200">
        <f t="shared" si="12"/>
        <v>0.20897899999999986</v>
      </c>
      <c r="I163" s="200"/>
      <c r="J163" s="198">
        <v>0.91482854215052345</v>
      </c>
      <c r="K163" s="200">
        <v>0.8364198075985525</v>
      </c>
      <c r="L163" s="198">
        <v>0</v>
      </c>
      <c r="M163" s="198">
        <v>6.0470919999999997E-2</v>
      </c>
      <c r="N163" s="200">
        <f t="shared" si="11"/>
        <v>1.7937814551970951E-2</v>
      </c>
      <c r="O163" s="200">
        <f t="shared" si="13"/>
        <v>-91.416451149650939</v>
      </c>
      <c r="P163" s="35">
        <v>0.13360199999999997</v>
      </c>
      <c r="Q163" s="35">
        <v>0.22207800000000003</v>
      </c>
      <c r="R163" s="35">
        <f t="shared" si="14"/>
        <v>0.35568</v>
      </c>
      <c r="S163" s="35">
        <v>0.13360905000000001</v>
      </c>
      <c r="T163" s="35">
        <v>0.70281075759855249</v>
      </c>
      <c r="U163" s="36">
        <f t="shared" si="15"/>
        <v>0.8364198075985525</v>
      </c>
    </row>
    <row r="164" spans="1:21" s="37" customFormat="1" ht="18" customHeight="1" x14ac:dyDescent="0.2">
      <c r="A164" s="207">
        <v>181</v>
      </c>
      <c r="B164" s="207" t="s">
        <v>196</v>
      </c>
      <c r="C164" s="132" t="s">
        <v>280</v>
      </c>
      <c r="D164" s="198">
        <v>3642.8642999999997</v>
      </c>
      <c r="E164" s="199">
        <v>524.41307000000006</v>
      </c>
      <c r="F164" s="198">
        <v>0</v>
      </c>
      <c r="G164" s="198">
        <v>128.96565200000001</v>
      </c>
      <c r="H164" s="200">
        <f t="shared" si="12"/>
        <v>2989.4855779999998</v>
      </c>
      <c r="I164" s="200"/>
      <c r="J164" s="198">
        <v>1561.0817893889998</v>
      </c>
      <c r="K164" s="200">
        <v>492.42159694999998</v>
      </c>
      <c r="L164" s="198">
        <v>0</v>
      </c>
      <c r="M164" s="198">
        <v>120.75638871000001</v>
      </c>
      <c r="N164" s="200">
        <f t="shared" si="11"/>
        <v>947.90380372899972</v>
      </c>
      <c r="O164" s="200">
        <f t="shared" si="13"/>
        <v>-68.292076379135494</v>
      </c>
      <c r="P164" s="35">
        <v>524.41307000000006</v>
      </c>
      <c r="Q164" s="35">
        <v>0</v>
      </c>
      <c r="R164" s="35">
        <f t="shared" si="14"/>
        <v>524.41307000000006</v>
      </c>
      <c r="S164" s="35">
        <v>492.42159694999998</v>
      </c>
      <c r="T164" s="35">
        <v>0</v>
      </c>
      <c r="U164" s="36">
        <f t="shared" si="15"/>
        <v>492.42159694999998</v>
      </c>
    </row>
    <row r="165" spans="1:21" s="37" customFormat="1" ht="18" customHeight="1" x14ac:dyDescent="0.2">
      <c r="A165" s="207">
        <v>182</v>
      </c>
      <c r="B165" s="207" t="s">
        <v>204</v>
      </c>
      <c r="C165" s="132" t="s">
        <v>281</v>
      </c>
      <c r="D165" s="198">
        <v>0</v>
      </c>
      <c r="E165" s="199">
        <v>0</v>
      </c>
      <c r="F165" s="198">
        <v>0</v>
      </c>
      <c r="G165" s="198">
        <v>0</v>
      </c>
      <c r="H165" s="200">
        <f t="shared" si="12"/>
        <v>0</v>
      </c>
      <c r="I165" s="200"/>
      <c r="J165" s="198">
        <v>0</v>
      </c>
      <c r="K165" s="200">
        <v>0</v>
      </c>
      <c r="L165" s="198">
        <v>0</v>
      </c>
      <c r="M165" s="198">
        <v>0</v>
      </c>
      <c r="N165" s="200">
        <f t="shared" si="11"/>
        <v>0</v>
      </c>
      <c r="O165" s="200" t="str">
        <f t="shared" si="13"/>
        <v>N.A.</v>
      </c>
      <c r="P165" s="35">
        <v>0</v>
      </c>
      <c r="Q165" s="35">
        <v>0</v>
      </c>
      <c r="R165" s="35">
        <f t="shared" si="14"/>
        <v>0</v>
      </c>
      <c r="S165" s="35">
        <v>0</v>
      </c>
      <c r="T165" s="35">
        <v>0</v>
      </c>
      <c r="U165" s="36">
        <f t="shared" si="15"/>
        <v>0</v>
      </c>
    </row>
    <row r="166" spans="1:21" s="37" customFormat="1" ht="18" customHeight="1" x14ac:dyDescent="0.2">
      <c r="A166" s="207">
        <v>183</v>
      </c>
      <c r="B166" s="207" t="s">
        <v>196</v>
      </c>
      <c r="C166" s="132" t="s">
        <v>282</v>
      </c>
      <c r="D166" s="198">
        <v>0</v>
      </c>
      <c r="E166" s="199">
        <v>0</v>
      </c>
      <c r="F166" s="198">
        <v>0</v>
      </c>
      <c r="G166" s="198">
        <v>0</v>
      </c>
      <c r="H166" s="200">
        <f t="shared" si="12"/>
        <v>0</v>
      </c>
      <c r="I166" s="200"/>
      <c r="J166" s="198">
        <v>0</v>
      </c>
      <c r="K166" s="200">
        <v>0</v>
      </c>
      <c r="L166" s="198">
        <v>0</v>
      </c>
      <c r="M166" s="198">
        <v>0</v>
      </c>
      <c r="N166" s="200">
        <f t="shared" si="11"/>
        <v>0</v>
      </c>
      <c r="O166" s="200" t="str">
        <f t="shared" si="13"/>
        <v>N.A.</v>
      </c>
      <c r="P166" s="35">
        <v>0</v>
      </c>
      <c r="Q166" s="35">
        <v>0</v>
      </c>
      <c r="R166" s="35">
        <f t="shared" si="14"/>
        <v>0</v>
      </c>
      <c r="S166" s="35">
        <v>0</v>
      </c>
      <c r="T166" s="35">
        <v>0</v>
      </c>
      <c r="U166" s="36">
        <f t="shared" si="15"/>
        <v>0</v>
      </c>
    </row>
    <row r="167" spans="1:21" s="37" customFormat="1" ht="18" customHeight="1" x14ac:dyDescent="0.2">
      <c r="A167" s="207">
        <v>185</v>
      </c>
      <c r="B167" s="207" t="s">
        <v>131</v>
      </c>
      <c r="C167" s="132" t="s">
        <v>283</v>
      </c>
      <c r="D167" s="198">
        <v>437.74289999999991</v>
      </c>
      <c r="E167" s="199">
        <v>11.917178</v>
      </c>
      <c r="F167" s="198">
        <v>0</v>
      </c>
      <c r="G167" s="198">
        <v>1.7387450000000002</v>
      </c>
      <c r="H167" s="200">
        <f t="shared" si="12"/>
        <v>424.08697699999993</v>
      </c>
      <c r="I167" s="200"/>
      <c r="J167" s="198">
        <v>59.464883775891686</v>
      </c>
      <c r="K167" s="200">
        <v>55.94017475263891</v>
      </c>
      <c r="L167" s="198">
        <v>0</v>
      </c>
      <c r="M167" s="198">
        <v>2.3587309100000002</v>
      </c>
      <c r="N167" s="200">
        <f t="shared" si="11"/>
        <v>1.1659781132527751</v>
      </c>
      <c r="O167" s="200">
        <f t="shared" si="13"/>
        <v>-99.725061561309687</v>
      </c>
      <c r="P167" s="35">
        <v>4.5812780000000011</v>
      </c>
      <c r="Q167" s="35">
        <v>7.3358999999999996</v>
      </c>
      <c r="R167" s="35">
        <f t="shared" si="14"/>
        <v>11.917178</v>
      </c>
      <c r="S167" s="35">
        <v>4.5812711200000003</v>
      </c>
      <c r="T167" s="35">
        <v>51.358903632638906</v>
      </c>
      <c r="U167" s="36">
        <f t="shared" si="15"/>
        <v>55.94017475263891</v>
      </c>
    </row>
    <row r="168" spans="1:21" s="37" customFormat="1" ht="18" customHeight="1" x14ac:dyDescent="0.2">
      <c r="A168" s="207">
        <v>188</v>
      </c>
      <c r="B168" s="207" t="s">
        <v>131</v>
      </c>
      <c r="C168" s="132" t="s">
        <v>284</v>
      </c>
      <c r="D168" s="198">
        <v>183.25025200000005</v>
      </c>
      <c r="E168" s="199">
        <v>137.03445799999997</v>
      </c>
      <c r="F168" s="198">
        <v>0</v>
      </c>
      <c r="G168" s="198">
        <v>35.070355999999997</v>
      </c>
      <c r="H168" s="200">
        <f t="shared" si="12"/>
        <v>11.145438000000077</v>
      </c>
      <c r="I168" s="200"/>
      <c r="J168" s="198">
        <v>125.76348601632107</v>
      </c>
      <c r="K168" s="200">
        <v>113.0646910701187</v>
      </c>
      <c r="L168" s="198">
        <v>0</v>
      </c>
      <c r="M168" s="198">
        <v>10.232844239999999</v>
      </c>
      <c r="N168" s="200">
        <f t="shared" si="11"/>
        <v>2.4659507062023707</v>
      </c>
      <c r="O168" s="200">
        <f t="shared" si="13"/>
        <v>-77.874797686709542</v>
      </c>
      <c r="P168" s="35">
        <v>47.176539999999974</v>
      </c>
      <c r="Q168" s="35">
        <v>89.857917999999984</v>
      </c>
      <c r="R168" s="35">
        <f t="shared" si="14"/>
        <v>137.03445799999997</v>
      </c>
      <c r="S168" s="35">
        <v>23.432559239999996</v>
      </c>
      <c r="T168" s="35">
        <v>89.632131830118709</v>
      </c>
      <c r="U168" s="36">
        <f t="shared" si="15"/>
        <v>113.0646910701187</v>
      </c>
    </row>
    <row r="169" spans="1:21" s="37" customFormat="1" ht="18" customHeight="1" x14ac:dyDescent="0.2">
      <c r="A169" s="207">
        <v>189</v>
      </c>
      <c r="B169" s="207" t="s">
        <v>131</v>
      </c>
      <c r="C169" s="132" t="s">
        <v>285</v>
      </c>
      <c r="D169" s="198">
        <v>291.33709499999992</v>
      </c>
      <c r="E169" s="199">
        <v>12.053790000000001</v>
      </c>
      <c r="F169" s="198">
        <v>0</v>
      </c>
      <c r="G169" s="198">
        <v>2.4307479999999995</v>
      </c>
      <c r="H169" s="200">
        <f t="shared" si="12"/>
        <v>276.85255699999993</v>
      </c>
      <c r="I169" s="200"/>
      <c r="J169" s="198">
        <v>18.026829687569251</v>
      </c>
      <c r="K169" s="200">
        <v>14.399967488793381</v>
      </c>
      <c r="L169" s="198">
        <v>0</v>
      </c>
      <c r="M169" s="198">
        <v>3.2733949499999997</v>
      </c>
      <c r="N169" s="200">
        <f t="shared" si="11"/>
        <v>0.35346724877586988</v>
      </c>
      <c r="O169" s="200">
        <f t="shared" si="13"/>
        <v>-99.872326536331798</v>
      </c>
      <c r="P169" s="35">
        <v>7.2324790000000005</v>
      </c>
      <c r="Q169" s="35">
        <v>4.8213110000000006</v>
      </c>
      <c r="R169" s="35">
        <f t="shared" si="14"/>
        <v>12.053790000000001</v>
      </c>
      <c r="S169" s="35">
        <v>7.2324867599999996</v>
      </c>
      <c r="T169" s="35">
        <v>7.1674807287933815</v>
      </c>
      <c r="U169" s="36">
        <f t="shared" si="15"/>
        <v>14.399967488793381</v>
      </c>
    </row>
    <row r="170" spans="1:21" s="37" customFormat="1" ht="18" customHeight="1" x14ac:dyDescent="0.2">
      <c r="A170" s="207">
        <v>190</v>
      </c>
      <c r="B170" s="207" t="s">
        <v>131</v>
      </c>
      <c r="C170" s="132" t="s">
        <v>286</v>
      </c>
      <c r="D170" s="198">
        <v>4910.2055780000001</v>
      </c>
      <c r="E170" s="199">
        <v>3375.986789</v>
      </c>
      <c r="F170" s="198">
        <v>0</v>
      </c>
      <c r="G170" s="198">
        <v>7.7281910000000016</v>
      </c>
      <c r="H170" s="200">
        <f t="shared" si="12"/>
        <v>1526.4905980000001</v>
      </c>
      <c r="I170" s="200"/>
      <c r="J170" s="198">
        <v>41.200791610127602</v>
      </c>
      <c r="K170" s="200">
        <v>32.316269771105482</v>
      </c>
      <c r="L170" s="198">
        <v>0</v>
      </c>
      <c r="M170" s="198">
        <v>8.0766631800000006</v>
      </c>
      <c r="N170" s="200">
        <f t="shared" si="11"/>
        <v>0.80785865902211995</v>
      </c>
      <c r="O170" s="200">
        <f t="shared" si="13"/>
        <v>-99.947077390448356</v>
      </c>
      <c r="P170" s="35">
        <v>15.199472</v>
      </c>
      <c r="Q170" s="35">
        <v>3360.7873170000003</v>
      </c>
      <c r="R170" s="35">
        <f t="shared" si="14"/>
        <v>3375.986789</v>
      </c>
      <c r="S170" s="35">
        <v>15.310821780000001</v>
      </c>
      <c r="T170" s="35">
        <v>17.005447991105484</v>
      </c>
      <c r="U170" s="36">
        <f t="shared" si="15"/>
        <v>32.316269771105482</v>
      </c>
    </row>
    <row r="171" spans="1:21" s="37" customFormat="1" ht="18" customHeight="1" x14ac:dyDescent="0.2">
      <c r="A171" s="207">
        <v>191</v>
      </c>
      <c r="B171" s="207" t="s">
        <v>237</v>
      </c>
      <c r="C171" s="132" t="s">
        <v>287</v>
      </c>
      <c r="D171" s="198">
        <v>1166.0780699999998</v>
      </c>
      <c r="E171" s="199">
        <v>426.87318299999981</v>
      </c>
      <c r="F171" s="198">
        <v>0</v>
      </c>
      <c r="G171" s="198">
        <v>0.18021700000000002</v>
      </c>
      <c r="H171" s="200">
        <f t="shared" si="12"/>
        <v>739.02467000000001</v>
      </c>
      <c r="I171" s="200"/>
      <c r="J171" s="198">
        <v>8.2460502010034862</v>
      </c>
      <c r="K171" s="200">
        <v>7.908290862160281</v>
      </c>
      <c r="L171" s="198">
        <v>0</v>
      </c>
      <c r="M171" s="198">
        <v>0.17607208000000002</v>
      </c>
      <c r="N171" s="200">
        <f t="shared" si="11"/>
        <v>0.16168725884320517</v>
      </c>
      <c r="O171" s="200">
        <f t="shared" si="13"/>
        <v>-99.978121534313161</v>
      </c>
      <c r="P171" s="35">
        <v>4.7150860000000003</v>
      </c>
      <c r="Q171" s="35">
        <v>422.15809699999983</v>
      </c>
      <c r="R171" s="35">
        <f t="shared" si="14"/>
        <v>426.87318299999981</v>
      </c>
      <c r="S171" s="35">
        <v>4.6202170499999999</v>
      </c>
      <c r="T171" s="35">
        <v>3.2880738121602811</v>
      </c>
      <c r="U171" s="36">
        <f t="shared" si="15"/>
        <v>7.908290862160281</v>
      </c>
    </row>
    <row r="172" spans="1:21" s="37" customFormat="1" ht="18" customHeight="1" x14ac:dyDescent="0.2">
      <c r="A172" s="207">
        <v>192</v>
      </c>
      <c r="B172" s="207" t="s">
        <v>131</v>
      </c>
      <c r="C172" s="132" t="s">
        <v>288</v>
      </c>
      <c r="D172" s="198">
        <v>28.123566</v>
      </c>
      <c r="E172" s="199">
        <v>22.859330999999997</v>
      </c>
      <c r="F172" s="198">
        <v>0</v>
      </c>
      <c r="G172" s="198">
        <v>3.308576</v>
      </c>
      <c r="H172" s="200">
        <f t="shared" si="12"/>
        <v>1.9556590000000029</v>
      </c>
      <c r="I172" s="200"/>
      <c r="J172" s="198">
        <v>31.583847780873533</v>
      </c>
      <c r="K172" s="200">
        <v>26.538030307915232</v>
      </c>
      <c r="L172" s="198">
        <v>0</v>
      </c>
      <c r="M172" s="198">
        <v>4.4265263400000006</v>
      </c>
      <c r="N172" s="200">
        <f t="shared" si="11"/>
        <v>0.61929113295830085</v>
      </c>
      <c r="O172" s="200">
        <f t="shared" si="13"/>
        <v>-68.333378520575422</v>
      </c>
      <c r="P172" s="35">
        <v>12.538728999999996</v>
      </c>
      <c r="Q172" s="35">
        <v>10.320602000000001</v>
      </c>
      <c r="R172" s="35">
        <f t="shared" si="14"/>
        <v>22.859330999999997</v>
      </c>
      <c r="S172" s="35">
        <v>12.45345725</v>
      </c>
      <c r="T172" s="35">
        <v>14.084573057915232</v>
      </c>
      <c r="U172" s="36">
        <f t="shared" si="15"/>
        <v>26.538030307915232</v>
      </c>
    </row>
    <row r="173" spans="1:21" s="37" customFormat="1" ht="18" customHeight="1" x14ac:dyDescent="0.2">
      <c r="A173" s="207">
        <v>193</v>
      </c>
      <c r="B173" s="207" t="s">
        <v>237</v>
      </c>
      <c r="C173" s="132" t="s">
        <v>289</v>
      </c>
      <c r="D173" s="198">
        <v>0</v>
      </c>
      <c r="E173" s="199">
        <v>0</v>
      </c>
      <c r="F173" s="198">
        <v>0</v>
      </c>
      <c r="G173" s="198">
        <v>0</v>
      </c>
      <c r="H173" s="200">
        <f t="shared" si="12"/>
        <v>0</v>
      </c>
      <c r="I173" s="200"/>
      <c r="J173" s="198">
        <v>0</v>
      </c>
      <c r="K173" s="200">
        <v>0</v>
      </c>
      <c r="L173" s="198">
        <v>0</v>
      </c>
      <c r="M173" s="198">
        <v>0</v>
      </c>
      <c r="N173" s="200">
        <f t="shared" si="11"/>
        <v>0</v>
      </c>
      <c r="O173" s="200" t="str">
        <f t="shared" si="13"/>
        <v>N.A.</v>
      </c>
      <c r="P173" s="35">
        <v>0</v>
      </c>
      <c r="Q173" s="35">
        <v>0</v>
      </c>
      <c r="R173" s="35">
        <f t="shared" si="14"/>
        <v>0</v>
      </c>
      <c r="S173" s="35">
        <v>0</v>
      </c>
      <c r="T173" s="35">
        <v>0</v>
      </c>
      <c r="U173" s="36">
        <f t="shared" si="15"/>
        <v>0</v>
      </c>
    </row>
    <row r="174" spans="1:21" s="37" customFormat="1" ht="18" customHeight="1" x14ac:dyDescent="0.2">
      <c r="A174" s="207">
        <v>194</v>
      </c>
      <c r="B174" s="207" t="s">
        <v>131</v>
      </c>
      <c r="C174" s="132" t="s">
        <v>290</v>
      </c>
      <c r="D174" s="198">
        <v>14.666208000000003</v>
      </c>
      <c r="E174" s="199">
        <v>10.377168999999999</v>
      </c>
      <c r="F174" s="198">
        <v>0</v>
      </c>
      <c r="G174" s="198">
        <v>1.8226210000000003</v>
      </c>
      <c r="H174" s="200">
        <f t="shared" si="12"/>
        <v>2.466418000000004</v>
      </c>
      <c r="I174" s="200"/>
      <c r="J174" s="198">
        <v>15.218799535108481</v>
      </c>
      <c r="K174" s="200">
        <v>12.456706621086745</v>
      </c>
      <c r="L174" s="198">
        <v>0</v>
      </c>
      <c r="M174" s="198">
        <v>2.4636850799999999</v>
      </c>
      <c r="N174" s="200">
        <f t="shared" si="11"/>
        <v>0.29840783402173576</v>
      </c>
      <c r="O174" s="200">
        <f t="shared" si="13"/>
        <v>-87.901165413902461</v>
      </c>
      <c r="P174" s="35">
        <v>5.1057519999999981</v>
      </c>
      <c r="Q174" s="35">
        <v>5.2714169999999996</v>
      </c>
      <c r="R174" s="35">
        <f t="shared" si="14"/>
        <v>10.377168999999999</v>
      </c>
      <c r="S174" s="35">
        <v>5.10575489</v>
      </c>
      <c r="T174" s="35">
        <v>7.3509517310867443</v>
      </c>
      <c r="U174" s="36">
        <f t="shared" si="15"/>
        <v>12.456706621086745</v>
      </c>
    </row>
    <row r="175" spans="1:21" s="37" customFormat="1" ht="18" customHeight="1" x14ac:dyDescent="0.2">
      <c r="A175" s="207">
        <v>195</v>
      </c>
      <c r="B175" s="207" t="s">
        <v>131</v>
      </c>
      <c r="C175" s="132" t="s">
        <v>291</v>
      </c>
      <c r="D175" s="198">
        <v>50.114884999999994</v>
      </c>
      <c r="E175" s="199">
        <v>32.641779999999997</v>
      </c>
      <c r="F175" s="198">
        <v>0</v>
      </c>
      <c r="G175" s="198">
        <v>6.6400499999999978</v>
      </c>
      <c r="H175" s="200">
        <f t="shared" si="12"/>
        <v>10.833054999999998</v>
      </c>
      <c r="I175" s="200"/>
      <c r="J175" s="198">
        <v>50.425695966238962</v>
      </c>
      <c r="K175" s="200">
        <v>40.299259649646032</v>
      </c>
      <c r="L175" s="198">
        <v>0</v>
      </c>
      <c r="M175" s="198">
        <v>9.1376971800000018</v>
      </c>
      <c r="N175" s="200">
        <f t="shared" si="11"/>
        <v>0.98873913659292789</v>
      </c>
      <c r="O175" s="200">
        <f t="shared" si="13"/>
        <v>-90.872942705516323</v>
      </c>
      <c r="P175" s="35">
        <v>19.552431000000002</v>
      </c>
      <c r="Q175" s="35">
        <v>13.089348999999997</v>
      </c>
      <c r="R175" s="35">
        <f t="shared" si="14"/>
        <v>32.641779999999997</v>
      </c>
      <c r="S175" s="35">
        <v>19.55242994</v>
      </c>
      <c r="T175" s="35">
        <v>20.746829709646033</v>
      </c>
      <c r="U175" s="36">
        <f t="shared" si="15"/>
        <v>40.299259649646032</v>
      </c>
    </row>
    <row r="176" spans="1:21" s="37" customFormat="1" ht="18" customHeight="1" x14ac:dyDescent="0.2">
      <c r="A176" s="207">
        <v>197</v>
      </c>
      <c r="B176" s="207" t="s">
        <v>131</v>
      </c>
      <c r="C176" s="132" t="s">
        <v>292</v>
      </c>
      <c r="D176" s="198">
        <v>8.6753600000000013</v>
      </c>
      <c r="E176" s="199">
        <v>5.2436979999999993</v>
      </c>
      <c r="F176" s="198">
        <v>0</v>
      </c>
      <c r="G176" s="198">
        <v>1.2593120000000002</v>
      </c>
      <c r="H176" s="200">
        <f t="shared" si="12"/>
        <v>2.1723500000000016</v>
      </c>
      <c r="I176" s="200"/>
      <c r="J176" s="198">
        <v>8.5323728984594176</v>
      </c>
      <c r="K176" s="200">
        <v>6.6540682890778626</v>
      </c>
      <c r="L176" s="198">
        <v>0</v>
      </c>
      <c r="M176" s="198">
        <v>1.7110031799999998</v>
      </c>
      <c r="N176" s="200">
        <f t="shared" si="11"/>
        <v>0.16730142938155512</v>
      </c>
      <c r="O176" s="200">
        <f t="shared" si="13"/>
        <v>-92.298596939648064</v>
      </c>
      <c r="P176" s="35">
        <v>3.7804169999999999</v>
      </c>
      <c r="Q176" s="35">
        <v>1.4632809999999996</v>
      </c>
      <c r="R176" s="35">
        <f t="shared" si="14"/>
        <v>5.2436979999999993</v>
      </c>
      <c r="S176" s="35">
        <v>3.7804200899999998</v>
      </c>
      <c r="T176" s="35">
        <v>2.8736481990778624</v>
      </c>
      <c r="U176" s="36">
        <f t="shared" si="15"/>
        <v>6.6540682890778626</v>
      </c>
    </row>
    <row r="177" spans="1:21" s="37" customFormat="1" ht="18" customHeight="1" x14ac:dyDescent="0.2">
      <c r="A177" s="207">
        <v>198</v>
      </c>
      <c r="B177" s="207" t="s">
        <v>131</v>
      </c>
      <c r="C177" s="132" t="s">
        <v>293</v>
      </c>
      <c r="D177" s="198">
        <v>29.998393000000004</v>
      </c>
      <c r="E177" s="199">
        <v>23.878251999999996</v>
      </c>
      <c r="F177" s="198">
        <v>0</v>
      </c>
      <c r="G177" s="198">
        <v>3.0764779999999989</v>
      </c>
      <c r="H177" s="200">
        <f t="shared" si="12"/>
        <v>3.0436630000000084</v>
      </c>
      <c r="I177" s="200"/>
      <c r="J177" s="198">
        <v>27.941157152675309</v>
      </c>
      <c r="K177" s="200">
        <v>24.19067739615226</v>
      </c>
      <c r="L177" s="198">
        <v>0</v>
      </c>
      <c r="M177" s="198">
        <v>3.2026139300000001</v>
      </c>
      <c r="N177" s="200">
        <f t="shared" si="11"/>
        <v>0.54786582652304894</v>
      </c>
      <c r="O177" s="200">
        <f t="shared" si="13"/>
        <v>-81.999786884321708</v>
      </c>
      <c r="P177" s="35">
        <v>9.2894039999999993</v>
      </c>
      <c r="Q177" s="35">
        <v>14.588847999999999</v>
      </c>
      <c r="R177" s="35">
        <f t="shared" si="14"/>
        <v>23.878251999999996</v>
      </c>
      <c r="S177" s="35">
        <v>9.2894057700000001</v>
      </c>
      <c r="T177" s="35">
        <v>14.901271626152258</v>
      </c>
      <c r="U177" s="36">
        <f t="shared" si="15"/>
        <v>24.19067739615226</v>
      </c>
    </row>
    <row r="178" spans="1:21" s="37" customFormat="1" ht="18" customHeight="1" x14ac:dyDescent="0.2">
      <c r="A178" s="207">
        <v>199</v>
      </c>
      <c r="B178" s="207" t="s">
        <v>131</v>
      </c>
      <c r="C178" s="132" t="s">
        <v>294</v>
      </c>
      <c r="D178" s="198">
        <v>21.837008000000008</v>
      </c>
      <c r="E178" s="199">
        <v>19.912455000000001</v>
      </c>
      <c r="F178" s="198">
        <v>0</v>
      </c>
      <c r="G178" s="198">
        <v>0.81832100000000008</v>
      </c>
      <c r="H178" s="200">
        <f t="shared" si="12"/>
        <v>1.1062320000000065</v>
      </c>
      <c r="I178" s="200"/>
      <c r="J178" s="198">
        <v>21.51168648145055</v>
      </c>
      <c r="K178" s="200">
        <v>20.103196097304458</v>
      </c>
      <c r="L178" s="198">
        <v>0</v>
      </c>
      <c r="M178" s="198">
        <v>0.98669261000000008</v>
      </c>
      <c r="N178" s="200">
        <f t="shared" si="11"/>
        <v>0.42179777414609132</v>
      </c>
      <c r="O178" s="200">
        <f t="shared" si="13"/>
        <v>-61.870767239956102</v>
      </c>
      <c r="P178" s="35">
        <v>9.6687849999999997</v>
      </c>
      <c r="Q178" s="35">
        <v>10.243670000000002</v>
      </c>
      <c r="R178" s="35">
        <f t="shared" si="14"/>
        <v>19.912455000000001</v>
      </c>
      <c r="S178" s="35">
        <v>9.5045409599999999</v>
      </c>
      <c r="T178" s="35">
        <v>10.598655137304458</v>
      </c>
      <c r="U178" s="36">
        <f t="shared" si="15"/>
        <v>20.103196097304458</v>
      </c>
    </row>
    <row r="179" spans="1:21" s="37" customFormat="1" ht="18" customHeight="1" x14ac:dyDescent="0.2">
      <c r="A179" s="207">
        <v>200</v>
      </c>
      <c r="B179" s="207" t="s">
        <v>219</v>
      </c>
      <c r="C179" s="132" t="s">
        <v>295</v>
      </c>
      <c r="D179" s="198">
        <v>70.171936000000002</v>
      </c>
      <c r="E179" s="199">
        <v>51.265406999999996</v>
      </c>
      <c r="F179" s="198">
        <v>0</v>
      </c>
      <c r="G179" s="198">
        <v>9.5196209999999972</v>
      </c>
      <c r="H179" s="200">
        <f t="shared" si="12"/>
        <v>9.3869080000000089</v>
      </c>
      <c r="I179" s="200"/>
      <c r="J179" s="198">
        <v>64.729398245631046</v>
      </c>
      <c r="K179" s="200">
        <v>53.359569808461814</v>
      </c>
      <c r="L179" s="198">
        <v>0</v>
      </c>
      <c r="M179" s="198">
        <v>10.100624549999999</v>
      </c>
      <c r="N179" s="200">
        <f t="shared" si="11"/>
        <v>1.2692038871692333</v>
      </c>
      <c r="O179" s="200">
        <f t="shared" si="13"/>
        <v>-86.478999398212579</v>
      </c>
      <c r="P179" s="35">
        <v>28.716971000000001</v>
      </c>
      <c r="Q179" s="35">
        <v>22.548435999999995</v>
      </c>
      <c r="R179" s="35">
        <f t="shared" si="14"/>
        <v>51.265406999999996</v>
      </c>
      <c r="S179" s="35">
        <v>28.716966810000002</v>
      </c>
      <c r="T179" s="35">
        <v>24.642602998461815</v>
      </c>
      <c r="U179" s="36">
        <f t="shared" si="15"/>
        <v>53.359569808461814</v>
      </c>
    </row>
    <row r="180" spans="1:21" s="37" customFormat="1" ht="18" customHeight="1" x14ac:dyDescent="0.2">
      <c r="A180" s="207">
        <v>201</v>
      </c>
      <c r="B180" s="207" t="s">
        <v>219</v>
      </c>
      <c r="C180" s="132" t="s">
        <v>296</v>
      </c>
      <c r="D180" s="198">
        <v>120.51274599999998</v>
      </c>
      <c r="E180" s="199">
        <v>64.740377999999993</v>
      </c>
      <c r="F180" s="198">
        <v>0</v>
      </c>
      <c r="G180" s="198">
        <v>20.304727999999997</v>
      </c>
      <c r="H180" s="200">
        <f t="shared" si="12"/>
        <v>35.467639999999989</v>
      </c>
      <c r="I180" s="200"/>
      <c r="J180" s="198">
        <v>117.39993954597891</v>
      </c>
      <c r="K180" s="200">
        <v>87.754455387038149</v>
      </c>
      <c r="L180" s="198">
        <v>0</v>
      </c>
      <c r="M180" s="198">
        <v>27.343524560000006</v>
      </c>
      <c r="N180" s="200">
        <f t="shared" si="11"/>
        <v>2.3019595989407549</v>
      </c>
      <c r="O180" s="200">
        <f t="shared" si="13"/>
        <v>-93.509690526517247</v>
      </c>
      <c r="P180" s="35">
        <v>60.414846999999995</v>
      </c>
      <c r="Q180" s="35">
        <v>4.3255310000000007</v>
      </c>
      <c r="R180" s="35">
        <f t="shared" si="14"/>
        <v>64.740377999999993</v>
      </c>
      <c r="S180" s="35">
        <v>60.414853829999998</v>
      </c>
      <c r="T180" s="35">
        <v>27.339601557038151</v>
      </c>
      <c r="U180" s="36">
        <f t="shared" si="15"/>
        <v>87.754455387038149</v>
      </c>
    </row>
    <row r="181" spans="1:21" s="37" customFormat="1" ht="18" customHeight="1" x14ac:dyDescent="0.2">
      <c r="A181" s="207">
        <v>202</v>
      </c>
      <c r="B181" s="207" t="s">
        <v>219</v>
      </c>
      <c r="C181" s="132" t="s">
        <v>297</v>
      </c>
      <c r="D181" s="198">
        <v>121.43228099999997</v>
      </c>
      <c r="E181" s="199">
        <v>84.897634999999994</v>
      </c>
      <c r="F181" s="198">
        <v>0</v>
      </c>
      <c r="G181" s="198">
        <v>22.403171999999991</v>
      </c>
      <c r="H181" s="200">
        <f t="shared" si="12"/>
        <v>14.13147399999999</v>
      </c>
      <c r="I181" s="200"/>
      <c r="J181" s="198">
        <v>127.24123245698604</v>
      </c>
      <c r="K181" s="200">
        <v>98.647853750378516</v>
      </c>
      <c r="L181" s="198">
        <v>0</v>
      </c>
      <c r="M181" s="198">
        <v>26.098452579999996</v>
      </c>
      <c r="N181" s="200">
        <f t="shared" si="11"/>
        <v>2.4949261266075276</v>
      </c>
      <c r="O181" s="200">
        <f t="shared" si="13"/>
        <v>-82.344898157067476</v>
      </c>
      <c r="P181" s="35">
        <v>64.107283999999993</v>
      </c>
      <c r="Q181" s="35">
        <v>20.790351000000001</v>
      </c>
      <c r="R181" s="35">
        <f t="shared" si="14"/>
        <v>84.897634999999994</v>
      </c>
      <c r="S181" s="35">
        <v>64.107276400000003</v>
      </c>
      <c r="T181" s="35">
        <v>34.540577350378506</v>
      </c>
      <c r="U181" s="36">
        <f t="shared" si="15"/>
        <v>98.647853750378516</v>
      </c>
    </row>
    <row r="182" spans="1:21" s="37" customFormat="1" ht="18" customHeight="1" x14ac:dyDescent="0.2">
      <c r="A182" s="207">
        <v>203</v>
      </c>
      <c r="B182" s="207" t="s">
        <v>241</v>
      </c>
      <c r="C182" s="132" t="s">
        <v>298</v>
      </c>
      <c r="D182" s="198">
        <v>40.600564000000013</v>
      </c>
      <c r="E182" s="199">
        <v>39.567689999999999</v>
      </c>
      <c r="F182" s="198">
        <v>0</v>
      </c>
      <c r="G182" s="198">
        <v>0.85535899999999998</v>
      </c>
      <c r="H182" s="200">
        <f t="shared" si="12"/>
        <v>0.17751500000001386</v>
      </c>
      <c r="I182" s="200"/>
      <c r="J182" s="198">
        <v>40.426539891452585</v>
      </c>
      <c r="K182" s="200">
        <v>38.798149998679008</v>
      </c>
      <c r="L182" s="198">
        <v>0</v>
      </c>
      <c r="M182" s="198">
        <v>0.8357126399999999</v>
      </c>
      <c r="N182" s="200">
        <f t="shared" si="11"/>
        <v>0.79267725277357637</v>
      </c>
      <c r="O182" s="200">
        <f t="shared" si="13"/>
        <v>346.54099809791535</v>
      </c>
      <c r="P182" s="35">
        <v>22.379829999999998</v>
      </c>
      <c r="Q182" s="35">
        <v>17.187860000000001</v>
      </c>
      <c r="R182" s="35">
        <f t="shared" si="14"/>
        <v>39.567689999999999</v>
      </c>
      <c r="S182" s="35">
        <v>21.929511789999999</v>
      </c>
      <c r="T182" s="35">
        <v>16.868638208679013</v>
      </c>
      <c r="U182" s="36">
        <f t="shared" si="15"/>
        <v>38.798149998679008</v>
      </c>
    </row>
    <row r="183" spans="1:21" s="37" customFormat="1" ht="18" customHeight="1" x14ac:dyDescent="0.2">
      <c r="A183" s="207">
        <v>204</v>
      </c>
      <c r="B183" s="207" t="s">
        <v>219</v>
      </c>
      <c r="C183" s="132" t="s">
        <v>299</v>
      </c>
      <c r="D183" s="198">
        <v>63.444830000000017</v>
      </c>
      <c r="E183" s="199">
        <v>58.473262000000005</v>
      </c>
      <c r="F183" s="198">
        <v>0</v>
      </c>
      <c r="G183" s="198">
        <v>1.5518760000000007</v>
      </c>
      <c r="H183" s="200">
        <f t="shared" si="12"/>
        <v>3.4196920000000111</v>
      </c>
      <c r="I183" s="200"/>
      <c r="J183" s="198">
        <v>62.312935132477456</v>
      </c>
      <c r="K183" s="200">
        <v>58.980907934977914</v>
      </c>
      <c r="L183" s="198">
        <v>0</v>
      </c>
      <c r="M183" s="198">
        <v>2.11020494</v>
      </c>
      <c r="N183" s="200">
        <f t="shared" si="11"/>
        <v>1.2218222574995421</v>
      </c>
      <c r="O183" s="200">
        <f t="shared" si="13"/>
        <v>-64.270985296350133</v>
      </c>
      <c r="P183" s="35">
        <v>4.6624520000000009</v>
      </c>
      <c r="Q183" s="35">
        <v>53.810810000000004</v>
      </c>
      <c r="R183" s="35">
        <f t="shared" si="14"/>
        <v>58.473262000000005</v>
      </c>
      <c r="S183" s="35">
        <v>4.6624467800000007</v>
      </c>
      <c r="T183" s="35">
        <v>54.318461154977911</v>
      </c>
      <c r="U183" s="36">
        <f t="shared" si="15"/>
        <v>58.980907934977914</v>
      </c>
    </row>
    <row r="184" spans="1:21" s="37" customFormat="1" ht="18" customHeight="1" x14ac:dyDescent="0.2">
      <c r="A184" s="207">
        <v>205</v>
      </c>
      <c r="B184" s="207" t="s">
        <v>180</v>
      </c>
      <c r="C184" s="132" t="s">
        <v>300</v>
      </c>
      <c r="D184" s="198">
        <v>1947.141979</v>
      </c>
      <c r="E184" s="199">
        <v>47.714180999999996</v>
      </c>
      <c r="F184" s="198">
        <v>0</v>
      </c>
      <c r="G184" s="198">
        <v>2.7177200000000008</v>
      </c>
      <c r="H184" s="200">
        <f t="shared" si="12"/>
        <v>1896.7100779999998</v>
      </c>
      <c r="I184" s="200"/>
      <c r="J184" s="198">
        <v>1948.6472198400004</v>
      </c>
      <c r="K184" s="200">
        <v>103.81159013620001</v>
      </c>
      <c r="L184" s="198">
        <v>0</v>
      </c>
      <c r="M184" s="198">
        <v>3.6598344599999995</v>
      </c>
      <c r="N184" s="200">
        <f t="shared" si="11"/>
        <v>1841.1757952438004</v>
      </c>
      <c r="O184" s="200">
        <f t="shared" si="13"/>
        <v>-2.9279268033814629</v>
      </c>
      <c r="P184" s="35">
        <v>8.0863159999999983</v>
      </c>
      <c r="Q184" s="35">
        <v>39.627865</v>
      </c>
      <c r="R184" s="35">
        <f t="shared" si="14"/>
        <v>47.714180999999996</v>
      </c>
      <c r="S184" s="35">
        <v>8.0863154000000002</v>
      </c>
      <c r="T184" s="35">
        <v>95.725274736200006</v>
      </c>
      <c r="U184" s="36">
        <f t="shared" si="15"/>
        <v>103.81159013620001</v>
      </c>
    </row>
    <row r="185" spans="1:21" s="37" customFormat="1" ht="18" customHeight="1" x14ac:dyDescent="0.2">
      <c r="A185" s="207">
        <v>206</v>
      </c>
      <c r="B185" s="207" t="s">
        <v>237</v>
      </c>
      <c r="C185" s="132" t="s">
        <v>301</v>
      </c>
      <c r="D185" s="198">
        <v>0</v>
      </c>
      <c r="E185" s="199">
        <v>0</v>
      </c>
      <c r="F185" s="198">
        <v>0</v>
      </c>
      <c r="G185" s="198">
        <v>0</v>
      </c>
      <c r="H185" s="200">
        <f t="shared" si="12"/>
        <v>0</v>
      </c>
      <c r="I185" s="200"/>
      <c r="J185" s="198">
        <v>0</v>
      </c>
      <c r="K185" s="200">
        <v>0</v>
      </c>
      <c r="L185" s="198">
        <v>0</v>
      </c>
      <c r="M185" s="198">
        <v>0</v>
      </c>
      <c r="N185" s="200">
        <f t="shared" si="11"/>
        <v>0</v>
      </c>
      <c r="O185" s="200" t="str">
        <f t="shared" si="13"/>
        <v>N.A.</v>
      </c>
      <c r="P185" s="35">
        <v>0</v>
      </c>
      <c r="Q185" s="35">
        <v>0</v>
      </c>
      <c r="R185" s="35">
        <f t="shared" si="14"/>
        <v>0</v>
      </c>
      <c r="S185" s="35">
        <v>0</v>
      </c>
      <c r="T185" s="35">
        <v>0</v>
      </c>
      <c r="U185" s="36">
        <f t="shared" si="15"/>
        <v>0</v>
      </c>
    </row>
    <row r="186" spans="1:21" s="37" customFormat="1" ht="18" customHeight="1" x14ac:dyDescent="0.2">
      <c r="A186" s="207">
        <v>207</v>
      </c>
      <c r="B186" s="207" t="s">
        <v>237</v>
      </c>
      <c r="C186" s="132" t="s">
        <v>302</v>
      </c>
      <c r="D186" s="198">
        <v>41.759910000000012</v>
      </c>
      <c r="E186" s="199">
        <v>38.305316999999995</v>
      </c>
      <c r="F186" s="198">
        <v>0</v>
      </c>
      <c r="G186" s="198">
        <v>1.2437689999999999</v>
      </c>
      <c r="H186" s="200">
        <f t="shared" si="12"/>
        <v>2.210824000000017</v>
      </c>
      <c r="I186" s="200"/>
      <c r="J186" s="198">
        <v>41.202852058241049</v>
      </c>
      <c r="K186" s="200">
        <v>38.755595508275547</v>
      </c>
      <c r="L186" s="198">
        <v>0</v>
      </c>
      <c r="M186" s="198">
        <v>1.6393574899999999</v>
      </c>
      <c r="N186" s="200">
        <f t="shared" si="11"/>
        <v>0.80789905996550204</v>
      </c>
      <c r="O186" s="200">
        <f t="shared" si="13"/>
        <v>-63.457106492172329</v>
      </c>
      <c r="P186" s="35">
        <v>7.1002959999999966</v>
      </c>
      <c r="Q186" s="35">
        <v>31.205020999999999</v>
      </c>
      <c r="R186" s="35">
        <f t="shared" si="14"/>
        <v>38.305316999999995</v>
      </c>
      <c r="S186" s="35">
        <v>7.0240144499999992</v>
      </c>
      <c r="T186" s="35">
        <v>31.731581058275552</v>
      </c>
      <c r="U186" s="36">
        <f t="shared" si="15"/>
        <v>38.755595508275547</v>
      </c>
    </row>
    <row r="187" spans="1:21" s="37" customFormat="1" ht="18" customHeight="1" x14ac:dyDescent="0.2">
      <c r="A187" s="207">
        <v>208</v>
      </c>
      <c r="B187" s="207" t="s">
        <v>131</v>
      </c>
      <c r="C187" s="132" t="s">
        <v>303</v>
      </c>
      <c r="D187" s="198">
        <v>26.181673000000007</v>
      </c>
      <c r="E187" s="199">
        <v>25.502665999999994</v>
      </c>
      <c r="F187" s="198">
        <v>0</v>
      </c>
      <c r="G187" s="198">
        <v>0.59841500000000003</v>
      </c>
      <c r="H187" s="200">
        <f t="shared" si="12"/>
        <v>8.0592000000012765E-2</v>
      </c>
      <c r="I187" s="200"/>
      <c r="J187" s="198">
        <v>26.095915605388118</v>
      </c>
      <c r="K187" s="200">
        <v>24.999565465674618</v>
      </c>
      <c r="L187" s="198">
        <v>0</v>
      </c>
      <c r="M187" s="198">
        <v>0.58466552000000016</v>
      </c>
      <c r="N187" s="200">
        <f t="shared" si="11"/>
        <v>0.51168461971350032</v>
      </c>
      <c r="O187" s="200" t="str">
        <f t="shared" si="13"/>
        <v>500&lt;</v>
      </c>
      <c r="P187" s="35">
        <v>15.656964999999994</v>
      </c>
      <c r="Q187" s="35">
        <v>9.845701</v>
      </c>
      <c r="R187" s="35">
        <f t="shared" si="14"/>
        <v>25.502665999999994</v>
      </c>
      <c r="S187" s="35">
        <v>15.341912419999996</v>
      </c>
      <c r="T187" s="35">
        <v>9.6576530456746212</v>
      </c>
      <c r="U187" s="36">
        <f t="shared" si="15"/>
        <v>24.999565465674618</v>
      </c>
    </row>
    <row r="188" spans="1:21" s="37" customFormat="1" ht="18" customHeight="1" x14ac:dyDescent="0.2">
      <c r="A188" s="207">
        <v>209</v>
      </c>
      <c r="B188" s="207" t="s">
        <v>131</v>
      </c>
      <c r="C188" s="132" t="s">
        <v>304</v>
      </c>
      <c r="D188" s="198">
        <v>85.841999999999985</v>
      </c>
      <c r="E188" s="199">
        <v>63.766909000000012</v>
      </c>
      <c r="F188" s="198">
        <v>0</v>
      </c>
      <c r="G188" s="198">
        <v>20.497462000000002</v>
      </c>
      <c r="H188" s="200">
        <f t="shared" si="12"/>
        <v>1.5776289999999697</v>
      </c>
      <c r="I188" s="200"/>
      <c r="J188" s="198">
        <v>71.724892375681208</v>
      </c>
      <c r="K188" s="200">
        <v>57.473108086942361</v>
      </c>
      <c r="L188" s="198">
        <v>0</v>
      </c>
      <c r="M188" s="198">
        <v>12.845413850000002</v>
      </c>
      <c r="N188" s="200">
        <f t="shared" si="11"/>
        <v>1.4063704387388452</v>
      </c>
      <c r="O188" s="200">
        <f t="shared" si="13"/>
        <v>-10.855439476653123</v>
      </c>
      <c r="P188" s="35">
        <v>37.822122000000007</v>
      </c>
      <c r="Q188" s="35">
        <v>25.944787000000002</v>
      </c>
      <c r="R188" s="35">
        <f t="shared" si="14"/>
        <v>63.766909000000012</v>
      </c>
      <c r="S188" s="35">
        <v>29.845867460000004</v>
      </c>
      <c r="T188" s="35">
        <v>27.627240626942356</v>
      </c>
      <c r="U188" s="36">
        <f t="shared" si="15"/>
        <v>57.473108086942361</v>
      </c>
    </row>
    <row r="189" spans="1:21" s="37" customFormat="1" ht="18" customHeight="1" x14ac:dyDescent="0.2">
      <c r="A189" s="207">
        <v>210</v>
      </c>
      <c r="B189" s="207" t="s">
        <v>219</v>
      </c>
      <c r="C189" s="132" t="s">
        <v>305</v>
      </c>
      <c r="D189" s="198">
        <v>161.34578500000001</v>
      </c>
      <c r="E189" s="199">
        <v>148.87280500000003</v>
      </c>
      <c r="F189" s="198">
        <v>0</v>
      </c>
      <c r="G189" s="198">
        <v>3.9838550000000006</v>
      </c>
      <c r="H189" s="200">
        <f t="shared" si="12"/>
        <v>8.4891249999999783</v>
      </c>
      <c r="I189" s="200"/>
      <c r="J189" s="198">
        <v>158.73258064706826</v>
      </c>
      <c r="K189" s="200">
        <v>150.19324883496887</v>
      </c>
      <c r="L189" s="198">
        <v>0</v>
      </c>
      <c r="M189" s="198">
        <v>5.4269282700000003</v>
      </c>
      <c r="N189" s="200">
        <f t="shared" si="11"/>
        <v>3.1124035420993907</v>
      </c>
      <c r="O189" s="200">
        <f t="shared" si="13"/>
        <v>-63.336580129290134</v>
      </c>
      <c r="P189" s="35">
        <v>11.990673999999999</v>
      </c>
      <c r="Q189" s="35">
        <v>136.88213100000004</v>
      </c>
      <c r="R189" s="35">
        <f t="shared" si="14"/>
        <v>148.87280500000003</v>
      </c>
      <c r="S189" s="35">
        <v>11.990666419999998</v>
      </c>
      <c r="T189" s="35">
        <v>138.20258241496887</v>
      </c>
      <c r="U189" s="36">
        <f t="shared" si="15"/>
        <v>150.19324883496887</v>
      </c>
    </row>
    <row r="190" spans="1:21" s="37" customFormat="1" ht="18" customHeight="1" x14ac:dyDescent="0.2">
      <c r="A190" s="207">
        <v>211</v>
      </c>
      <c r="B190" s="207" t="s">
        <v>219</v>
      </c>
      <c r="C190" s="132" t="s">
        <v>306</v>
      </c>
      <c r="D190" s="198">
        <v>60.478613000000003</v>
      </c>
      <c r="E190" s="199">
        <v>37.238944000000004</v>
      </c>
      <c r="F190" s="198">
        <v>0</v>
      </c>
      <c r="G190" s="198">
        <v>10.254477000000003</v>
      </c>
      <c r="H190" s="200">
        <f t="shared" si="12"/>
        <v>12.985191999999996</v>
      </c>
      <c r="I190" s="200"/>
      <c r="J190" s="198">
        <v>64.461545166837183</v>
      </c>
      <c r="K190" s="200">
        <v>49.237410880820761</v>
      </c>
      <c r="L190" s="198">
        <v>0</v>
      </c>
      <c r="M190" s="198">
        <v>13.960182420000001</v>
      </c>
      <c r="N190" s="200">
        <f t="shared" si="11"/>
        <v>1.2639518660164217</v>
      </c>
      <c r="O190" s="200">
        <f t="shared" si="13"/>
        <v>-90.26620579798572</v>
      </c>
      <c r="P190" s="35">
        <v>29.380348000000001</v>
      </c>
      <c r="Q190" s="35">
        <v>7.8585959999999995</v>
      </c>
      <c r="R190" s="35">
        <f t="shared" si="14"/>
        <v>37.238944000000004</v>
      </c>
      <c r="S190" s="35">
        <v>29.380339670000001</v>
      </c>
      <c r="T190" s="35">
        <v>19.857071210820759</v>
      </c>
      <c r="U190" s="36">
        <f t="shared" si="15"/>
        <v>49.237410880820761</v>
      </c>
    </row>
    <row r="191" spans="1:21" s="37" customFormat="1" ht="18" customHeight="1" x14ac:dyDescent="0.2">
      <c r="A191" s="207">
        <v>212</v>
      </c>
      <c r="B191" s="207" t="s">
        <v>131</v>
      </c>
      <c r="C191" s="132" t="s">
        <v>307</v>
      </c>
      <c r="D191" s="198">
        <v>1034.3207570000002</v>
      </c>
      <c r="E191" s="199">
        <v>0</v>
      </c>
      <c r="F191" s="198">
        <v>0</v>
      </c>
      <c r="G191" s="198">
        <v>0</v>
      </c>
      <c r="H191" s="200">
        <f t="shared" si="12"/>
        <v>1034.3207570000002</v>
      </c>
      <c r="I191" s="200"/>
      <c r="J191" s="198">
        <v>0</v>
      </c>
      <c r="K191" s="200">
        <v>0</v>
      </c>
      <c r="L191" s="198">
        <v>0</v>
      </c>
      <c r="M191" s="198">
        <v>0</v>
      </c>
      <c r="N191" s="200">
        <f t="shared" si="11"/>
        <v>0</v>
      </c>
      <c r="O191" s="200" t="str">
        <f t="shared" si="13"/>
        <v>N.A.</v>
      </c>
      <c r="P191" s="35">
        <v>0</v>
      </c>
      <c r="Q191" s="35">
        <v>0</v>
      </c>
      <c r="R191" s="35">
        <f t="shared" si="14"/>
        <v>0</v>
      </c>
      <c r="S191" s="35">
        <v>0</v>
      </c>
      <c r="T191" s="35">
        <v>0</v>
      </c>
      <c r="U191" s="36">
        <f t="shared" si="15"/>
        <v>0</v>
      </c>
    </row>
    <row r="192" spans="1:21" s="37" customFormat="1" ht="18" customHeight="1" x14ac:dyDescent="0.2">
      <c r="A192" s="207">
        <v>213</v>
      </c>
      <c r="B192" s="207" t="s">
        <v>131</v>
      </c>
      <c r="C192" s="132" t="s">
        <v>308</v>
      </c>
      <c r="D192" s="198">
        <v>115.62554900000002</v>
      </c>
      <c r="E192" s="199">
        <v>76.257553000000001</v>
      </c>
      <c r="F192" s="198">
        <v>0</v>
      </c>
      <c r="G192" s="198">
        <v>24.929371999999994</v>
      </c>
      <c r="H192" s="200">
        <f t="shared" si="12"/>
        <v>14.438624000000026</v>
      </c>
      <c r="I192" s="200"/>
      <c r="J192" s="198">
        <v>111.68164331938607</v>
      </c>
      <c r="K192" s="200">
        <v>84.572244025868656</v>
      </c>
      <c r="L192" s="198">
        <v>0</v>
      </c>
      <c r="M192" s="198">
        <v>24.919563150000002</v>
      </c>
      <c r="N192" s="200">
        <f t="shared" si="11"/>
        <v>2.189836143517411</v>
      </c>
      <c r="O192" s="200">
        <f t="shared" si="13"/>
        <v>-84.833484523750968</v>
      </c>
      <c r="P192" s="35">
        <v>65.055035000000004</v>
      </c>
      <c r="Q192" s="35">
        <v>11.202518</v>
      </c>
      <c r="R192" s="35">
        <f t="shared" si="14"/>
        <v>76.257553000000001</v>
      </c>
      <c r="S192" s="35">
        <v>64.425145579999992</v>
      </c>
      <c r="T192" s="35">
        <v>20.147098445868668</v>
      </c>
      <c r="U192" s="36">
        <f t="shared" si="15"/>
        <v>84.572244025868656</v>
      </c>
    </row>
    <row r="193" spans="1:21" s="37" customFormat="1" ht="18" customHeight="1" x14ac:dyDescent="0.2">
      <c r="A193" s="207">
        <v>214</v>
      </c>
      <c r="B193" s="207" t="s">
        <v>131</v>
      </c>
      <c r="C193" s="132" t="s">
        <v>309</v>
      </c>
      <c r="D193" s="198">
        <v>215.05490100000006</v>
      </c>
      <c r="E193" s="199">
        <v>103.66259399999997</v>
      </c>
      <c r="F193" s="198">
        <v>0</v>
      </c>
      <c r="G193" s="198">
        <v>23.969975999999996</v>
      </c>
      <c r="H193" s="200">
        <f t="shared" si="12"/>
        <v>87.422331000000099</v>
      </c>
      <c r="I193" s="200"/>
      <c r="J193" s="198">
        <v>105.95700068678254</v>
      </c>
      <c r="K193" s="200">
        <v>77.811863358022066</v>
      </c>
      <c r="L193" s="198">
        <v>0</v>
      </c>
      <c r="M193" s="198">
        <v>26.067549079999999</v>
      </c>
      <c r="N193" s="200">
        <f t="shared" si="11"/>
        <v>2.0775882487604704</v>
      </c>
      <c r="O193" s="200">
        <f t="shared" si="13"/>
        <v>-97.623503943448426</v>
      </c>
      <c r="P193" s="35">
        <v>73.829933999999966</v>
      </c>
      <c r="Q193" s="35">
        <v>29.832660000000001</v>
      </c>
      <c r="R193" s="35">
        <f t="shared" si="14"/>
        <v>103.66259399999997</v>
      </c>
      <c r="S193" s="35">
        <v>61.31014188999999</v>
      </c>
      <c r="T193" s="35">
        <v>16.501721468022073</v>
      </c>
      <c r="U193" s="36">
        <f t="shared" si="15"/>
        <v>77.811863358022066</v>
      </c>
    </row>
    <row r="194" spans="1:21" s="37" customFormat="1" ht="18" customHeight="1" x14ac:dyDescent="0.2">
      <c r="A194" s="207">
        <v>215</v>
      </c>
      <c r="B194" s="207" t="s">
        <v>219</v>
      </c>
      <c r="C194" s="132" t="s">
        <v>310</v>
      </c>
      <c r="D194" s="198">
        <v>111.39591500000002</v>
      </c>
      <c r="E194" s="199">
        <v>65.49311999999999</v>
      </c>
      <c r="F194" s="198">
        <v>0</v>
      </c>
      <c r="G194" s="198">
        <v>16.645909999999994</v>
      </c>
      <c r="H194" s="200">
        <f t="shared" si="12"/>
        <v>29.256885000000032</v>
      </c>
      <c r="I194" s="200"/>
      <c r="J194" s="198">
        <v>82.114553253196675</v>
      </c>
      <c r="K194" s="200">
        <v>63.3731935137222</v>
      </c>
      <c r="L194" s="198">
        <v>0</v>
      </c>
      <c r="M194" s="198">
        <v>17.131270460000003</v>
      </c>
      <c r="N194" s="200">
        <f t="shared" si="11"/>
        <v>1.6100892794744723</v>
      </c>
      <c r="O194" s="200">
        <f t="shared" si="13"/>
        <v>-94.496716654987466</v>
      </c>
      <c r="P194" s="35">
        <v>45.243504999999999</v>
      </c>
      <c r="Q194" s="35">
        <v>20.249614999999995</v>
      </c>
      <c r="R194" s="35">
        <f t="shared" si="14"/>
        <v>65.49311999999999</v>
      </c>
      <c r="S194" s="35">
        <v>44.916061899999988</v>
      </c>
      <c r="T194" s="35">
        <v>18.457131613722211</v>
      </c>
      <c r="U194" s="36">
        <f t="shared" si="15"/>
        <v>63.3731935137222</v>
      </c>
    </row>
    <row r="195" spans="1:21" s="37" customFormat="1" ht="18" customHeight="1" x14ac:dyDescent="0.2">
      <c r="A195" s="207">
        <v>216</v>
      </c>
      <c r="B195" s="207" t="s">
        <v>196</v>
      </c>
      <c r="C195" s="132" t="s">
        <v>311</v>
      </c>
      <c r="D195" s="198">
        <v>1867.8561359999994</v>
      </c>
      <c r="E195" s="199">
        <v>267.16010599999998</v>
      </c>
      <c r="F195" s="198">
        <v>0</v>
      </c>
      <c r="G195" s="198">
        <v>76.976880999999977</v>
      </c>
      <c r="H195" s="200">
        <f t="shared" si="12"/>
        <v>1523.7191489999993</v>
      </c>
      <c r="I195" s="200"/>
      <c r="J195" s="198">
        <v>1302.9072718870575</v>
      </c>
      <c r="K195" s="200">
        <v>267.16010835999998</v>
      </c>
      <c r="L195" s="198">
        <v>0</v>
      </c>
      <c r="M195" s="198">
        <v>75.424482589999997</v>
      </c>
      <c r="N195" s="200">
        <f t="shared" si="11"/>
        <v>960.32268093705761</v>
      </c>
      <c r="O195" s="200">
        <f t="shared" si="13"/>
        <v>-36.975086152372164</v>
      </c>
      <c r="P195" s="35">
        <v>267.16010599999998</v>
      </c>
      <c r="Q195" s="35">
        <v>0</v>
      </c>
      <c r="R195" s="35">
        <f t="shared" si="14"/>
        <v>267.16010599999998</v>
      </c>
      <c r="S195" s="35">
        <v>267.16010835999998</v>
      </c>
      <c r="T195" s="35">
        <v>0</v>
      </c>
      <c r="U195" s="36">
        <f t="shared" si="15"/>
        <v>267.16010835999998</v>
      </c>
    </row>
    <row r="196" spans="1:21" s="37" customFormat="1" ht="18" customHeight="1" x14ac:dyDescent="0.2">
      <c r="A196" s="207">
        <v>217</v>
      </c>
      <c r="B196" s="207" t="s">
        <v>196</v>
      </c>
      <c r="C196" s="132" t="s">
        <v>312</v>
      </c>
      <c r="D196" s="198">
        <v>4804.3996699999998</v>
      </c>
      <c r="E196" s="199">
        <v>139.29307699999995</v>
      </c>
      <c r="F196" s="198">
        <v>0</v>
      </c>
      <c r="G196" s="198">
        <v>67.316577999999993</v>
      </c>
      <c r="H196" s="200">
        <f t="shared" si="12"/>
        <v>4597.7900149999996</v>
      </c>
      <c r="I196" s="200"/>
      <c r="J196" s="198">
        <v>5486.7472675200006</v>
      </c>
      <c r="K196" s="200">
        <v>133.63062876000001</v>
      </c>
      <c r="L196" s="198">
        <v>0</v>
      </c>
      <c r="M196" s="198">
        <v>76.231446570000003</v>
      </c>
      <c r="N196" s="200">
        <f t="shared" si="11"/>
        <v>5276.8851921900005</v>
      </c>
      <c r="O196" s="200">
        <f t="shared" si="13"/>
        <v>14.770034624776157</v>
      </c>
      <c r="P196" s="35">
        <v>139.29307699999995</v>
      </c>
      <c r="Q196" s="35">
        <v>0</v>
      </c>
      <c r="R196" s="35">
        <f t="shared" si="14"/>
        <v>139.29307699999995</v>
      </c>
      <c r="S196" s="35">
        <v>133.63062876000001</v>
      </c>
      <c r="T196" s="35">
        <v>0</v>
      </c>
      <c r="U196" s="36">
        <f t="shared" si="15"/>
        <v>133.63062876000001</v>
      </c>
    </row>
    <row r="197" spans="1:21" s="37" customFormat="1" ht="18" customHeight="1" x14ac:dyDescent="0.2">
      <c r="A197" s="207">
        <v>218</v>
      </c>
      <c r="B197" s="207" t="s">
        <v>127</v>
      </c>
      <c r="C197" s="132" t="s">
        <v>313</v>
      </c>
      <c r="D197" s="198">
        <v>82.414613000000017</v>
      </c>
      <c r="E197" s="199">
        <v>80.229866000000001</v>
      </c>
      <c r="F197" s="198">
        <v>0</v>
      </c>
      <c r="G197" s="198">
        <v>0.347387</v>
      </c>
      <c r="H197" s="200">
        <f t="shared" si="12"/>
        <v>1.8373600000000159</v>
      </c>
      <c r="I197" s="200"/>
      <c r="J197" s="198">
        <v>107.26934104930805</v>
      </c>
      <c r="K197" s="200">
        <v>104.69821224657653</v>
      </c>
      <c r="L197" s="198">
        <v>0</v>
      </c>
      <c r="M197" s="198">
        <v>0.46780838999999996</v>
      </c>
      <c r="N197" s="200">
        <f t="shared" si="11"/>
        <v>2.1033204127315219</v>
      </c>
      <c r="O197" s="200">
        <f t="shared" si="13"/>
        <v>14.475138934748975</v>
      </c>
      <c r="P197" s="35">
        <v>1.0336099999999999</v>
      </c>
      <c r="Q197" s="35">
        <v>79.196256000000005</v>
      </c>
      <c r="R197" s="35">
        <f t="shared" si="14"/>
        <v>80.229866000000001</v>
      </c>
      <c r="S197" s="35">
        <v>1.0336113</v>
      </c>
      <c r="T197" s="35">
        <v>103.66460094657653</v>
      </c>
      <c r="U197" s="36">
        <f t="shared" si="15"/>
        <v>104.69821224657653</v>
      </c>
    </row>
    <row r="198" spans="1:21" s="37" customFormat="1" ht="18" customHeight="1" x14ac:dyDescent="0.2">
      <c r="A198" s="207">
        <v>219</v>
      </c>
      <c r="B198" s="207" t="s">
        <v>219</v>
      </c>
      <c r="C198" s="132" t="s">
        <v>314</v>
      </c>
      <c r="D198" s="198">
        <v>43.293951000000014</v>
      </c>
      <c r="E198" s="199">
        <v>23.493622000000009</v>
      </c>
      <c r="F198" s="198">
        <v>0</v>
      </c>
      <c r="G198" s="198">
        <v>7.895925000000001</v>
      </c>
      <c r="H198" s="200">
        <f t="shared" si="12"/>
        <v>11.904404000000003</v>
      </c>
      <c r="I198" s="200"/>
      <c r="J198" s="198">
        <v>35.61754134768416</v>
      </c>
      <c r="K198" s="200">
        <v>24.286039874004079</v>
      </c>
      <c r="L198" s="198">
        <v>0</v>
      </c>
      <c r="M198" s="198">
        <v>10.633118310000002</v>
      </c>
      <c r="N198" s="200">
        <f t="shared" si="11"/>
        <v>0.69838316368007902</v>
      </c>
      <c r="O198" s="200">
        <f t="shared" si="13"/>
        <v>-94.133405051776819</v>
      </c>
      <c r="P198" s="35">
        <v>23.493622000000009</v>
      </c>
      <c r="Q198" s="35">
        <v>0</v>
      </c>
      <c r="R198" s="35">
        <f t="shared" si="14"/>
        <v>23.493622000000009</v>
      </c>
      <c r="S198" s="35">
        <v>23.493617060000005</v>
      </c>
      <c r="T198" s="35">
        <v>0.79242281400407166</v>
      </c>
      <c r="U198" s="36">
        <f t="shared" si="15"/>
        <v>24.286039874004079</v>
      </c>
    </row>
    <row r="199" spans="1:21" s="37" customFormat="1" ht="18" customHeight="1" x14ac:dyDescent="0.2">
      <c r="A199" s="207">
        <v>222</v>
      </c>
      <c r="B199" s="207" t="s">
        <v>117</v>
      </c>
      <c r="C199" s="132" t="s">
        <v>315</v>
      </c>
      <c r="D199" s="198">
        <v>5537.2598239999998</v>
      </c>
      <c r="E199" s="199">
        <v>2635.3193890000002</v>
      </c>
      <c r="F199" s="198">
        <v>0</v>
      </c>
      <c r="G199" s="198">
        <v>229.24641300000002</v>
      </c>
      <c r="H199" s="200">
        <f t="shared" si="12"/>
        <v>2672.6940219999997</v>
      </c>
      <c r="I199" s="200"/>
      <c r="J199" s="198">
        <v>7413.7094269752079</v>
      </c>
      <c r="K199" s="200">
        <v>1560.9189529643286</v>
      </c>
      <c r="L199" s="198">
        <v>0</v>
      </c>
      <c r="M199" s="198">
        <v>264.91531605999995</v>
      </c>
      <c r="N199" s="200">
        <f t="shared" si="11"/>
        <v>5587.8751579508789</v>
      </c>
      <c r="O199" s="200">
        <f t="shared" si="13"/>
        <v>109.07275999253459</v>
      </c>
      <c r="P199" s="35">
        <v>489.71549399999992</v>
      </c>
      <c r="Q199" s="35">
        <v>2145.6038950000002</v>
      </c>
      <c r="R199" s="35">
        <f t="shared" si="14"/>
        <v>2635.3193890000002</v>
      </c>
      <c r="S199" s="35">
        <v>472.69046224999994</v>
      </c>
      <c r="T199" s="35">
        <v>1088.2284907143287</v>
      </c>
      <c r="U199" s="36">
        <f t="shared" si="15"/>
        <v>1560.9189529643286</v>
      </c>
    </row>
    <row r="200" spans="1:21" s="37" customFormat="1" ht="18" customHeight="1" x14ac:dyDescent="0.2">
      <c r="A200" s="207">
        <v>223</v>
      </c>
      <c r="B200" s="207" t="s">
        <v>127</v>
      </c>
      <c r="C200" s="132" t="s">
        <v>316</v>
      </c>
      <c r="D200" s="198">
        <v>0</v>
      </c>
      <c r="E200" s="199">
        <v>0</v>
      </c>
      <c r="F200" s="198">
        <v>0</v>
      </c>
      <c r="G200" s="198">
        <v>0</v>
      </c>
      <c r="H200" s="200">
        <f t="shared" si="12"/>
        <v>0</v>
      </c>
      <c r="I200" s="200"/>
      <c r="J200" s="198">
        <v>0</v>
      </c>
      <c r="K200" s="200">
        <v>0</v>
      </c>
      <c r="L200" s="198">
        <v>0</v>
      </c>
      <c r="M200" s="198">
        <v>0</v>
      </c>
      <c r="N200" s="200">
        <f t="shared" si="11"/>
        <v>0</v>
      </c>
      <c r="O200" s="200" t="str">
        <f t="shared" si="13"/>
        <v>N.A.</v>
      </c>
      <c r="P200" s="35">
        <v>0</v>
      </c>
      <c r="Q200" s="35">
        <v>0</v>
      </c>
      <c r="R200" s="35">
        <f t="shared" si="14"/>
        <v>0</v>
      </c>
      <c r="S200" s="35">
        <v>0</v>
      </c>
      <c r="T200" s="35">
        <v>0</v>
      </c>
      <c r="U200" s="36">
        <f t="shared" si="15"/>
        <v>0</v>
      </c>
    </row>
    <row r="201" spans="1:21" s="37" customFormat="1" ht="18" customHeight="1" x14ac:dyDescent="0.2">
      <c r="A201" s="207">
        <v>225</v>
      </c>
      <c r="B201" s="207" t="s">
        <v>127</v>
      </c>
      <c r="C201" s="132" t="s">
        <v>317</v>
      </c>
      <c r="D201" s="198">
        <v>0</v>
      </c>
      <c r="E201" s="199">
        <v>0</v>
      </c>
      <c r="F201" s="198">
        <v>0</v>
      </c>
      <c r="G201" s="198">
        <v>0</v>
      </c>
      <c r="H201" s="200">
        <f t="shared" si="12"/>
        <v>0</v>
      </c>
      <c r="I201" s="200"/>
      <c r="J201" s="198">
        <v>0.34878554425276109</v>
      </c>
      <c r="K201" s="200">
        <v>0.34194661201251081</v>
      </c>
      <c r="L201" s="198">
        <v>0</v>
      </c>
      <c r="M201" s="198">
        <v>0</v>
      </c>
      <c r="N201" s="200">
        <f t="shared" si="11"/>
        <v>6.8389322402502839E-3</v>
      </c>
      <c r="O201" s="200" t="str">
        <f t="shared" si="13"/>
        <v>N.A.</v>
      </c>
      <c r="P201" s="35">
        <v>0</v>
      </c>
      <c r="Q201" s="35">
        <v>0</v>
      </c>
      <c r="R201" s="35">
        <f t="shared" si="14"/>
        <v>0</v>
      </c>
      <c r="S201" s="35">
        <v>0</v>
      </c>
      <c r="T201" s="35">
        <v>0.34194661201251081</v>
      </c>
      <c r="U201" s="36">
        <f t="shared" si="15"/>
        <v>0.34194661201251081</v>
      </c>
    </row>
    <row r="202" spans="1:21" s="37" customFormat="1" ht="18" customHeight="1" x14ac:dyDescent="0.2">
      <c r="A202" s="207">
        <v>226</v>
      </c>
      <c r="B202" s="207" t="s">
        <v>119</v>
      </c>
      <c r="C202" s="132" t="s">
        <v>318</v>
      </c>
      <c r="D202" s="198">
        <v>360.55380800000006</v>
      </c>
      <c r="E202" s="199">
        <v>198.36167599999999</v>
      </c>
      <c r="F202" s="198">
        <v>0</v>
      </c>
      <c r="G202" s="198">
        <v>14.215007999999997</v>
      </c>
      <c r="H202" s="200">
        <f t="shared" si="12"/>
        <v>147.97712400000006</v>
      </c>
      <c r="I202" s="200"/>
      <c r="J202" s="198">
        <v>416.63556184689844</v>
      </c>
      <c r="K202" s="200">
        <v>260.96727399999997</v>
      </c>
      <c r="L202" s="198">
        <v>0</v>
      </c>
      <c r="M202" s="198">
        <v>13.82729086</v>
      </c>
      <c r="N202" s="200">
        <f t="shared" si="11"/>
        <v>141.84099698689846</v>
      </c>
      <c r="O202" s="200">
        <f t="shared" si="13"/>
        <v>-4.1466727067229652</v>
      </c>
      <c r="P202" s="35">
        <v>49.559545</v>
      </c>
      <c r="Q202" s="35">
        <v>148.802131</v>
      </c>
      <c r="R202" s="35">
        <f t="shared" si="14"/>
        <v>198.36167599999999</v>
      </c>
      <c r="S202" s="35">
        <v>49.559548499999998</v>
      </c>
      <c r="T202" s="35">
        <v>211.40772549999997</v>
      </c>
      <c r="U202" s="36">
        <f t="shared" si="15"/>
        <v>260.96727399999997</v>
      </c>
    </row>
    <row r="203" spans="1:21" s="37" customFormat="1" ht="18" customHeight="1" x14ac:dyDescent="0.2">
      <c r="A203" s="207">
        <v>227</v>
      </c>
      <c r="B203" s="207" t="s">
        <v>115</v>
      </c>
      <c r="C203" s="132" t="s">
        <v>319</v>
      </c>
      <c r="D203" s="198">
        <v>560.66046999999992</v>
      </c>
      <c r="E203" s="199">
        <v>63.454082</v>
      </c>
      <c r="F203" s="198">
        <v>0</v>
      </c>
      <c r="G203" s="198">
        <v>10.621715999999999</v>
      </c>
      <c r="H203" s="200">
        <f t="shared" si="12"/>
        <v>486.58467199999996</v>
      </c>
      <c r="I203" s="200"/>
      <c r="J203" s="198">
        <v>410.61350441366864</v>
      </c>
      <c r="K203" s="200">
        <v>130.02728466880001</v>
      </c>
      <c r="L203" s="198">
        <v>0</v>
      </c>
      <c r="M203" s="198">
        <v>14.409041120000001</v>
      </c>
      <c r="N203" s="200">
        <f t="shared" si="11"/>
        <v>266.17717862486865</v>
      </c>
      <c r="O203" s="200">
        <f t="shared" si="13"/>
        <v>-45.296842678828021</v>
      </c>
      <c r="P203" s="35">
        <v>27.986117000000004</v>
      </c>
      <c r="Q203" s="35">
        <v>35.467965</v>
      </c>
      <c r="R203" s="35">
        <f t="shared" si="14"/>
        <v>63.454082</v>
      </c>
      <c r="S203" s="35">
        <v>27.986119060000004</v>
      </c>
      <c r="T203" s="35">
        <v>102.0411656088</v>
      </c>
      <c r="U203" s="36">
        <f t="shared" si="15"/>
        <v>130.02728466880001</v>
      </c>
    </row>
    <row r="204" spans="1:21" s="37" customFormat="1" ht="18" customHeight="1" x14ac:dyDescent="0.2">
      <c r="A204" s="207">
        <v>228</v>
      </c>
      <c r="B204" s="207" t="s">
        <v>127</v>
      </c>
      <c r="C204" s="132" t="s">
        <v>320</v>
      </c>
      <c r="D204" s="198">
        <v>15.085552</v>
      </c>
      <c r="E204" s="199">
        <v>10.383531</v>
      </c>
      <c r="F204" s="198">
        <v>0</v>
      </c>
      <c r="G204" s="198">
        <v>2.0828659999999997</v>
      </c>
      <c r="H204" s="200">
        <f t="shared" si="12"/>
        <v>2.6191550000000006</v>
      </c>
      <c r="I204" s="200"/>
      <c r="J204" s="198">
        <v>10.667083873910846</v>
      </c>
      <c r="K204" s="200">
        <v>7.6473319965792603</v>
      </c>
      <c r="L204" s="198">
        <v>0</v>
      </c>
      <c r="M204" s="198">
        <v>2.8105933700000003</v>
      </c>
      <c r="N204" s="200">
        <f t="shared" si="11"/>
        <v>0.20915850733158514</v>
      </c>
      <c r="O204" s="200">
        <f t="shared" si="13"/>
        <v>-92.014275316596951</v>
      </c>
      <c r="P204" s="35">
        <v>5.5032249999999996</v>
      </c>
      <c r="Q204" s="35">
        <v>4.880306</v>
      </c>
      <c r="R204" s="35">
        <f t="shared" si="14"/>
        <v>10.383531</v>
      </c>
      <c r="S204" s="35">
        <v>5.5032263199999996</v>
      </c>
      <c r="T204" s="35">
        <v>2.1441056765792608</v>
      </c>
      <c r="U204" s="36">
        <f t="shared" si="15"/>
        <v>7.6473319965792603</v>
      </c>
    </row>
    <row r="205" spans="1:21" s="37" customFormat="1" ht="18" customHeight="1" x14ac:dyDescent="0.2">
      <c r="A205" s="207">
        <v>229</v>
      </c>
      <c r="B205" s="207" t="s">
        <v>125</v>
      </c>
      <c r="C205" s="132" t="s">
        <v>321</v>
      </c>
      <c r="D205" s="198">
        <v>476.27150899999998</v>
      </c>
      <c r="E205" s="199">
        <v>444.91756399999986</v>
      </c>
      <c r="F205" s="198">
        <v>0</v>
      </c>
      <c r="G205" s="198">
        <v>23.882611999999998</v>
      </c>
      <c r="H205" s="200">
        <f t="shared" si="12"/>
        <v>7.4713330000001257</v>
      </c>
      <c r="I205" s="200"/>
      <c r="J205" s="198">
        <v>314.040626482687</v>
      </c>
      <c r="K205" s="200">
        <v>333.84005289999999</v>
      </c>
      <c r="L205" s="198">
        <v>0</v>
      </c>
      <c r="M205" s="198">
        <v>32.225060380000002</v>
      </c>
      <c r="N205" s="200">
        <f t="shared" si="11"/>
        <v>-52.024486797312989</v>
      </c>
      <c r="O205" s="200" t="str">
        <f t="shared" si="13"/>
        <v>&lt;-500</v>
      </c>
      <c r="P205" s="35">
        <v>68.882801000000001</v>
      </c>
      <c r="Q205" s="35">
        <v>376.03476299999988</v>
      </c>
      <c r="R205" s="35">
        <f t="shared" si="14"/>
        <v>444.91756399999986</v>
      </c>
      <c r="S205" s="35">
        <v>68.882804100000001</v>
      </c>
      <c r="T205" s="35">
        <v>264.9572488</v>
      </c>
      <c r="U205" s="36">
        <f t="shared" si="15"/>
        <v>333.84005289999999</v>
      </c>
    </row>
    <row r="206" spans="1:21" s="37" customFormat="1" ht="18" customHeight="1" x14ac:dyDescent="0.2">
      <c r="A206" s="207">
        <v>231</v>
      </c>
      <c r="B206" s="207" t="s">
        <v>219</v>
      </c>
      <c r="C206" s="132" t="s">
        <v>322</v>
      </c>
      <c r="D206" s="198">
        <v>22.808989</v>
      </c>
      <c r="E206" s="199">
        <v>21.321168999999998</v>
      </c>
      <c r="F206" s="198">
        <v>0</v>
      </c>
      <c r="G206" s="198">
        <v>0.47296900000000008</v>
      </c>
      <c r="H206" s="200">
        <f t="shared" si="12"/>
        <v>1.0148510000000028</v>
      </c>
      <c r="I206" s="200"/>
      <c r="J206" s="198">
        <v>22.46831052645118</v>
      </c>
      <c r="K206" s="200">
        <v>21.390818098089394</v>
      </c>
      <c r="L206" s="198">
        <v>0</v>
      </c>
      <c r="M206" s="198">
        <v>0.63693732000000014</v>
      </c>
      <c r="N206" s="200">
        <f t="shared" si="11"/>
        <v>0.44055510836178624</v>
      </c>
      <c r="O206" s="200">
        <f t="shared" si="13"/>
        <v>-56.589183204058038</v>
      </c>
      <c r="P206" s="35">
        <v>1.4072960000000001</v>
      </c>
      <c r="Q206" s="35">
        <v>19.913872999999999</v>
      </c>
      <c r="R206" s="35">
        <f t="shared" si="14"/>
        <v>21.321168999999998</v>
      </c>
      <c r="S206" s="35">
        <v>1.4072976499999998</v>
      </c>
      <c r="T206" s="35">
        <v>19.983520448089394</v>
      </c>
      <c r="U206" s="36">
        <f t="shared" si="15"/>
        <v>21.390818098089394</v>
      </c>
    </row>
    <row r="207" spans="1:21" s="37" customFormat="1" ht="18" customHeight="1" x14ac:dyDescent="0.2">
      <c r="A207" s="207">
        <v>233</v>
      </c>
      <c r="B207" s="207" t="s">
        <v>219</v>
      </c>
      <c r="C207" s="132" t="s">
        <v>323</v>
      </c>
      <c r="D207" s="198">
        <v>42.300030999999997</v>
      </c>
      <c r="E207" s="199">
        <v>8.959185999999999</v>
      </c>
      <c r="F207" s="198">
        <v>0</v>
      </c>
      <c r="G207" s="198">
        <v>0.63194799999999984</v>
      </c>
      <c r="H207" s="200">
        <f t="shared" si="12"/>
        <v>32.708897</v>
      </c>
      <c r="I207" s="200"/>
      <c r="J207" s="198">
        <v>10.578074725514938</v>
      </c>
      <c r="K207" s="200">
        <v>9.5196425756028837</v>
      </c>
      <c r="L207" s="198">
        <v>0</v>
      </c>
      <c r="M207" s="198">
        <v>0.85101892000000001</v>
      </c>
      <c r="N207" s="200">
        <f t="shared" si="11"/>
        <v>0.20741322991205413</v>
      </c>
      <c r="O207" s="200">
        <f t="shared" si="13"/>
        <v>-99.365881307730874</v>
      </c>
      <c r="P207" s="35">
        <v>1.8802990000000006</v>
      </c>
      <c r="Q207" s="35">
        <v>7.0788869999999982</v>
      </c>
      <c r="R207" s="35">
        <f t="shared" si="14"/>
        <v>8.959185999999999</v>
      </c>
      <c r="S207" s="35">
        <v>1.8803057000000003</v>
      </c>
      <c r="T207" s="35">
        <v>7.6393368756028828</v>
      </c>
      <c r="U207" s="36">
        <f t="shared" si="15"/>
        <v>9.5196425756028837</v>
      </c>
    </row>
    <row r="208" spans="1:21" s="37" customFormat="1" ht="18" customHeight="1" x14ac:dyDescent="0.2">
      <c r="A208" s="207">
        <v>234</v>
      </c>
      <c r="B208" s="207" t="s">
        <v>219</v>
      </c>
      <c r="C208" s="132" t="s">
        <v>324</v>
      </c>
      <c r="D208" s="198">
        <v>78.488828999999967</v>
      </c>
      <c r="E208" s="199">
        <v>41.928567000000008</v>
      </c>
      <c r="F208" s="198">
        <v>0</v>
      </c>
      <c r="G208" s="198">
        <v>28.582837999999995</v>
      </c>
      <c r="H208" s="200">
        <f t="shared" si="12"/>
        <v>7.9774239999999637</v>
      </c>
      <c r="I208" s="200"/>
      <c r="J208" s="198">
        <v>92.331684651170278</v>
      </c>
      <c r="K208" s="200">
        <v>62.397364461931645</v>
      </c>
      <c r="L208" s="198">
        <v>0</v>
      </c>
      <c r="M208" s="198">
        <v>28.123895000000001</v>
      </c>
      <c r="N208" s="200">
        <f t="shared" si="11"/>
        <v>1.8104251892386323</v>
      </c>
      <c r="O208" s="200">
        <f t="shared" si="13"/>
        <v>-77.305641655268161</v>
      </c>
      <c r="P208" s="35">
        <v>34.017389000000009</v>
      </c>
      <c r="Q208" s="35">
        <v>7.9111780000000005</v>
      </c>
      <c r="R208" s="35">
        <f t="shared" si="14"/>
        <v>41.928567000000008</v>
      </c>
      <c r="S208" s="35">
        <v>32.656189570000009</v>
      </c>
      <c r="T208" s="35">
        <v>29.741174891931635</v>
      </c>
      <c r="U208" s="36">
        <f t="shared" si="15"/>
        <v>62.397364461931645</v>
      </c>
    </row>
    <row r="209" spans="1:21" s="37" customFormat="1" ht="18" customHeight="1" x14ac:dyDescent="0.2">
      <c r="A209" s="207">
        <v>235</v>
      </c>
      <c r="B209" s="207" t="s">
        <v>119</v>
      </c>
      <c r="C209" s="132" t="s">
        <v>325</v>
      </c>
      <c r="D209" s="198">
        <v>692.54999999999984</v>
      </c>
      <c r="E209" s="199">
        <v>652.01284200000009</v>
      </c>
      <c r="F209" s="198">
        <v>0</v>
      </c>
      <c r="G209" s="198">
        <v>37.584620000000001</v>
      </c>
      <c r="H209" s="200">
        <f t="shared" si="12"/>
        <v>2.9525379999997483</v>
      </c>
      <c r="I209" s="200"/>
      <c r="J209" s="198">
        <v>548.02779117241005</v>
      </c>
      <c r="K209" s="200">
        <v>823.22542093999994</v>
      </c>
      <c r="L209" s="198">
        <v>0</v>
      </c>
      <c r="M209" s="198">
        <v>50.613637619999999</v>
      </c>
      <c r="N209" s="200">
        <f t="shared" si="11"/>
        <v>-325.81126738758991</v>
      </c>
      <c r="O209" s="200" t="str">
        <f t="shared" si="13"/>
        <v>&lt;-500</v>
      </c>
      <c r="P209" s="35">
        <v>111.82960499999997</v>
      </c>
      <c r="Q209" s="35">
        <v>540.18323700000008</v>
      </c>
      <c r="R209" s="35">
        <f t="shared" si="14"/>
        <v>652.01284200000009</v>
      </c>
      <c r="S209" s="35">
        <v>111.82960493999998</v>
      </c>
      <c r="T209" s="35">
        <v>711.39581599999997</v>
      </c>
      <c r="U209" s="36">
        <f t="shared" si="15"/>
        <v>823.22542093999994</v>
      </c>
    </row>
    <row r="210" spans="1:21" s="37" customFormat="1" ht="18" customHeight="1" x14ac:dyDescent="0.2">
      <c r="A210" s="207">
        <v>236</v>
      </c>
      <c r="B210" s="207" t="s">
        <v>119</v>
      </c>
      <c r="C210" s="132" t="s">
        <v>326</v>
      </c>
      <c r="D210" s="198">
        <v>412.26133499999997</v>
      </c>
      <c r="E210" s="199">
        <v>385.99284599999999</v>
      </c>
      <c r="F210" s="198">
        <v>0</v>
      </c>
      <c r="G210" s="198">
        <v>8.0250129999999995</v>
      </c>
      <c r="H210" s="200">
        <f t="shared" si="12"/>
        <v>18.243475999999987</v>
      </c>
      <c r="I210" s="200"/>
      <c r="J210" s="198">
        <v>609.98587661861018</v>
      </c>
      <c r="K210" s="200">
        <v>735.70938527999999</v>
      </c>
      <c r="L210" s="198">
        <v>0</v>
      </c>
      <c r="M210" s="198">
        <v>7.7849406400000012</v>
      </c>
      <c r="N210" s="200">
        <f t="shared" ref="N210:N273" si="16">J210-K210-M210</f>
        <v>-133.50844930138982</v>
      </c>
      <c r="O210" s="200" t="str">
        <f t="shared" si="13"/>
        <v>&lt;-500</v>
      </c>
      <c r="P210" s="35">
        <v>24.313566999999999</v>
      </c>
      <c r="Q210" s="35">
        <v>361.67927900000001</v>
      </c>
      <c r="R210" s="35">
        <f t="shared" si="14"/>
        <v>385.99284599999999</v>
      </c>
      <c r="S210" s="35">
        <v>24.313569280000003</v>
      </c>
      <c r="T210" s="35">
        <v>711.39581599999997</v>
      </c>
      <c r="U210" s="36">
        <f t="shared" si="15"/>
        <v>735.70938527999999</v>
      </c>
    </row>
    <row r="211" spans="1:21" s="37" customFormat="1" ht="18" customHeight="1" x14ac:dyDescent="0.2">
      <c r="A211" s="207">
        <v>237</v>
      </c>
      <c r="B211" s="207" t="s">
        <v>127</v>
      </c>
      <c r="C211" s="132" t="s">
        <v>327</v>
      </c>
      <c r="D211" s="198">
        <v>46.721133000000002</v>
      </c>
      <c r="E211" s="199">
        <v>29.569627999999998</v>
      </c>
      <c r="F211" s="198">
        <v>0</v>
      </c>
      <c r="G211" s="198">
        <v>5.8763299999999985</v>
      </c>
      <c r="H211" s="200">
        <f t="shared" ref="H211:H274" si="17">D211-E211-G211</f>
        <v>11.275175000000004</v>
      </c>
      <c r="I211" s="200"/>
      <c r="J211" s="198">
        <v>33.014517807520996</v>
      </c>
      <c r="K211" s="200">
        <v>26.086216741099008</v>
      </c>
      <c r="L211" s="198">
        <v>0</v>
      </c>
      <c r="M211" s="198">
        <v>6.280957579999999</v>
      </c>
      <c r="N211" s="200">
        <f t="shared" si="16"/>
        <v>0.64734348642198825</v>
      </c>
      <c r="O211" s="200">
        <f t="shared" ref="O211:O274" si="18">IF(OR(H211=0,N211=0),"N.A.",IF((((N211-H211)/H211))*100&gt;=500,"500&lt;",IF((((N211-H211)/H211))*100&lt;=-500,"&lt;-500",(((N211-H211)/H211))*100)))</f>
        <v>-94.258683466802168</v>
      </c>
      <c r="P211" s="35">
        <v>25.059639999999998</v>
      </c>
      <c r="Q211" s="35">
        <v>4.5099879999999999</v>
      </c>
      <c r="R211" s="35">
        <f t="shared" ref="R211:R274" si="19">SUM(P211:Q211)</f>
        <v>29.569627999999998</v>
      </c>
      <c r="S211" s="35">
        <v>25.059639229999998</v>
      </c>
      <c r="T211" s="35">
        <v>1.0265775110990094</v>
      </c>
      <c r="U211" s="36">
        <f t="shared" ref="U211:U274" si="20">S211+T211</f>
        <v>26.086216741099008</v>
      </c>
    </row>
    <row r="212" spans="1:21" s="37" customFormat="1" ht="18" customHeight="1" x14ac:dyDescent="0.2">
      <c r="A212" s="207">
        <v>242</v>
      </c>
      <c r="B212" s="207" t="s">
        <v>131</v>
      </c>
      <c r="C212" s="132" t="s">
        <v>328</v>
      </c>
      <c r="D212" s="198">
        <v>4791.3899900000006</v>
      </c>
      <c r="E212" s="199">
        <v>2501.9770099999992</v>
      </c>
      <c r="F212" s="198">
        <v>0</v>
      </c>
      <c r="G212" s="198">
        <v>7.7223090000000001</v>
      </c>
      <c r="H212" s="200">
        <f t="shared" si="17"/>
        <v>2281.6906710000012</v>
      </c>
      <c r="I212" s="200"/>
      <c r="J212" s="198">
        <v>35.639697053543706</v>
      </c>
      <c r="K212" s="200">
        <v>27.551518434258533</v>
      </c>
      <c r="L212" s="198">
        <v>0</v>
      </c>
      <c r="M212" s="198">
        <v>7.3893610299999999</v>
      </c>
      <c r="N212" s="200">
        <f t="shared" si="16"/>
        <v>0.69881758928517357</v>
      </c>
      <c r="O212" s="200">
        <f t="shared" si="18"/>
        <v>-99.96937281647476</v>
      </c>
      <c r="P212" s="35">
        <v>6.3845419999999997</v>
      </c>
      <c r="Q212" s="35">
        <v>2495.5924679999994</v>
      </c>
      <c r="R212" s="35">
        <f t="shared" si="19"/>
        <v>2501.9770099999992</v>
      </c>
      <c r="S212" s="35">
        <v>5.6280633899999994</v>
      </c>
      <c r="T212" s="35">
        <v>21.923455044258532</v>
      </c>
      <c r="U212" s="36">
        <f t="shared" si="20"/>
        <v>27.551518434258533</v>
      </c>
    </row>
    <row r="213" spans="1:21" s="37" customFormat="1" ht="18" customHeight="1" x14ac:dyDescent="0.2">
      <c r="A213" s="207">
        <v>243</v>
      </c>
      <c r="B213" s="207" t="s">
        <v>131</v>
      </c>
      <c r="C213" s="132" t="s">
        <v>329</v>
      </c>
      <c r="D213" s="198">
        <v>157.78236700000002</v>
      </c>
      <c r="E213" s="199">
        <v>123.64006299999997</v>
      </c>
      <c r="F213" s="198">
        <v>0</v>
      </c>
      <c r="G213" s="198">
        <v>33.045852999999994</v>
      </c>
      <c r="H213" s="200">
        <f t="shared" si="17"/>
        <v>1.0964510000000587</v>
      </c>
      <c r="I213" s="200"/>
      <c r="J213" s="198">
        <v>162.73406596719227</v>
      </c>
      <c r="K213" s="200">
        <v>120.79112894861984</v>
      </c>
      <c r="L213" s="198">
        <v>0</v>
      </c>
      <c r="M213" s="198">
        <v>38.752072980000001</v>
      </c>
      <c r="N213" s="200">
        <f t="shared" si="16"/>
        <v>3.1908640385724212</v>
      </c>
      <c r="O213" s="200">
        <f t="shared" si="18"/>
        <v>191.01747716699154</v>
      </c>
      <c r="P213" s="35">
        <v>110.79820199999997</v>
      </c>
      <c r="Q213" s="35">
        <v>12.841860999999996</v>
      </c>
      <c r="R213" s="35">
        <f t="shared" si="19"/>
        <v>123.64006299999997</v>
      </c>
      <c r="S213" s="35">
        <v>110.79820749999999</v>
      </c>
      <c r="T213" s="35">
        <v>9.9929214486198461</v>
      </c>
      <c r="U213" s="36">
        <f t="shared" si="20"/>
        <v>120.79112894861984</v>
      </c>
    </row>
    <row r="214" spans="1:21" s="37" customFormat="1" ht="18" customHeight="1" x14ac:dyDescent="0.2">
      <c r="A214" s="207">
        <v>244</v>
      </c>
      <c r="B214" s="207" t="s">
        <v>131</v>
      </c>
      <c r="C214" s="132" t="s">
        <v>330</v>
      </c>
      <c r="D214" s="198">
        <v>94.568505999999971</v>
      </c>
      <c r="E214" s="199">
        <v>60.267942000000041</v>
      </c>
      <c r="F214" s="198">
        <v>0</v>
      </c>
      <c r="G214" s="198">
        <v>15.763002</v>
      </c>
      <c r="H214" s="200">
        <f t="shared" si="17"/>
        <v>18.53756199999993</v>
      </c>
      <c r="I214" s="200"/>
      <c r="J214" s="198">
        <v>95.575340405577322</v>
      </c>
      <c r="K214" s="200">
        <v>73.593846283115028</v>
      </c>
      <c r="L214" s="198">
        <v>0</v>
      </c>
      <c r="M214" s="198">
        <v>20.107467840000002</v>
      </c>
      <c r="N214" s="200">
        <f t="shared" si="16"/>
        <v>1.8740262824622924</v>
      </c>
      <c r="O214" s="200">
        <f t="shared" si="18"/>
        <v>-89.890654000443533</v>
      </c>
      <c r="P214" s="35">
        <v>53.055760000000042</v>
      </c>
      <c r="Q214" s="35">
        <v>7.2121819999999994</v>
      </c>
      <c r="R214" s="35">
        <f t="shared" si="19"/>
        <v>60.267942000000041</v>
      </c>
      <c r="S214" s="35">
        <v>53.055754069999992</v>
      </c>
      <c r="T214" s="35">
        <v>20.538092213115036</v>
      </c>
      <c r="U214" s="36">
        <f t="shared" si="20"/>
        <v>73.593846283115028</v>
      </c>
    </row>
    <row r="215" spans="1:21" s="37" customFormat="1" ht="18" customHeight="1" x14ac:dyDescent="0.2">
      <c r="A215" s="207">
        <v>245</v>
      </c>
      <c r="B215" s="207" t="s">
        <v>131</v>
      </c>
      <c r="C215" s="132" t="s">
        <v>331</v>
      </c>
      <c r="D215" s="198">
        <v>91.535820999999984</v>
      </c>
      <c r="E215" s="199">
        <v>59.726812000000024</v>
      </c>
      <c r="F215" s="198">
        <v>0</v>
      </c>
      <c r="G215" s="198">
        <v>10.680233000000007</v>
      </c>
      <c r="H215" s="200">
        <f t="shared" si="17"/>
        <v>21.128775999999952</v>
      </c>
      <c r="I215" s="200"/>
      <c r="J215" s="198">
        <v>66.684567010266434</v>
      </c>
      <c r="K215" s="200">
        <v>53.768190630653351</v>
      </c>
      <c r="L215" s="198">
        <v>0</v>
      </c>
      <c r="M215" s="198">
        <v>11.60883585</v>
      </c>
      <c r="N215" s="200">
        <f t="shared" si="16"/>
        <v>1.3075405296130835</v>
      </c>
      <c r="O215" s="200">
        <f t="shared" si="18"/>
        <v>-93.811565186676745</v>
      </c>
      <c r="P215" s="35">
        <v>35.13699500000002</v>
      </c>
      <c r="Q215" s="35">
        <v>24.589817000000007</v>
      </c>
      <c r="R215" s="35">
        <f t="shared" si="19"/>
        <v>59.726812000000024</v>
      </c>
      <c r="S215" s="35">
        <v>35.136990229999995</v>
      </c>
      <c r="T215" s="35">
        <v>18.631200400653356</v>
      </c>
      <c r="U215" s="36">
        <f t="shared" si="20"/>
        <v>53.768190630653351</v>
      </c>
    </row>
    <row r="216" spans="1:21" s="37" customFormat="1" ht="18" customHeight="1" x14ac:dyDescent="0.2">
      <c r="A216" s="207">
        <v>247</v>
      </c>
      <c r="B216" s="207" t="s">
        <v>219</v>
      </c>
      <c r="C216" s="132" t="s">
        <v>332</v>
      </c>
      <c r="D216" s="198">
        <v>38.599471000000001</v>
      </c>
      <c r="E216" s="199">
        <v>26.108211999999998</v>
      </c>
      <c r="F216" s="198">
        <v>0</v>
      </c>
      <c r="G216" s="198">
        <v>3.4707529999999998</v>
      </c>
      <c r="H216" s="200">
        <f t="shared" si="17"/>
        <v>9.0205060000000028</v>
      </c>
      <c r="I216" s="200"/>
      <c r="J216" s="198">
        <v>33.267711131608401</v>
      </c>
      <c r="K216" s="200">
        <v>28.37641825020431</v>
      </c>
      <c r="L216" s="198">
        <v>0</v>
      </c>
      <c r="M216" s="198">
        <v>4.2389848199999998</v>
      </c>
      <c r="N216" s="200">
        <f t="shared" si="16"/>
        <v>0.65230806140409126</v>
      </c>
      <c r="O216" s="200">
        <f t="shared" si="18"/>
        <v>-92.768608973774974</v>
      </c>
      <c r="P216" s="35">
        <v>10.361419999999997</v>
      </c>
      <c r="Q216" s="35">
        <v>15.746792000000001</v>
      </c>
      <c r="R216" s="35">
        <f t="shared" si="19"/>
        <v>26.108211999999998</v>
      </c>
      <c r="S216" s="35">
        <v>10.361419569999999</v>
      </c>
      <c r="T216" s="35">
        <v>18.014998680204311</v>
      </c>
      <c r="U216" s="36">
        <f t="shared" si="20"/>
        <v>28.37641825020431</v>
      </c>
    </row>
    <row r="217" spans="1:21" s="37" customFormat="1" ht="18" customHeight="1" x14ac:dyDescent="0.2">
      <c r="A217" s="207">
        <v>248</v>
      </c>
      <c r="B217" s="207" t="s">
        <v>219</v>
      </c>
      <c r="C217" s="132" t="s">
        <v>333</v>
      </c>
      <c r="D217" s="198">
        <v>87.145754999999994</v>
      </c>
      <c r="E217" s="199">
        <v>57.325320999999995</v>
      </c>
      <c r="F217" s="198">
        <v>0</v>
      </c>
      <c r="G217" s="198">
        <v>7.5065920000000004</v>
      </c>
      <c r="H217" s="200">
        <f t="shared" si="17"/>
        <v>22.313841999999998</v>
      </c>
      <c r="I217" s="200"/>
      <c r="J217" s="198">
        <v>73.587457400473156</v>
      </c>
      <c r="K217" s="200">
        <v>62.80593268889524</v>
      </c>
      <c r="L217" s="198">
        <v>0</v>
      </c>
      <c r="M217" s="198">
        <v>9.33863339</v>
      </c>
      <c r="N217" s="200">
        <f t="shared" si="16"/>
        <v>1.4428913215779158</v>
      </c>
      <c r="O217" s="200">
        <f t="shared" si="18"/>
        <v>-93.533649106335375</v>
      </c>
      <c r="P217" s="35">
        <v>22.120627999999996</v>
      </c>
      <c r="Q217" s="35">
        <v>35.204692999999999</v>
      </c>
      <c r="R217" s="35">
        <f t="shared" si="19"/>
        <v>57.325320999999995</v>
      </c>
      <c r="S217" s="35">
        <v>22.120627820000003</v>
      </c>
      <c r="T217" s="35">
        <v>40.685304868895237</v>
      </c>
      <c r="U217" s="36">
        <f t="shared" si="20"/>
        <v>62.80593268889524</v>
      </c>
    </row>
    <row r="218" spans="1:21" s="37" customFormat="1" ht="18" customHeight="1" x14ac:dyDescent="0.2">
      <c r="A218" s="207">
        <v>249</v>
      </c>
      <c r="B218" s="207" t="s">
        <v>219</v>
      </c>
      <c r="C218" s="132" t="s">
        <v>334</v>
      </c>
      <c r="D218" s="198">
        <v>101.583063</v>
      </c>
      <c r="E218" s="199">
        <v>59.135032000000017</v>
      </c>
      <c r="F218" s="198">
        <v>0</v>
      </c>
      <c r="G218" s="198">
        <v>18.361450000000005</v>
      </c>
      <c r="H218" s="200">
        <f t="shared" si="17"/>
        <v>24.086580999999974</v>
      </c>
      <c r="I218" s="200"/>
      <c r="J218" s="198">
        <v>100.90406037582787</v>
      </c>
      <c r="K218" s="200">
        <v>76.438835578066545</v>
      </c>
      <c r="L218" s="198">
        <v>0</v>
      </c>
      <c r="M218" s="198">
        <v>22.486713809999998</v>
      </c>
      <c r="N218" s="200">
        <f t="shared" si="16"/>
        <v>1.9785109877613252</v>
      </c>
      <c r="O218" s="200">
        <f t="shared" si="18"/>
        <v>-91.78583715239067</v>
      </c>
      <c r="P218" s="35">
        <v>51.631124000000014</v>
      </c>
      <c r="Q218" s="35">
        <v>7.5039080000000018</v>
      </c>
      <c r="R218" s="35">
        <f t="shared" si="19"/>
        <v>59.135032000000017</v>
      </c>
      <c r="S218" s="35">
        <v>50.386823260000014</v>
      </c>
      <c r="T218" s="35">
        <v>26.052012318066531</v>
      </c>
      <c r="U218" s="36">
        <f t="shared" si="20"/>
        <v>76.438835578066545</v>
      </c>
    </row>
    <row r="219" spans="1:21" s="37" customFormat="1" ht="18" customHeight="1" x14ac:dyDescent="0.2">
      <c r="A219" s="207">
        <v>250</v>
      </c>
      <c r="B219" s="207" t="s">
        <v>219</v>
      </c>
      <c r="C219" s="132" t="s">
        <v>335</v>
      </c>
      <c r="D219" s="198">
        <v>61.269608000000005</v>
      </c>
      <c r="E219" s="199">
        <v>45.239281000000005</v>
      </c>
      <c r="F219" s="198">
        <v>0</v>
      </c>
      <c r="G219" s="198">
        <v>2.7756890000000003</v>
      </c>
      <c r="H219" s="200">
        <f t="shared" si="17"/>
        <v>13.254638</v>
      </c>
      <c r="I219" s="200"/>
      <c r="J219" s="198">
        <v>52.284002330124643</v>
      </c>
      <c r="K219" s="200">
        <v>47.520913633847684</v>
      </c>
      <c r="L219" s="198">
        <v>0</v>
      </c>
      <c r="M219" s="198">
        <v>3.7379121799999995</v>
      </c>
      <c r="N219" s="200">
        <f t="shared" si="16"/>
        <v>1.0251765162769599</v>
      </c>
      <c r="O219" s="200">
        <f t="shared" si="18"/>
        <v>-92.265526102810497</v>
      </c>
      <c r="P219" s="35">
        <v>8.2588210000000011</v>
      </c>
      <c r="Q219" s="35">
        <v>36.980460000000001</v>
      </c>
      <c r="R219" s="35">
        <f t="shared" si="19"/>
        <v>45.239281000000005</v>
      </c>
      <c r="S219" s="35">
        <v>8.2588262300000004</v>
      </c>
      <c r="T219" s="35">
        <v>39.262087403847687</v>
      </c>
      <c r="U219" s="36">
        <f t="shared" si="20"/>
        <v>47.520913633847684</v>
      </c>
    </row>
    <row r="220" spans="1:21" s="37" customFormat="1" ht="18" customHeight="1" x14ac:dyDescent="0.2">
      <c r="A220" s="207">
        <v>251</v>
      </c>
      <c r="B220" s="207" t="s">
        <v>131</v>
      </c>
      <c r="C220" s="132" t="s">
        <v>336</v>
      </c>
      <c r="D220" s="198">
        <v>43.780326000000002</v>
      </c>
      <c r="E220" s="199">
        <v>33.788215000000001</v>
      </c>
      <c r="F220" s="198">
        <v>0</v>
      </c>
      <c r="G220" s="198">
        <v>9.9671970000000041</v>
      </c>
      <c r="H220" s="200">
        <f t="shared" si="17"/>
        <v>2.4913999999997216E-2</v>
      </c>
      <c r="I220" s="200"/>
      <c r="J220" s="198">
        <v>43.681330381913007</v>
      </c>
      <c r="K220" s="200">
        <v>31.252398147757848</v>
      </c>
      <c r="L220" s="198">
        <v>0</v>
      </c>
      <c r="M220" s="198">
        <v>11.572435559999999</v>
      </c>
      <c r="N220" s="200">
        <f t="shared" si="16"/>
        <v>0.85649667415516006</v>
      </c>
      <c r="O220" s="200" t="str">
        <f t="shared" si="18"/>
        <v>500&lt;</v>
      </c>
      <c r="P220" s="35">
        <v>21.915257</v>
      </c>
      <c r="Q220" s="35">
        <v>11.872958000000002</v>
      </c>
      <c r="R220" s="35">
        <f t="shared" si="19"/>
        <v>33.788215000000001</v>
      </c>
      <c r="S220" s="35">
        <v>22.003746990000003</v>
      </c>
      <c r="T220" s="35">
        <v>9.2486511577578447</v>
      </c>
      <c r="U220" s="36">
        <f t="shared" si="20"/>
        <v>31.252398147757848</v>
      </c>
    </row>
    <row r="221" spans="1:21" s="37" customFormat="1" ht="18" customHeight="1" x14ac:dyDescent="0.2">
      <c r="A221" s="207">
        <v>252</v>
      </c>
      <c r="B221" s="207" t="s">
        <v>131</v>
      </c>
      <c r="C221" s="132" t="s">
        <v>337</v>
      </c>
      <c r="D221" s="198">
        <v>0</v>
      </c>
      <c r="E221" s="199">
        <v>0</v>
      </c>
      <c r="F221" s="198">
        <v>0</v>
      </c>
      <c r="G221" s="198">
        <v>0</v>
      </c>
      <c r="H221" s="200">
        <f t="shared" si="17"/>
        <v>0</v>
      </c>
      <c r="I221" s="200"/>
      <c r="J221" s="198">
        <v>0</v>
      </c>
      <c r="K221" s="200">
        <v>0</v>
      </c>
      <c r="L221" s="198">
        <v>0</v>
      </c>
      <c r="M221" s="198">
        <v>0</v>
      </c>
      <c r="N221" s="200">
        <f t="shared" si="16"/>
        <v>0</v>
      </c>
      <c r="O221" s="200" t="str">
        <f t="shared" si="18"/>
        <v>N.A.</v>
      </c>
      <c r="P221" s="35">
        <v>0</v>
      </c>
      <c r="Q221" s="35">
        <v>0</v>
      </c>
      <c r="R221" s="35">
        <f t="shared" si="19"/>
        <v>0</v>
      </c>
      <c r="S221" s="35">
        <v>0</v>
      </c>
      <c r="T221" s="35">
        <v>0</v>
      </c>
      <c r="U221" s="36">
        <f t="shared" si="20"/>
        <v>0</v>
      </c>
    </row>
    <row r="222" spans="1:21" s="37" customFormat="1" ht="18" customHeight="1" x14ac:dyDescent="0.2">
      <c r="A222" s="207">
        <v>253</v>
      </c>
      <c r="B222" s="207" t="s">
        <v>131</v>
      </c>
      <c r="C222" s="132" t="s">
        <v>338</v>
      </c>
      <c r="D222" s="198">
        <v>95.458064999999976</v>
      </c>
      <c r="E222" s="199">
        <v>69.062933000000001</v>
      </c>
      <c r="F222" s="198">
        <v>0</v>
      </c>
      <c r="G222" s="198">
        <v>16.566497000000012</v>
      </c>
      <c r="H222" s="200">
        <f t="shared" si="17"/>
        <v>9.8286349999999629</v>
      </c>
      <c r="I222" s="200"/>
      <c r="J222" s="198">
        <v>88.07702763000546</v>
      </c>
      <c r="K222" s="200">
        <v>69.820996598240654</v>
      </c>
      <c r="L222" s="198">
        <v>0</v>
      </c>
      <c r="M222" s="198">
        <v>16.52903049</v>
      </c>
      <c r="N222" s="200">
        <f t="shared" si="16"/>
        <v>1.7270005417648058</v>
      </c>
      <c r="O222" s="200">
        <f t="shared" si="18"/>
        <v>-82.428887207991636</v>
      </c>
      <c r="P222" s="35">
        <v>52.865847000000002</v>
      </c>
      <c r="Q222" s="35">
        <v>16.197086000000002</v>
      </c>
      <c r="R222" s="35">
        <f t="shared" si="19"/>
        <v>69.062933000000001</v>
      </c>
      <c r="S222" s="35">
        <v>51.097665389999989</v>
      </c>
      <c r="T222" s="35">
        <v>18.723331208240666</v>
      </c>
      <c r="U222" s="36">
        <f t="shared" si="20"/>
        <v>69.820996598240654</v>
      </c>
    </row>
    <row r="223" spans="1:21" s="37" customFormat="1" ht="18" customHeight="1" x14ac:dyDescent="0.2">
      <c r="A223" s="207">
        <v>259</v>
      </c>
      <c r="B223" s="207" t="s">
        <v>131</v>
      </c>
      <c r="C223" s="132" t="s">
        <v>339</v>
      </c>
      <c r="D223" s="198">
        <v>68.047209999999993</v>
      </c>
      <c r="E223" s="199">
        <v>46.188963999999999</v>
      </c>
      <c r="F223" s="198">
        <v>0</v>
      </c>
      <c r="G223" s="198">
        <v>18.510579</v>
      </c>
      <c r="H223" s="200">
        <f t="shared" si="17"/>
        <v>3.3476669999999942</v>
      </c>
      <c r="I223" s="200"/>
      <c r="J223" s="198">
        <v>73.442538186036302</v>
      </c>
      <c r="K223" s="200">
        <v>52.622799917682627</v>
      </c>
      <c r="L223" s="198">
        <v>0</v>
      </c>
      <c r="M223" s="198">
        <v>19.3796885</v>
      </c>
      <c r="N223" s="200">
        <f t="shared" si="16"/>
        <v>1.4400497683536742</v>
      </c>
      <c r="O223" s="200">
        <f t="shared" si="18"/>
        <v>-56.983482277249294</v>
      </c>
      <c r="P223" s="35">
        <v>36.685552999999999</v>
      </c>
      <c r="Q223" s="35">
        <v>9.5034109999999998</v>
      </c>
      <c r="R223" s="35">
        <f t="shared" si="19"/>
        <v>46.188963999999999</v>
      </c>
      <c r="S223" s="35">
        <v>35.905187509999998</v>
      </c>
      <c r="T223" s="35">
        <v>16.717612407682626</v>
      </c>
      <c r="U223" s="36">
        <f t="shared" si="20"/>
        <v>52.622799917682627</v>
      </c>
    </row>
    <row r="224" spans="1:21" s="37" customFormat="1" ht="18" customHeight="1" x14ac:dyDescent="0.2">
      <c r="A224" s="207">
        <v>260</v>
      </c>
      <c r="B224" s="207" t="s">
        <v>131</v>
      </c>
      <c r="C224" s="132" t="s">
        <v>340</v>
      </c>
      <c r="D224" s="198">
        <v>34.571770999999991</v>
      </c>
      <c r="E224" s="199">
        <v>13.476989</v>
      </c>
      <c r="F224" s="198">
        <v>0</v>
      </c>
      <c r="G224" s="198">
        <v>7.9205320000000023</v>
      </c>
      <c r="H224" s="200">
        <f t="shared" si="17"/>
        <v>13.17424999999999</v>
      </c>
      <c r="I224" s="200"/>
      <c r="J224" s="198">
        <v>26.050292156468966</v>
      </c>
      <c r="K224" s="200">
        <v>18.318984374185263</v>
      </c>
      <c r="L224" s="198">
        <v>0</v>
      </c>
      <c r="M224" s="198">
        <v>7.2205177399999991</v>
      </c>
      <c r="N224" s="200">
        <f t="shared" si="16"/>
        <v>0.51079004228370462</v>
      </c>
      <c r="O224" s="200">
        <f t="shared" si="18"/>
        <v>-96.122815019574503</v>
      </c>
      <c r="P224" s="35">
        <v>6.8037649999999994</v>
      </c>
      <c r="Q224" s="35">
        <v>6.6732240000000003</v>
      </c>
      <c r="R224" s="35">
        <f t="shared" si="19"/>
        <v>13.476989</v>
      </c>
      <c r="S224" s="35">
        <v>6.3565075400000008</v>
      </c>
      <c r="T224" s="35">
        <v>11.96247683418526</v>
      </c>
      <c r="U224" s="36">
        <f t="shared" si="20"/>
        <v>18.318984374185263</v>
      </c>
    </row>
    <row r="225" spans="1:21" s="37" customFormat="1" ht="18" customHeight="1" x14ac:dyDescent="0.2">
      <c r="A225" s="207">
        <v>261</v>
      </c>
      <c r="B225" s="207" t="s">
        <v>183</v>
      </c>
      <c r="C225" s="132" t="s">
        <v>341</v>
      </c>
      <c r="D225" s="198">
        <v>4867.2359449999994</v>
      </c>
      <c r="E225" s="199">
        <v>2074.4241540000003</v>
      </c>
      <c r="F225" s="198">
        <v>0</v>
      </c>
      <c r="G225" s="198">
        <v>181.61359400000006</v>
      </c>
      <c r="H225" s="200">
        <f t="shared" si="17"/>
        <v>2611.1981969999993</v>
      </c>
      <c r="I225" s="200"/>
      <c r="J225" s="198">
        <v>5895.5606199700014</v>
      </c>
      <c r="K225" s="200">
        <v>1802.8191479699999</v>
      </c>
      <c r="L225" s="198">
        <v>0</v>
      </c>
      <c r="M225" s="198">
        <v>222.65954926000001</v>
      </c>
      <c r="N225" s="200">
        <f t="shared" si="16"/>
        <v>3870.0819227400016</v>
      </c>
      <c r="O225" s="200">
        <f t="shared" si="18"/>
        <v>48.210960285830907</v>
      </c>
      <c r="P225" s="35">
        <v>499.41522999999995</v>
      </c>
      <c r="Q225" s="35">
        <v>1575.0089240000004</v>
      </c>
      <c r="R225" s="35">
        <f t="shared" si="19"/>
        <v>2074.4241540000003</v>
      </c>
      <c r="S225" s="35">
        <v>487.46813196999994</v>
      </c>
      <c r="T225" s="35">
        <v>1315.3510160000001</v>
      </c>
      <c r="U225" s="36">
        <f t="shared" si="20"/>
        <v>1802.8191479699999</v>
      </c>
    </row>
    <row r="226" spans="1:21" s="37" customFormat="1" ht="18" customHeight="1" x14ac:dyDescent="0.2">
      <c r="A226" s="207">
        <v>262</v>
      </c>
      <c r="B226" s="207" t="s">
        <v>219</v>
      </c>
      <c r="C226" s="132" t="s">
        <v>342</v>
      </c>
      <c r="D226" s="198">
        <v>75.32084900000001</v>
      </c>
      <c r="E226" s="199">
        <v>30.128335999999997</v>
      </c>
      <c r="F226" s="198">
        <v>0</v>
      </c>
      <c r="G226" s="198">
        <v>8.1973640000000021</v>
      </c>
      <c r="H226" s="200">
        <f t="shared" si="17"/>
        <v>36.995149000000012</v>
      </c>
      <c r="I226" s="200"/>
      <c r="J226" s="198">
        <v>49.644904183928972</v>
      </c>
      <c r="K226" s="200">
        <v>38.072415770126433</v>
      </c>
      <c r="L226" s="198">
        <v>0</v>
      </c>
      <c r="M226" s="198">
        <v>10.599058920000001</v>
      </c>
      <c r="N226" s="200">
        <f t="shared" si="16"/>
        <v>0.97342949380253785</v>
      </c>
      <c r="O226" s="200">
        <f t="shared" si="18"/>
        <v>-97.368764499900934</v>
      </c>
      <c r="P226" s="35">
        <v>24.204604999999997</v>
      </c>
      <c r="Q226" s="35">
        <v>5.9237310000000001</v>
      </c>
      <c r="R226" s="35">
        <f t="shared" si="19"/>
        <v>30.128335999999997</v>
      </c>
      <c r="S226" s="35">
        <v>24.204597550000003</v>
      </c>
      <c r="T226" s="35">
        <v>13.867818220126432</v>
      </c>
      <c r="U226" s="36">
        <f t="shared" si="20"/>
        <v>38.072415770126433</v>
      </c>
    </row>
    <row r="227" spans="1:21" s="37" customFormat="1" ht="18" customHeight="1" x14ac:dyDescent="0.2">
      <c r="A227" s="207">
        <v>264</v>
      </c>
      <c r="B227" s="207" t="s">
        <v>117</v>
      </c>
      <c r="C227" s="132" t="s">
        <v>343</v>
      </c>
      <c r="D227" s="198">
        <v>6209.8601270000026</v>
      </c>
      <c r="E227" s="199">
        <v>3556.1564760000001</v>
      </c>
      <c r="F227" s="198">
        <v>0</v>
      </c>
      <c r="G227" s="198">
        <v>310.07932699999998</v>
      </c>
      <c r="H227" s="200">
        <f t="shared" si="17"/>
        <v>2343.6243240000026</v>
      </c>
      <c r="I227" s="200"/>
      <c r="J227" s="198">
        <v>8357.6611547400007</v>
      </c>
      <c r="K227" s="200">
        <v>3087.0925355199997</v>
      </c>
      <c r="L227" s="198">
        <v>0</v>
      </c>
      <c r="M227" s="198">
        <v>366.62034182000002</v>
      </c>
      <c r="N227" s="200">
        <f t="shared" si="16"/>
        <v>4903.9482774000007</v>
      </c>
      <c r="O227" s="200">
        <f t="shared" si="18"/>
        <v>109.24634665978125</v>
      </c>
      <c r="P227" s="35">
        <v>934.36409299999991</v>
      </c>
      <c r="Q227" s="35">
        <v>2621.792383</v>
      </c>
      <c r="R227" s="35">
        <f t="shared" si="19"/>
        <v>3556.1564760000001</v>
      </c>
      <c r="S227" s="35">
        <v>929.49785151999981</v>
      </c>
      <c r="T227" s="35">
        <v>2157.5946839999997</v>
      </c>
      <c r="U227" s="36">
        <f t="shared" si="20"/>
        <v>3087.0925355199997</v>
      </c>
    </row>
    <row r="228" spans="1:21" s="37" customFormat="1" ht="18" customHeight="1" x14ac:dyDescent="0.2">
      <c r="A228" s="207">
        <v>266</v>
      </c>
      <c r="B228" s="207" t="s">
        <v>219</v>
      </c>
      <c r="C228" s="132" t="s">
        <v>344</v>
      </c>
      <c r="D228" s="198">
        <v>154.65812900000003</v>
      </c>
      <c r="E228" s="199">
        <v>97.815044</v>
      </c>
      <c r="F228" s="198">
        <v>0</v>
      </c>
      <c r="G228" s="198">
        <v>38.594084000000002</v>
      </c>
      <c r="H228" s="200">
        <f t="shared" si="17"/>
        <v>18.249001000000028</v>
      </c>
      <c r="I228" s="200"/>
      <c r="J228" s="198">
        <v>139.78445468257121</v>
      </c>
      <c r="K228" s="200">
        <v>97.751409032128649</v>
      </c>
      <c r="L228" s="198">
        <v>0</v>
      </c>
      <c r="M228" s="198">
        <v>39.292173990000002</v>
      </c>
      <c r="N228" s="200">
        <f t="shared" si="16"/>
        <v>2.7408716604425578</v>
      </c>
      <c r="O228" s="200">
        <f t="shared" si="18"/>
        <v>-84.980702996056863</v>
      </c>
      <c r="P228" s="35">
        <v>52.874756000000005</v>
      </c>
      <c r="Q228" s="35">
        <v>44.940288000000002</v>
      </c>
      <c r="R228" s="35">
        <f t="shared" si="19"/>
        <v>97.815044</v>
      </c>
      <c r="S228" s="35">
        <v>52.652369980000003</v>
      </c>
      <c r="T228" s="35">
        <v>45.099039052128646</v>
      </c>
      <c r="U228" s="36">
        <f t="shared" si="20"/>
        <v>97.751409032128649</v>
      </c>
    </row>
    <row r="229" spans="1:21" s="37" customFormat="1" ht="18" customHeight="1" x14ac:dyDescent="0.2">
      <c r="A229" s="207">
        <v>267</v>
      </c>
      <c r="B229" s="207" t="s">
        <v>219</v>
      </c>
      <c r="C229" s="132" t="s">
        <v>345</v>
      </c>
      <c r="D229" s="198">
        <v>41.051696</v>
      </c>
      <c r="E229" s="199">
        <v>30.142769000000005</v>
      </c>
      <c r="F229" s="198">
        <v>0</v>
      </c>
      <c r="G229" s="198">
        <v>8.7793109999999981</v>
      </c>
      <c r="H229" s="200">
        <f t="shared" si="17"/>
        <v>2.1296159999999968</v>
      </c>
      <c r="I229" s="200"/>
      <c r="J229" s="198">
        <v>42.924776546919823</v>
      </c>
      <c r="K229" s="200">
        <v>30.173400651686102</v>
      </c>
      <c r="L229" s="198">
        <v>0</v>
      </c>
      <c r="M229" s="198">
        <v>11.909713610000001</v>
      </c>
      <c r="N229" s="200">
        <f t="shared" si="16"/>
        <v>0.84166228523372055</v>
      </c>
      <c r="O229" s="200">
        <f t="shared" si="18"/>
        <v>-60.478213666984018</v>
      </c>
      <c r="P229" s="35">
        <v>23.131769000000006</v>
      </c>
      <c r="Q229" s="35">
        <v>7.0110000000000001</v>
      </c>
      <c r="R229" s="35">
        <f t="shared" si="19"/>
        <v>30.142769000000005</v>
      </c>
      <c r="S229" s="35">
        <v>23.131772659999999</v>
      </c>
      <c r="T229" s="35">
        <v>7.0416279916861013</v>
      </c>
      <c r="U229" s="36">
        <f t="shared" si="20"/>
        <v>30.173400651686102</v>
      </c>
    </row>
    <row r="230" spans="1:21" s="37" customFormat="1" ht="18" customHeight="1" x14ac:dyDescent="0.2">
      <c r="A230" s="207">
        <v>268</v>
      </c>
      <c r="B230" s="207" t="s">
        <v>119</v>
      </c>
      <c r="C230" s="132" t="s">
        <v>346</v>
      </c>
      <c r="D230" s="198">
        <v>138.95184699999999</v>
      </c>
      <c r="E230" s="199">
        <v>75.420064000000025</v>
      </c>
      <c r="F230" s="198">
        <v>0</v>
      </c>
      <c r="G230" s="198">
        <v>15.775297000000002</v>
      </c>
      <c r="H230" s="200">
        <f t="shared" si="17"/>
        <v>47.75648599999996</v>
      </c>
      <c r="I230" s="200"/>
      <c r="J230" s="198">
        <v>0</v>
      </c>
      <c r="K230" s="200">
        <v>0</v>
      </c>
      <c r="L230" s="198">
        <v>0</v>
      </c>
      <c r="M230" s="198">
        <v>0</v>
      </c>
      <c r="N230" s="200">
        <f t="shared" si="16"/>
        <v>0</v>
      </c>
      <c r="O230" s="200" t="str">
        <f t="shared" si="18"/>
        <v>N.A.</v>
      </c>
      <c r="P230" s="35">
        <v>13.203851</v>
      </c>
      <c r="Q230" s="35">
        <v>62.216213000000018</v>
      </c>
      <c r="R230" s="35">
        <f t="shared" si="19"/>
        <v>75.420064000000025</v>
      </c>
      <c r="S230" s="35">
        <v>0</v>
      </c>
      <c r="T230" s="35">
        <v>0</v>
      </c>
      <c r="U230" s="36">
        <f t="shared" si="20"/>
        <v>0</v>
      </c>
    </row>
    <row r="231" spans="1:21" s="37" customFormat="1" ht="18" customHeight="1" x14ac:dyDescent="0.2">
      <c r="A231" s="207">
        <v>269</v>
      </c>
      <c r="B231" s="207" t="s">
        <v>127</v>
      </c>
      <c r="C231" s="132" t="s">
        <v>347</v>
      </c>
      <c r="D231" s="198">
        <v>45.719773999999994</v>
      </c>
      <c r="E231" s="199">
        <v>3.1201690000000002</v>
      </c>
      <c r="F231" s="198">
        <v>0</v>
      </c>
      <c r="G231" s="198">
        <v>1.062406</v>
      </c>
      <c r="H231" s="200">
        <f t="shared" si="17"/>
        <v>41.537198999999994</v>
      </c>
      <c r="I231" s="200"/>
      <c r="J231" s="198">
        <v>6.0247973799748369</v>
      </c>
      <c r="K231" s="200">
        <v>4.4654426080145448</v>
      </c>
      <c r="L231" s="198">
        <v>0</v>
      </c>
      <c r="M231" s="198">
        <v>1.4412214899999998</v>
      </c>
      <c r="N231" s="200">
        <f t="shared" si="16"/>
        <v>0.11813328196029227</v>
      </c>
      <c r="O231" s="200">
        <f t="shared" si="18"/>
        <v>-99.715596417658574</v>
      </c>
      <c r="P231" s="35">
        <v>2.7992360000000001</v>
      </c>
      <c r="Q231" s="35">
        <v>0.32093299999999997</v>
      </c>
      <c r="R231" s="35">
        <f t="shared" si="19"/>
        <v>3.1201690000000002</v>
      </c>
      <c r="S231" s="35">
        <v>2.79922834</v>
      </c>
      <c r="T231" s="35">
        <v>1.6662142680145453</v>
      </c>
      <c r="U231" s="36">
        <f t="shared" si="20"/>
        <v>4.4654426080145448</v>
      </c>
    </row>
    <row r="232" spans="1:21" s="37" customFormat="1" ht="18" customHeight="1" x14ac:dyDescent="0.2">
      <c r="A232" s="207">
        <v>273</v>
      </c>
      <c r="B232" s="207" t="s">
        <v>131</v>
      </c>
      <c r="C232" s="132" t="s">
        <v>348</v>
      </c>
      <c r="D232" s="198">
        <v>163.88607499999998</v>
      </c>
      <c r="E232" s="199">
        <v>84.204214000000007</v>
      </c>
      <c r="F232" s="198">
        <v>0</v>
      </c>
      <c r="G232" s="198">
        <v>31.33457000000001</v>
      </c>
      <c r="H232" s="200">
        <f t="shared" si="17"/>
        <v>48.347290999999956</v>
      </c>
      <c r="I232" s="200"/>
      <c r="J232" s="198">
        <v>127.85471698466621</v>
      </c>
      <c r="K232" s="200">
        <v>91.680507479672769</v>
      </c>
      <c r="L232" s="198">
        <v>0</v>
      </c>
      <c r="M232" s="198">
        <v>33.667254270000001</v>
      </c>
      <c r="N232" s="200">
        <f t="shared" si="16"/>
        <v>2.5069552349934412</v>
      </c>
      <c r="O232" s="200">
        <f t="shared" si="18"/>
        <v>-94.814693474773094</v>
      </c>
      <c r="P232" s="35">
        <v>67.22793200000001</v>
      </c>
      <c r="Q232" s="35">
        <v>16.976282000000001</v>
      </c>
      <c r="R232" s="35">
        <f t="shared" si="19"/>
        <v>84.204214000000007</v>
      </c>
      <c r="S232" s="35">
        <v>63.783606980000016</v>
      </c>
      <c r="T232" s="35">
        <v>27.896900499672746</v>
      </c>
      <c r="U232" s="36">
        <f t="shared" si="20"/>
        <v>91.680507479672769</v>
      </c>
    </row>
    <row r="233" spans="1:21" s="37" customFormat="1" ht="18" customHeight="1" x14ac:dyDescent="0.2">
      <c r="A233" s="207">
        <v>274</v>
      </c>
      <c r="B233" s="207" t="s">
        <v>131</v>
      </c>
      <c r="C233" s="132" t="s">
        <v>349</v>
      </c>
      <c r="D233" s="198">
        <v>254.18387300000006</v>
      </c>
      <c r="E233" s="199">
        <v>182.76109000000005</v>
      </c>
      <c r="F233" s="198">
        <v>0</v>
      </c>
      <c r="G233" s="198">
        <v>56.267429999999976</v>
      </c>
      <c r="H233" s="200">
        <f t="shared" si="17"/>
        <v>15.155353000000034</v>
      </c>
      <c r="I233" s="200"/>
      <c r="J233" s="198">
        <v>271.97075165385985</v>
      </c>
      <c r="K233" s="200">
        <v>204.36257143750964</v>
      </c>
      <c r="L233" s="198">
        <v>0</v>
      </c>
      <c r="M233" s="198">
        <v>62.275420380000007</v>
      </c>
      <c r="N233" s="200">
        <f t="shared" si="16"/>
        <v>5.3327598363501991</v>
      </c>
      <c r="O233" s="200">
        <f t="shared" si="18"/>
        <v>-64.812697953322584</v>
      </c>
      <c r="P233" s="35">
        <v>126.82416800000003</v>
      </c>
      <c r="Q233" s="35">
        <v>55.936922000000017</v>
      </c>
      <c r="R233" s="35">
        <f t="shared" si="19"/>
        <v>182.76109000000005</v>
      </c>
      <c r="S233" s="35">
        <v>125.0560888</v>
      </c>
      <c r="T233" s="35">
        <v>79.306482637509632</v>
      </c>
      <c r="U233" s="36">
        <f t="shared" si="20"/>
        <v>204.36257143750964</v>
      </c>
    </row>
    <row r="234" spans="1:21" s="37" customFormat="1" ht="18" customHeight="1" x14ac:dyDescent="0.2">
      <c r="A234" s="207">
        <v>275</v>
      </c>
      <c r="B234" s="207" t="s">
        <v>115</v>
      </c>
      <c r="C234" s="132" t="s">
        <v>350</v>
      </c>
      <c r="D234" s="198">
        <v>322.43891699999995</v>
      </c>
      <c r="E234" s="199">
        <v>109.231841</v>
      </c>
      <c r="F234" s="198">
        <v>0</v>
      </c>
      <c r="G234" s="198">
        <v>25.915751</v>
      </c>
      <c r="H234" s="200">
        <f t="shared" si="17"/>
        <v>187.29132499999994</v>
      </c>
      <c r="I234" s="200"/>
      <c r="J234" s="198">
        <v>394.69520040687422</v>
      </c>
      <c r="K234" s="200">
        <v>183.42231587999999</v>
      </c>
      <c r="L234" s="198">
        <v>0</v>
      </c>
      <c r="M234" s="198">
        <v>35.156404989999999</v>
      </c>
      <c r="N234" s="200">
        <f t="shared" si="16"/>
        <v>176.11647953687424</v>
      </c>
      <c r="O234" s="200">
        <f t="shared" si="18"/>
        <v>-5.9665579615744129</v>
      </c>
      <c r="P234" s="35">
        <v>68.282916</v>
      </c>
      <c r="Q234" s="35">
        <v>40.948924999999996</v>
      </c>
      <c r="R234" s="35">
        <f t="shared" si="19"/>
        <v>109.231841</v>
      </c>
      <c r="S234" s="35">
        <v>68.282915380000006</v>
      </c>
      <c r="T234" s="35">
        <v>115.13940049999999</v>
      </c>
      <c r="U234" s="36">
        <f t="shared" si="20"/>
        <v>183.42231587999999</v>
      </c>
    </row>
    <row r="235" spans="1:21" s="37" customFormat="1" ht="18" customHeight="1" x14ac:dyDescent="0.2">
      <c r="A235" s="207">
        <v>278</v>
      </c>
      <c r="B235" s="207" t="s">
        <v>196</v>
      </c>
      <c r="C235" s="132" t="s">
        <v>351</v>
      </c>
      <c r="D235" s="198">
        <v>437.51695799999999</v>
      </c>
      <c r="E235" s="199">
        <v>204.49465899999998</v>
      </c>
      <c r="F235" s="198">
        <v>0</v>
      </c>
      <c r="G235" s="198">
        <v>188.25858500000001</v>
      </c>
      <c r="H235" s="200">
        <f t="shared" si="17"/>
        <v>44.763713999999993</v>
      </c>
      <c r="I235" s="200"/>
      <c r="J235" s="198">
        <v>3829.3772592533023</v>
      </c>
      <c r="K235" s="200">
        <v>193.76398148999999</v>
      </c>
      <c r="L235" s="198">
        <v>0</v>
      </c>
      <c r="M235" s="198">
        <v>183.18792461999999</v>
      </c>
      <c r="N235" s="200">
        <f t="shared" si="16"/>
        <v>3452.4253531433023</v>
      </c>
      <c r="O235" s="200" t="str">
        <f t="shared" si="18"/>
        <v>500&lt;</v>
      </c>
      <c r="P235" s="35">
        <v>204.49465899999998</v>
      </c>
      <c r="Q235" s="35">
        <v>0</v>
      </c>
      <c r="R235" s="35">
        <f t="shared" si="19"/>
        <v>204.49465899999998</v>
      </c>
      <c r="S235" s="35">
        <v>193.76398148999999</v>
      </c>
      <c r="T235" s="35">
        <v>0</v>
      </c>
      <c r="U235" s="36">
        <f t="shared" si="20"/>
        <v>193.76398148999999</v>
      </c>
    </row>
    <row r="236" spans="1:21" s="37" customFormat="1" ht="18" customHeight="1" x14ac:dyDescent="0.2">
      <c r="A236" s="207">
        <v>280</v>
      </c>
      <c r="B236" s="207" t="s">
        <v>219</v>
      </c>
      <c r="C236" s="132" t="s">
        <v>352</v>
      </c>
      <c r="D236" s="198">
        <v>200.28641800000005</v>
      </c>
      <c r="E236" s="199">
        <v>60.645730999999969</v>
      </c>
      <c r="F236" s="198">
        <v>0</v>
      </c>
      <c r="G236" s="198">
        <v>16.981051999999998</v>
      </c>
      <c r="H236" s="200">
        <f t="shared" si="17"/>
        <v>122.65963500000007</v>
      </c>
      <c r="I236" s="200"/>
      <c r="J236" s="198">
        <v>77.523013144808971</v>
      </c>
      <c r="K236" s="200">
        <v>59.413820433538184</v>
      </c>
      <c r="L236" s="198">
        <v>0</v>
      </c>
      <c r="M236" s="198">
        <v>16.589133629999999</v>
      </c>
      <c r="N236" s="200">
        <f t="shared" si="16"/>
        <v>1.5200590812707873</v>
      </c>
      <c r="O236" s="200">
        <f t="shared" si="18"/>
        <v>-98.760750363173031</v>
      </c>
      <c r="P236" s="35">
        <v>33.214577999999982</v>
      </c>
      <c r="Q236" s="35">
        <v>27.431152999999991</v>
      </c>
      <c r="R236" s="35">
        <f t="shared" si="19"/>
        <v>60.645730999999969</v>
      </c>
      <c r="S236" s="35">
        <v>32.570258559999999</v>
      </c>
      <c r="T236" s="35">
        <v>26.843561873538185</v>
      </c>
      <c r="U236" s="36">
        <f t="shared" si="20"/>
        <v>59.413820433538184</v>
      </c>
    </row>
    <row r="237" spans="1:21" s="37" customFormat="1" ht="18" customHeight="1" x14ac:dyDescent="0.2">
      <c r="A237" s="207">
        <v>281</v>
      </c>
      <c r="B237" s="207" t="s">
        <v>127</v>
      </c>
      <c r="C237" s="132" t="s">
        <v>353</v>
      </c>
      <c r="D237" s="198">
        <v>298.83729199999999</v>
      </c>
      <c r="E237" s="199">
        <v>187.23721900000004</v>
      </c>
      <c r="F237" s="198">
        <v>0</v>
      </c>
      <c r="G237" s="198">
        <v>108.158646</v>
      </c>
      <c r="H237" s="200">
        <f t="shared" si="17"/>
        <v>3.4414269999999476</v>
      </c>
      <c r="I237" s="200"/>
      <c r="J237" s="198">
        <v>301.84488715507524</v>
      </c>
      <c r="K237" s="200">
        <v>177.29851950595608</v>
      </c>
      <c r="L237" s="198">
        <v>0</v>
      </c>
      <c r="M237" s="198">
        <v>118.62784044999999</v>
      </c>
      <c r="N237" s="200">
        <f t="shared" si="16"/>
        <v>5.9185271991191684</v>
      </c>
      <c r="O237" s="200">
        <f t="shared" si="18"/>
        <v>71.978868042799064</v>
      </c>
      <c r="P237" s="35">
        <v>172.12299100000004</v>
      </c>
      <c r="Q237" s="35">
        <v>15.114228000000004</v>
      </c>
      <c r="R237" s="35">
        <f t="shared" si="19"/>
        <v>187.23721900000004</v>
      </c>
      <c r="S237" s="35">
        <v>172.12298949999999</v>
      </c>
      <c r="T237" s="35">
        <v>5.175530005956082</v>
      </c>
      <c r="U237" s="36">
        <f t="shared" si="20"/>
        <v>177.29851950595608</v>
      </c>
    </row>
    <row r="238" spans="1:21" s="37" customFormat="1" ht="18" customHeight="1" x14ac:dyDescent="0.2">
      <c r="A238" s="207">
        <v>282</v>
      </c>
      <c r="B238" s="207" t="s">
        <v>219</v>
      </c>
      <c r="C238" s="132" t="s">
        <v>354</v>
      </c>
      <c r="D238" s="198">
        <v>65.201649999999987</v>
      </c>
      <c r="E238" s="199">
        <v>35.959452999999989</v>
      </c>
      <c r="F238" s="198">
        <v>0</v>
      </c>
      <c r="G238" s="198">
        <v>12.981807000000002</v>
      </c>
      <c r="H238" s="200">
        <f t="shared" si="17"/>
        <v>16.260389999999994</v>
      </c>
      <c r="I238" s="200"/>
      <c r="J238" s="198">
        <v>40.442516265094383</v>
      </c>
      <c r="K238" s="200">
        <v>26.772003080092539</v>
      </c>
      <c r="L238" s="198">
        <v>0</v>
      </c>
      <c r="M238" s="198">
        <v>12.877522669999999</v>
      </c>
      <c r="N238" s="200">
        <f t="shared" si="16"/>
        <v>0.79299051500184525</v>
      </c>
      <c r="O238" s="200">
        <f t="shared" si="18"/>
        <v>-95.123176535114808</v>
      </c>
      <c r="P238" s="35">
        <v>14.468121999999997</v>
      </c>
      <c r="Q238" s="35">
        <v>21.491330999999992</v>
      </c>
      <c r="R238" s="35">
        <f t="shared" si="19"/>
        <v>35.959452999999989</v>
      </c>
      <c r="S238" s="35">
        <v>13.485463079999999</v>
      </c>
      <c r="T238" s="35">
        <v>13.286540000092538</v>
      </c>
      <c r="U238" s="36">
        <f t="shared" si="20"/>
        <v>26.772003080092539</v>
      </c>
    </row>
    <row r="239" spans="1:21" s="37" customFormat="1" ht="18" customHeight="1" x14ac:dyDescent="0.2">
      <c r="A239" s="207">
        <v>283</v>
      </c>
      <c r="B239" s="207" t="s">
        <v>127</v>
      </c>
      <c r="C239" s="132" t="s">
        <v>355</v>
      </c>
      <c r="D239" s="198">
        <v>78.378842000000006</v>
      </c>
      <c r="E239" s="199">
        <v>41.289079000000008</v>
      </c>
      <c r="F239" s="198">
        <v>0</v>
      </c>
      <c r="G239" s="198">
        <v>24.484121999999999</v>
      </c>
      <c r="H239" s="200">
        <f t="shared" si="17"/>
        <v>12.605640999999999</v>
      </c>
      <c r="I239" s="200"/>
      <c r="J239" s="198">
        <v>68.109458938991821</v>
      </c>
      <c r="K239" s="200">
        <v>41.264541331952771</v>
      </c>
      <c r="L239" s="198">
        <v>0</v>
      </c>
      <c r="M239" s="198">
        <v>25.509438019999997</v>
      </c>
      <c r="N239" s="200">
        <f t="shared" si="16"/>
        <v>1.3354795870390532</v>
      </c>
      <c r="O239" s="200">
        <f t="shared" si="18"/>
        <v>-89.405698710291261</v>
      </c>
      <c r="P239" s="35">
        <v>40.158991000000007</v>
      </c>
      <c r="Q239" s="35">
        <v>1.130088</v>
      </c>
      <c r="R239" s="35">
        <f t="shared" si="19"/>
        <v>41.289079000000008</v>
      </c>
      <c r="S239" s="35">
        <v>40.158996319999993</v>
      </c>
      <c r="T239" s="35">
        <v>1.1055450119527794</v>
      </c>
      <c r="U239" s="36">
        <f t="shared" si="20"/>
        <v>41.264541331952771</v>
      </c>
    </row>
    <row r="240" spans="1:21" s="37" customFormat="1" ht="18" customHeight="1" x14ac:dyDescent="0.2">
      <c r="A240" s="207">
        <v>284</v>
      </c>
      <c r="B240" s="207" t="s">
        <v>115</v>
      </c>
      <c r="C240" s="132" t="s">
        <v>356</v>
      </c>
      <c r="D240" s="198">
        <v>343.47145500000005</v>
      </c>
      <c r="E240" s="199">
        <v>126.962627</v>
      </c>
      <c r="F240" s="198">
        <v>0</v>
      </c>
      <c r="G240" s="198">
        <v>11.578974000000001</v>
      </c>
      <c r="H240" s="200">
        <f t="shared" si="17"/>
        <v>204.92985400000006</v>
      </c>
      <c r="I240" s="200"/>
      <c r="J240" s="198">
        <v>339.62265984073986</v>
      </c>
      <c r="K240" s="200">
        <v>178.53381496120005</v>
      </c>
      <c r="L240" s="198">
        <v>0</v>
      </c>
      <c r="M240" s="198">
        <v>19.502379689999998</v>
      </c>
      <c r="N240" s="200">
        <f t="shared" si="16"/>
        <v>141.58646518953981</v>
      </c>
      <c r="O240" s="200">
        <f t="shared" si="18"/>
        <v>-30.909790630339412</v>
      </c>
      <c r="P240" s="35">
        <v>86.885048999999995</v>
      </c>
      <c r="Q240" s="35">
        <v>40.07757800000001</v>
      </c>
      <c r="R240" s="35">
        <f t="shared" si="19"/>
        <v>126.962627</v>
      </c>
      <c r="S240" s="35">
        <v>87.571082570000016</v>
      </c>
      <c r="T240" s="35">
        <v>90.962732391200021</v>
      </c>
      <c r="U240" s="36">
        <f t="shared" si="20"/>
        <v>178.53381496120005</v>
      </c>
    </row>
    <row r="241" spans="1:21" s="37" customFormat="1" ht="18" customHeight="1" x14ac:dyDescent="0.2">
      <c r="A241" s="207">
        <v>286</v>
      </c>
      <c r="B241" s="207" t="s">
        <v>119</v>
      </c>
      <c r="C241" s="132" t="s">
        <v>357</v>
      </c>
      <c r="D241" s="198">
        <v>841.39122199999986</v>
      </c>
      <c r="E241" s="199">
        <v>769.27378399999998</v>
      </c>
      <c r="F241" s="198">
        <v>0</v>
      </c>
      <c r="G241" s="198">
        <v>59.511009999999999</v>
      </c>
      <c r="H241" s="200">
        <f t="shared" si="17"/>
        <v>12.60642799999988</v>
      </c>
      <c r="I241" s="200"/>
      <c r="J241" s="198">
        <v>30.747058484232671</v>
      </c>
      <c r="K241" s="200">
        <v>918.87642061999998</v>
      </c>
      <c r="L241" s="198">
        <v>0</v>
      </c>
      <c r="M241" s="198">
        <v>57.887829019999991</v>
      </c>
      <c r="N241" s="200">
        <f t="shared" si="16"/>
        <v>-946.01719115576736</v>
      </c>
      <c r="O241" s="200" t="str">
        <f t="shared" si="18"/>
        <v>&lt;-500</v>
      </c>
      <c r="P241" s="35">
        <v>207.48061000000001</v>
      </c>
      <c r="Q241" s="35">
        <v>561.79317400000002</v>
      </c>
      <c r="R241" s="35">
        <f t="shared" si="19"/>
        <v>769.27378399999998</v>
      </c>
      <c r="S241" s="35">
        <v>207.48060462000001</v>
      </c>
      <c r="T241" s="35">
        <v>711.39581599999997</v>
      </c>
      <c r="U241" s="36">
        <f t="shared" si="20"/>
        <v>918.87642061999998</v>
      </c>
    </row>
    <row r="242" spans="1:21" s="37" customFormat="1" ht="18" customHeight="1" x14ac:dyDescent="0.2">
      <c r="A242" s="207">
        <v>288</v>
      </c>
      <c r="B242" s="207" t="s">
        <v>219</v>
      </c>
      <c r="C242" s="132" t="s">
        <v>358</v>
      </c>
      <c r="D242" s="198">
        <v>123.00059100000003</v>
      </c>
      <c r="E242" s="199">
        <v>52.733835000000013</v>
      </c>
      <c r="F242" s="198">
        <v>0</v>
      </c>
      <c r="G242" s="198">
        <v>20.244126000000001</v>
      </c>
      <c r="H242" s="200">
        <f t="shared" si="17"/>
        <v>50.022630000000014</v>
      </c>
      <c r="I242" s="200"/>
      <c r="J242" s="198">
        <v>70.482718266801683</v>
      </c>
      <c r="K242" s="200">
        <v>48.814571123138897</v>
      </c>
      <c r="L242" s="198">
        <v>0</v>
      </c>
      <c r="M242" s="198">
        <v>20.286133060000001</v>
      </c>
      <c r="N242" s="200">
        <f t="shared" si="16"/>
        <v>1.382014083662785</v>
      </c>
      <c r="O242" s="200">
        <f t="shared" si="18"/>
        <v>-97.237222265876895</v>
      </c>
      <c r="P242" s="35">
        <v>40.497400000000013</v>
      </c>
      <c r="Q242" s="35">
        <v>12.236435</v>
      </c>
      <c r="R242" s="35">
        <f t="shared" si="19"/>
        <v>52.733835000000013</v>
      </c>
      <c r="S242" s="35">
        <v>39.980568040000001</v>
      </c>
      <c r="T242" s="35">
        <v>8.834003083138894</v>
      </c>
      <c r="U242" s="36">
        <f t="shared" si="20"/>
        <v>48.814571123138897</v>
      </c>
    </row>
    <row r="243" spans="1:21" s="37" customFormat="1" ht="18" customHeight="1" x14ac:dyDescent="0.2">
      <c r="A243" s="207">
        <v>290</v>
      </c>
      <c r="B243" s="207" t="s">
        <v>127</v>
      </c>
      <c r="C243" s="132" t="s">
        <v>359</v>
      </c>
      <c r="D243" s="198">
        <v>75.053627000000006</v>
      </c>
      <c r="E243" s="199">
        <v>0.48136499999999999</v>
      </c>
      <c r="F243" s="198">
        <v>0</v>
      </c>
      <c r="G243" s="198">
        <v>0</v>
      </c>
      <c r="H243" s="200">
        <f t="shared" si="17"/>
        <v>74.572262000000009</v>
      </c>
      <c r="I243" s="200"/>
      <c r="J243" s="198">
        <v>0</v>
      </c>
      <c r="K243" s="200">
        <v>0</v>
      </c>
      <c r="L243" s="198">
        <v>0</v>
      </c>
      <c r="M243" s="198">
        <v>0</v>
      </c>
      <c r="N243" s="200">
        <f t="shared" si="16"/>
        <v>0</v>
      </c>
      <c r="O243" s="200" t="str">
        <f t="shared" si="18"/>
        <v>N.A.</v>
      </c>
      <c r="P243" s="35">
        <v>0</v>
      </c>
      <c r="Q243" s="35">
        <v>0.48136499999999999</v>
      </c>
      <c r="R243" s="35">
        <f t="shared" si="19"/>
        <v>0.48136499999999999</v>
      </c>
      <c r="S243" s="35">
        <v>0</v>
      </c>
      <c r="T243" s="35">
        <v>0</v>
      </c>
      <c r="U243" s="36">
        <f t="shared" si="20"/>
        <v>0</v>
      </c>
    </row>
    <row r="244" spans="1:21" s="37" customFormat="1" ht="18" customHeight="1" x14ac:dyDescent="0.2">
      <c r="A244" s="207">
        <v>292</v>
      </c>
      <c r="B244" s="207" t="s">
        <v>131</v>
      </c>
      <c r="C244" s="132" t="s">
        <v>360</v>
      </c>
      <c r="D244" s="198">
        <v>267.10902800000002</v>
      </c>
      <c r="E244" s="199">
        <v>131.91464999999999</v>
      </c>
      <c r="F244" s="198">
        <v>0</v>
      </c>
      <c r="G244" s="198">
        <v>44.819099999999999</v>
      </c>
      <c r="H244" s="200">
        <f t="shared" si="17"/>
        <v>90.375278000000037</v>
      </c>
      <c r="I244" s="200"/>
      <c r="J244" s="198">
        <v>178.20817128527199</v>
      </c>
      <c r="K244" s="200">
        <v>130.42514141693331</v>
      </c>
      <c r="L244" s="198">
        <v>0</v>
      </c>
      <c r="M244" s="198">
        <v>44.288751999999995</v>
      </c>
      <c r="N244" s="200">
        <f t="shared" si="16"/>
        <v>3.4942778683386777</v>
      </c>
      <c r="O244" s="200">
        <f t="shared" si="18"/>
        <v>-96.133591015522313</v>
      </c>
      <c r="P244" s="35">
        <v>104.26227400000001</v>
      </c>
      <c r="Q244" s="35">
        <v>27.65237599999999</v>
      </c>
      <c r="R244" s="35">
        <f t="shared" si="19"/>
        <v>131.91464999999999</v>
      </c>
      <c r="S244" s="35">
        <v>104.80118271999999</v>
      </c>
      <c r="T244" s="35">
        <v>25.623958696933332</v>
      </c>
      <c r="U244" s="36">
        <f t="shared" si="20"/>
        <v>130.42514141693331</v>
      </c>
    </row>
    <row r="245" spans="1:21" s="37" customFormat="1" ht="18" customHeight="1" x14ac:dyDescent="0.2">
      <c r="A245" s="207">
        <v>293</v>
      </c>
      <c r="B245" s="207" t="s">
        <v>219</v>
      </c>
      <c r="C245" s="132" t="s">
        <v>361</v>
      </c>
      <c r="D245" s="198">
        <v>136.705523</v>
      </c>
      <c r="E245" s="199">
        <v>98.675926000000004</v>
      </c>
      <c r="F245" s="198">
        <v>0</v>
      </c>
      <c r="G245" s="198">
        <v>25.536523999999993</v>
      </c>
      <c r="H245" s="200">
        <f t="shared" si="17"/>
        <v>12.493073000000003</v>
      </c>
      <c r="I245" s="200"/>
      <c r="J245" s="198">
        <v>168.29033582175828</v>
      </c>
      <c r="K245" s="200">
        <v>130.34858351544926</v>
      </c>
      <c r="L245" s="198">
        <v>0</v>
      </c>
      <c r="M245" s="198">
        <v>34.641941799999998</v>
      </c>
      <c r="N245" s="200">
        <f t="shared" si="16"/>
        <v>3.2998105063090151</v>
      </c>
      <c r="O245" s="200">
        <f t="shared" si="18"/>
        <v>-73.586878854313781</v>
      </c>
      <c r="P245" s="35">
        <v>67.283694999999994</v>
      </c>
      <c r="Q245" s="35">
        <v>31.392231000000006</v>
      </c>
      <c r="R245" s="35">
        <f t="shared" si="19"/>
        <v>98.675926000000004</v>
      </c>
      <c r="S245" s="35">
        <v>67.283693659999983</v>
      </c>
      <c r="T245" s="35">
        <v>63.064889855449273</v>
      </c>
      <c r="U245" s="36">
        <f t="shared" si="20"/>
        <v>130.34858351544926</v>
      </c>
    </row>
    <row r="246" spans="1:21" s="37" customFormat="1" ht="18" customHeight="1" x14ac:dyDescent="0.2">
      <c r="A246" s="207">
        <v>294</v>
      </c>
      <c r="B246" s="207" t="s">
        <v>219</v>
      </c>
      <c r="C246" s="132" t="s">
        <v>362</v>
      </c>
      <c r="D246" s="198">
        <v>83.602823000000001</v>
      </c>
      <c r="E246" s="199">
        <v>57.279152000000011</v>
      </c>
      <c r="F246" s="198">
        <v>0</v>
      </c>
      <c r="G246" s="198">
        <v>17.106873999999998</v>
      </c>
      <c r="H246" s="200">
        <f t="shared" si="17"/>
        <v>9.2167969999999926</v>
      </c>
      <c r="I246" s="200"/>
      <c r="J246" s="198">
        <v>102.74835770513003</v>
      </c>
      <c r="K246" s="200">
        <v>77.766942024637288</v>
      </c>
      <c r="L246" s="198">
        <v>0</v>
      </c>
      <c r="M246" s="198">
        <v>22.966741999999996</v>
      </c>
      <c r="N246" s="200">
        <f t="shared" si="16"/>
        <v>2.0146736804927485</v>
      </c>
      <c r="O246" s="200">
        <f t="shared" si="18"/>
        <v>-78.141281830415167</v>
      </c>
      <c r="P246" s="35">
        <v>45.880856000000009</v>
      </c>
      <c r="Q246" s="35">
        <v>11.398296000000002</v>
      </c>
      <c r="R246" s="35">
        <f t="shared" si="19"/>
        <v>57.279152000000011</v>
      </c>
      <c r="S246" s="35">
        <v>45.880860510000005</v>
      </c>
      <c r="T246" s="35">
        <v>31.886081514637283</v>
      </c>
      <c r="U246" s="36">
        <f t="shared" si="20"/>
        <v>77.766942024637288</v>
      </c>
    </row>
    <row r="247" spans="1:21" s="37" customFormat="1" ht="18" customHeight="1" x14ac:dyDescent="0.2">
      <c r="A247" s="207">
        <v>295</v>
      </c>
      <c r="B247" s="207" t="s">
        <v>219</v>
      </c>
      <c r="C247" s="132" t="s">
        <v>363</v>
      </c>
      <c r="D247" s="198">
        <v>103.05072199999996</v>
      </c>
      <c r="E247" s="199">
        <v>25.509763</v>
      </c>
      <c r="F247" s="198">
        <v>0</v>
      </c>
      <c r="G247" s="198">
        <v>7.3176030000000001</v>
      </c>
      <c r="H247" s="200">
        <f t="shared" si="17"/>
        <v>70.223355999999953</v>
      </c>
      <c r="I247" s="200"/>
      <c r="J247" s="198">
        <v>36.037073048273164</v>
      </c>
      <c r="K247" s="200">
        <v>25.417735142816824</v>
      </c>
      <c r="L247" s="198">
        <v>0</v>
      </c>
      <c r="M247" s="198">
        <v>9.9127286300000002</v>
      </c>
      <c r="N247" s="200">
        <f t="shared" si="16"/>
        <v>0.70660927545634067</v>
      </c>
      <c r="O247" s="200">
        <f t="shared" si="18"/>
        <v>-98.993768860240252</v>
      </c>
      <c r="P247" s="35">
        <v>19.764779000000001</v>
      </c>
      <c r="Q247" s="35">
        <v>5.7449839999999988</v>
      </c>
      <c r="R247" s="35">
        <f t="shared" si="19"/>
        <v>25.509763</v>
      </c>
      <c r="S247" s="35">
        <v>19.764777580000001</v>
      </c>
      <c r="T247" s="35">
        <v>5.6529575628168249</v>
      </c>
      <c r="U247" s="36">
        <f t="shared" si="20"/>
        <v>25.417735142816824</v>
      </c>
    </row>
    <row r="248" spans="1:21" s="37" customFormat="1" ht="18" customHeight="1" x14ac:dyDescent="0.2">
      <c r="A248" s="207">
        <v>296</v>
      </c>
      <c r="B248" s="207" t="s">
        <v>117</v>
      </c>
      <c r="C248" s="132" t="s">
        <v>364</v>
      </c>
      <c r="D248" s="198">
        <v>4380.9818330000007</v>
      </c>
      <c r="E248" s="199">
        <v>1837.2947770000001</v>
      </c>
      <c r="F248" s="198">
        <v>0</v>
      </c>
      <c r="G248" s="198">
        <v>698.31364099999996</v>
      </c>
      <c r="H248" s="200">
        <f t="shared" si="17"/>
        <v>1845.3734150000007</v>
      </c>
      <c r="I248" s="200"/>
      <c r="J248" s="198">
        <v>3592.7560986999997</v>
      </c>
      <c r="K248" s="200">
        <v>1334.4023195699999</v>
      </c>
      <c r="L248" s="198">
        <v>0</v>
      </c>
      <c r="M248" s="198">
        <v>677.27661070999989</v>
      </c>
      <c r="N248" s="200">
        <f t="shared" si="16"/>
        <v>1581.0771684199997</v>
      </c>
      <c r="O248" s="200">
        <f t="shared" si="18"/>
        <v>-14.32210112228158</v>
      </c>
      <c r="P248" s="35">
        <v>733.12065599999994</v>
      </c>
      <c r="Q248" s="35">
        <v>1104.174121</v>
      </c>
      <c r="R248" s="35">
        <f t="shared" si="19"/>
        <v>1837.2947770000001</v>
      </c>
      <c r="S248" s="35">
        <v>716.73033556999997</v>
      </c>
      <c r="T248" s="35">
        <v>617.67198399999995</v>
      </c>
      <c r="U248" s="36">
        <f t="shared" si="20"/>
        <v>1334.4023195699999</v>
      </c>
    </row>
    <row r="249" spans="1:21" s="37" customFormat="1" ht="18" customHeight="1" x14ac:dyDescent="0.2">
      <c r="A249" s="207">
        <v>297</v>
      </c>
      <c r="B249" s="207" t="s">
        <v>127</v>
      </c>
      <c r="C249" s="132" t="s">
        <v>365</v>
      </c>
      <c r="D249" s="198">
        <v>201.274079</v>
      </c>
      <c r="E249" s="199">
        <v>116.18813900000004</v>
      </c>
      <c r="F249" s="198">
        <v>0</v>
      </c>
      <c r="G249" s="198">
        <v>76.879769999999979</v>
      </c>
      <c r="H249" s="200">
        <f t="shared" si="17"/>
        <v>8.206169999999986</v>
      </c>
      <c r="I249" s="200"/>
      <c r="J249" s="198">
        <v>182.26734819731101</v>
      </c>
      <c r="K249" s="200">
        <v>104.38201002481472</v>
      </c>
      <c r="L249" s="198">
        <v>0</v>
      </c>
      <c r="M249" s="198">
        <v>74.311468600000012</v>
      </c>
      <c r="N249" s="200">
        <f t="shared" si="16"/>
        <v>3.5738695724962781</v>
      </c>
      <c r="O249" s="200">
        <f t="shared" si="18"/>
        <v>-56.448994201968951</v>
      </c>
      <c r="P249" s="35">
        <v>87.167370000000034</v>
      </c>
      <c r="Q249" s="35">
        <v>29.020769000000005</v>
      </c>
      <c r="R249" s="35">
        <f t="shared" si="19"/>
        <v>116.18813900000004</v>
      </c>
      <c r="S249" s="35">
        <v>83.588287700000024</v>
      </c>
      <c r="T249" s="35">
        <v>20.793722324814699</v>
      </c>
      <c r="U249" s="36">
        <f t="shared" si="20"/>
        <v>104.38201002481472</v>
      </c>
    </row>
    <row r="250" spans="1:21" s="37" customFormat="1" ht="18" customHeight="1" x14ac:dyDescent="0.2">
      <c r="A250" s="207">
        <v>298</v>
      </c>
      <c r="B250" s="207" t="s">
        <v>117</v>
      </c>
      <c r="C250" s="132" t="s">
        <v>366</v>
      </c>
      <c r="D250" s="198">
        <v>6907.5720350000011</v>
      </c>
      <c r="E250" s="199">
        <v>4380.9694529999997</v>
      </c>
      <c r="F250" s="198">
        <v>0</v>
      </c>
      <c r="G250" s="198">
        <v>361.17841999999996</v>
      </c>
      <c r="H250" s="200">
        <f t="shared" si="17"/>
        <v>2165.4241620000012</v>
      </c>
      <c r="I250" s="200"/>
      <c r="J250" s="198">
        <v>8335.781714839999</v>
      </c>
      <c r="K250" s="200">
        <v>3354.63687484</v>
      </c>
      <c r="L250" s="198">
        <v>0</v>
      </c>
      <c r="M250" s="198">
        <v>287.08085307000005</v>
      </c>
      <c r="N250" s="200">
        <f t="shared" si="16"/>
        <v>4694.0639869299994</v>
      </c>
      <c r="O250" s="200">
        <f t="shared" si="18"/>
        <v>116.7734187742012</v>
      </c>
      <c r="P250" s="35">
        <v>852.20208100000002</v>
      </c>
      <c r="Q250" s="35">
        <v>3528.7673719999998</v>
      </c>
      <c r="R250" s="35">
        <f t="shared" si="19"/>
        <v>4380.9694529999997</v>
      </c>
      <c r="S250" s="35">
        <v>231.19639584000001</v>
      </c>
      <c r="T250" s="35">
        <v>3123.4404789999999</v>
      </c>
      <c r="U250" s="36">
        <f t="shared" si="20"/>
        <v>3354.63687484</v>
      </c>
    </row>
    <row r="251" spans="1:21" s="37" customFormat="1" ht="18" customHeight="1" x14ac:dyDescent="0.2">
      <c r="A251" s="207">
        <v>300</v>
      </c>
      <c r="B251" s="207" t="s">
        <v>127</v>
      </c>
      <c r="C251" s="132" t="s">
        <v>367</v>
      </c>
      <c r="D251" s="198">
        <v>102.03730699999996</v>
      </c>
      <c r="E251" s="199">
        <v>61.978384999999996</v>
      </c>
      <c r="F251" s="198">
        <v>0</v>
      </c>
      <c r="G251" s="198">
        <v>30.051625999999999</v>
      </c>
      <c r="H251" s="200">
        <f t="shared" si="17"/>
        <v>10.007295999999961</v>
      </c>
      <c r="I251" s="200"/>
      <c r="J251" s="198">
        <v>94.873274916679506</v>
      </c>
      <c r="K251" s="200">
        <v>61.702937664195552</v>
      </c>
      <c r="L251" s="198">
        <v>0</v>
      </c>
      <c r="M251" s="198">
        <v>31.31007696</v>
      </c>
      <c r="N251" s="200">
        <f t="shared" si="16"/>
        <v>1.8602602924839537</v>
      </c>
      <c r="O251" s="200">
        <f t="shared" si="18"/>
        <v>-81.410959639007771</v>
      </c>
      <c r="P251" s="35">
        <v>49.290818000000002</v>
      </c>
      <c r="Q251" s="35">
        <v>12.687566999999996</v>
      </c>
      <c r="R251" s="35">
        <f t="shared" si="19"/>
        <v>61.978384999999996</v>
      </c>
      <c r="S251" s="35">
        <v>49.290825879999993</v>
      </c>
      <c r="T251" s="35">
        <v>12.412111784195559</v>
      </c>
      <c r="U251" s="36">
        <f t="shared" si="20"/>
        <v>61.702937664195552</v>
      </c>
    </row>
    <row r="252" spans="1:21" s="37" customFormat="1" ht="18" customHeight="1" x14ac:dyDescent="0.2">
      <c r="A252" s="207">
        <v>304</v>
      </c>
      <c r="B252" s="207" t="s">
        <v>127</v>
      </c>
      <c r="C252" s="132" t="s">
        <v>368</v>
      </c>
      <c r="D252" s="198">
        <v>1554.3276360000002</v>
      </c>
      <c r="E252" s="199">
        <v>33.795653999999999</v>
      </c>
      <c r="F252" s="198">
        <v>0</v>
      </c>
      <c r="G252" s="198">
        <v>0.25650000000000001</v>
      </c>
      <c r="H252" s="200">
        <f t="shared" si="17"/>
        <v>1520.2754820000002</v>
      </c>
      <c r="I252" s="200"/>
      <c r="J252" s="198">
        <v>0</v>
      </c>
      <c r="K252" s="200">
        <v>0</v>
      </c>
      <c r="L252" s="198">
        <v>0</v>
      </c>
      <c r="M252" s="198">
        <v>0</v>
      </c>
      <c r="N252" s="200">
        <f t="shared" si="16"/>
        <v>0</v>
      </c>
      <c r="O252" s="200" t="str">
        <f t="shared" si="18"/>
        <v>N.A.</v>
      </c>
      <c r="P252" s="35">
        <v>3.2065239999999999</v>
      </c>
      <c r="Q252" s="35">
        <v>30.589129999999997</v>
      </c>
      <c r="R252" s="35">
        <f t="shared" si="19"/>
        <v>33.795653999999999</v>
      </c>
      <c r="S252" s="35">
        <v>0</v>
      </c>
      <c r="T252" s="35">
        <v>0</v>
      </c>
      <c r="U252" s="36">
        <f t="shared" si="20"/>
        <v>0</v>
      </c>
    </row>
    <row r="253" spans="1:21" s="37" customFormat="1" ht="18" customHeight="1" x14ac:dyDescent="0.2">
      <c r="A253" s="207">
        <v>305</v>
      </c>
      <c r="B253" s="207" t="s">
        <v>131</v>
      </c>
      <c r="C253" s="132" t="s">
        <v>369</v>
      </c>
      <c r="D253" s="198">
        <v>67.521077000000005</v>
      </c>
      <c r="E253" s="199">
        <v>16.972912999999998</v>
      </c>
      <c r="F253" s="198">
        <v>0</v>
      </c>
      <c r="G253" s="198">
        <v>2.9550509999999997</v>
      </c>
      <c r="H253" s="200">
        <f t="shared" si="17"/>
        <v>47.59311300000001</v>
      </c>
      <c r="I253" s="200"/>
      <c r="J253" s="198">
        <v>25.003331935260658</v>
      </c>
      <c r="K253" s="200">
        <v>20.504356064765346</v>
      </c>
      <c r="L253" s="198">
        <v>0</v>
      </c>
      <c r="M253" s="198">
        <v>4.0087144600000002</v>
      </c>
      <c r="N253" s="200">
        <f t="shared" si="16"/>
        <v>0.49026141049531091</v>
      </c>
      <c r="O253" s="200">
        <f t="shared" si="18"/>
        <v>-98.969890012247546</v>
      </c>
      <c r="P253" s="35">
        <v>7.7859719999999992</v>
      </c>
      <c r="Q253" s="35">
        <v>9.1869410000000009</v>
      </c>
      <c r="R253" s="35">
        <f t="shared" si="19"/>
        <v>16.972912999999998</v>
      </c>
      <c r="S253" s="35">
        <v>7.7859698999999996</v>
      </c>
      <c r="T253" s="35">
        <v>12.718386164765349</v>
      </c>
      <c r="U253" s="36">
        <f t="shared" si="20"/>
        <v>20.504356064765346</v>
      </c>
    </row>
    <row r="254" spans="1:21" s="37" customFormat="1" ht="18" customHeight="1" x14ac:dyDescent="0.2">
      <c r="A254" s="207">
        <v>306</v>
      </c>
      <c r="B254" s="207" t="s">
        <v>131</v>
      </c>
      <c r="C254" s="132" t="s">
        <v>370</v>
      </c>
      <c r="D254" s="198">
        <v>192.29601499999993</v>
      </c>
      <c r="E254" s="199">
        <v>118.351238</v>
      </c>
      <c r="F254" s="198">
        <v>0</v>
      </c>
      <c r="G254" s="198">
        <v>39.179023999999991</v>
      </c>
      <c r="H254" s="200">
        <f t="shared" si="17"/>
        <v>34.76575299999994</v>
      </c>
      <c r="I254" s="200"/>
      <c r="J254" s="198">
        <v>186.6449363340102</v>
      </c>
      <c r="K254" s="200">
        <v>143.86835948000993</v>
      </c>
      <c r="L254" s="198">
        <v>0</v>
      </c>
      <c r="M254" s="198">
        <v>39.116872219999991</v>
      </c>
      <c r="N254" s="200">
        <f t="shared" si="16"/>
        <v>3.6597046340002777</v>
      </c>
      <c r="O254" s="200">
        <f t="shared" si="18"/>
        <v>-89.473247900023097</v>
      </c>
      <c r="P254" s="35">
        <v>95.841892000000001</v>
      </c>
      <c r="Q254" s="35">
        <v>22.509345999999994</v>
      </c>
      <c r="R254" s="35">
        <f t="shared" si="19"/>
        <v>118.351238</v>
      </c>
      <c r="S254" s="35">
        <v>96.416688249999993</v>
      </c>
      <c r="T254" s="35">
        <v>47.451671230009943</v>
      </c>
      <c r="U254" s="36">
        <f t="shared" si="20"/>
        <v>143.86835948000993</v>
      </c>
    </row>
    <row r="255" spans="1:21" s="37" customFormat="1" ht="18" customHeight="1" x14ac:dyDescent="0.2">
      <c r="A255" s="207">
        <v>307</v>
      </c>
      <c r="B255" s="207" t="s">
        <v>219</v>
      </c>
      <c r="C255" s="132" t="s">
        <v>371</v>
      </c>
      <c r="D255" s="198">
        <v>240.90449200000003</v>
      </c>
      <c r="E255" s="199">
        <v>132.607508</v>
      </c>
      <c r="F255" s="198">
        <v>0</v>
      </c>
      <c r="G255" s="198">
        <v>55.41202000000002</v>
      </c>
      <c r="H255" s="200">
        <f t="shared" si="17"/>
        <v>52.884964000000018</v>
      </c>
      <c r="I255" s="200"/>
      <c r="J255" s="198">
        <v>212.03132891197939</v>
      </c>
      <c r="K255" s="200">
        <v>150.49770128448961</v>
      </c>
      <c r="L255" s="198">
        <v>0</v>
      </c>
      <c r="M255" s="198">
        <v>57.376150589999995</v>
      </c>
      <c r="N255" s="200">
        <f t="shared" si="16"/>
        <v>4.1574770374897838</v>
      </c>
      <c r="O255" s="200">
        <f t="shared" si="18"/>
        <v>-92.138640696645297</v>
      </c>
      <c r="P255" s="35">
        <v>125.74344799999999</v>
      </c>
      <c r="Q255" s="35">
        <v>6.8640599999999994</v>
      </c>
      <c r="R255" s="35">
        <f t="shared" si="19"/>
        <v>132.607508</v>
      </c>
      <c r="S255" s="35">
        <v>124.14448697</v>
      </c>
      <c r="T255" s="35">
        <v>26.353214314489612</v>
      </c>
      <c r="U255" s="36">
        <f t="shared" si="20"/>
        <v>150.49770128448961</v>
      </c>
    </row>
    <row r="256" spans="1:21" s="37" customFormat="1" ht="18" customHeight="1" x14ac:dyDescent="0.2">
      <c r="A256" s="207">
        <v>308</v>
      </c>
      <c r="B256" s="207" t="s">
        <v>219</v>
      </c>
      <c r="C256" s="132" t="s">
        <v>372</v>
      </c>
      <c r="D256" s="198">
        <v>219.10236800000004</v>
      </c>
      <c r="E256" s="199">
        <v>153.06998300000004</v>
      </c>
      <c r="F256" s="198">
        <v>0</v>
      </c>
      <c r="G256" s="198">
        <v>23.98485299999999</v>
      </c>
      <c r="H256" s="200">
        <f t="shared" si="17"/>
        <v>42.047532000000018</v>
      </c>
      <c r="I256" s="200"/>
      <c r="J256" s="198">
        <v>174.92319513423413</v>
      </c>
      <c r="K256" s="200">
        <v>145.8967765729746</v>
      </c>
      <c r="L256" s="198">
        <v>0</v>
      </c>
      <c r="M256" s="198">
        <v>25.596551989999995</v>
      </c>
      <c r="N256" s="200">
        <f t="shared" si="16"/>
        <v>3.429866571259538</v>
      </c>
      <c r="O256" s="200">
        <f t="shared" si="18"/>
        <v>-91.842882547162247</v>
      </c>
      <c r="P256" s="35">
        <v>105.68265100000005</v>
      </c>
      <c r="Q256" s="35">
        <v>47.387331999999986</v>
      </c>
      <c r="R256" s="35">
        <f t="shared" si="19"/>
        <v>153.06998300000004</v>
      </c>
      <c r="S256" s="35">
        <v>105.68265332000001</v>
      </c>
      <c r="T256" s="35">
        <v>40.214123252974602</v>
      </c>
      <c r="U256" s="36">
        <f t="shared" si="20"/>
        <v>145.8967765729746</v>
      </c>
    </row>
    <row r="257" spans="1:21" s="37" customFormat="1" ht="18" customHeight="1" x14ac:dyDescent="0.2">
      <c r="A257" s="207">
        <v>309</v>
      </c>
      <c r="B257" s="207" t="s">
        <v>219</v>
      </c>
      <c r="C257" s="132" t="s">
        <v>373</v>
      </c>
      <c r="D257" s="198">
        <v>145.17238200000003</v>
      </c>
      <c r="E257" s="199">
        <v>96.575038000000006</v>
      </c>
      <c r="F257" s="198">
        <v>0</v>
      </c>
      <c r="G257" s="198">
        <v>42.670861000000002</v>
      </c>
      <c r="H257" s="200">
        <f t="shared" si="17"/>
        <v>5.9264830000000188</v>
      </c>
      <c r="I257" s="200"/>
      <c r="J257" s="198">
        <v>133.9594524735482</v>
      </c>
      <c r="K257" s="200">
        <v>85.829023842694355</v>
      </c>
      <c r="L257" s="198">
        <v>0</v>
      </c>
      <c r="M257" s="198">
        <v>45.503772700000006</v>
      </c>
      <c r="N257" s="200">
        <f t="shared" si="16"/>
        <v>2.6266559308538362</v>
      </c>
      <c r="O257" s="200">
        <f t="shared" si="18"/>
        <v>-55.679347585172721</v>
      </c>
      <c r="P257" s="35">
        <v>63.460238000000004</v>
      </c>
      <c r="Q257" s="35">
        <v>33.11480000000001</v>
      </c>
      <c r="R257" s="35">
        <f t="shared" si="19"/>
        <v>96.575038000000006</v>
      </c>
      <c r="S257" s="35">
        <v>60.987788760000015</v>
      </c>
      <c r="T257" s="35">
        <v>24.841235082694336</v>
      </c>
      <c r="U257" s="36">
        <f t="shared" si="20"/>
        <v>85.829023842694355</v>
      </c>
    </row>
    <row r="258" spans="1:21" s="37" customFormat="1" ht="18" customHeight="1" x14ac:dyDescent="0.2">
      <c r="A258" s="207">
        <v>310</v>
      </c>
      <c r="B258" s="207" t="s">
        <v>219</v>
      </c>
      <c r="C258" s="132" t="s">
        <v>374</v>
      </c>
      <c r="D258" s="198">
        <v>144.06592699999999</v>
      </c>
      <c r="E258" s="199">
        <v>62.420847999999999</v>
      </c>
      <c r="F258" s="198">
        <v>0</v>
      </c>
      <c r="G258" s="198">
        <v>29.216684000000004</v>
      </c>
      <c r="H258" s="200">
        <f t="shared" si="17"/>
        <v>52.428394999999981</v>
      </c>
      <c r="I258" s="200"/>
      <c r="J258" s="198">
        <v>100.93111070814447</v>
      </c>
      <c r="K258" s="200">
        <v>70.467526881710256</v>
      </c>
      <c r="L258" s="198">
        <v>0</v>
      </c>
      <c r="M258" s="198">
        <v>28.484542440000002</v>
      </c>
      <c r="N258" s="200">
        <f t="shared" si="16"/>
        <v>1.9790413864342149</v>
      </c>
      <c r="O258" s="200">
        <f t="shared" si="18"/>
        <v>-96.225248958252081</v>
      </c>
      <c r="P258" s="35">
        <v>40.031304999999996</v>
      </c>
      <c r="Q258" s="35">
        <v>22.389543000000003</v>
      </c>
      <c r="R258" s="35">
        <f t="shared" si="19"/>
        <v>62.420847999999999</v>
      </c>
      <c r="S258" s="35">
        <v>39.262548249999995</v>
      </c>
      <c r="T258" s="35">
        <v>31.204978631710254</v>
      </c>
      <c r="U258" s="36">
        <f t="shared" si="20"/>
        <v>70.467526881710256</v>
      </c>
    </row>
    <row r="259" spans="1:21" s="37" customFormat="1" ht="18" customHeight="1" x14ac:dyDescent="0.2">
      <c r="A259" s="207">
        <v>311</v>
      </c>
      <c r="B259" s="207" t="s">
        <v>196</v>
      </c>
      <c r="C259" s="132" t="s">
        <v>375</v>
      </c>
      <c r="D259" s="198">
        <v>5819.2629179999994</v>
      </c>
      <c r="E259" s="199">
        <v>390.97121999999996</v>
      </c>
      <c r="F259" s="198">
        <v>0</v>
      </c>
      <c r="G259" s="198">
        <v>292.137067</v>
      </c>
      <c r="H259" s="200">
        <f t="shared" si="17"/>
        <v>5136.1546309999994</v>
      </c>
      <c r="I259" s="200"/>
      <c r="J259" s="198">
        <v>7179.2148124000014</v>
      </c>
      <c r="K259" s="200">
        <v>306.43730113999999</v>
      </c>
      <c r="L259" s="198">
        <v>0</v>
      </c>
      <c r="M259" s="198">
        <v>275.38509047999997</v>
      </c>
      <c r="N259" s="200">
        <f t="shared" si="16"/>
        <v>6597.392420780001</v>
      </c>
      <c r="O259" s="200">
        <f t="shared" si="18"/>
        <v>28.45003499233631</v>
      </c>
      <c r="P259" s="35">
        <v>328.35479899999996</v>
      </c>
      <c r="Q259" s="35">
        <v>62.616420999999995</v>
      </c>
      <c r="R259" s="35">
        <f t="shared" si="19"/>
        <v>390.97121999999996</v>
      </c>
      <c r="S259" s="35">
        <v>306.43730113999999</v>
      </c>
      <c r="T259" s="35">
        <v>0</v>
      </c>
      <c r="U259" s="36">
        <f t="shared" si="20"/>
        <v>306.43730113999999</v>
      </c>
    </row>
    <row r="260" spans="1:21" s="37" customFormat="1" ht="18" customHeight="1" x14ac:dyDescent="0.2">
      <c r="A260" s="207">
        <v>312</v>
      </c>
      <c r="B260" s="207" t="s">
        <v>196</v>
      </c>
      <c r="C260" s="132" t="s">
        <v>376</v>
      </c>
      <c r="D260" s="198">
        <v>553.79735100000005</v>
      </c>
      <c r="E260" s="199">
        <v>40.029202000000005</v>
      </c>
      <c r="F260" s="198">
        <v>0</v>
      </c>
      <c r="G260" s="198">
        <v>23.526675999999995</v>
      </c>
      <c r="H260" s="200">
        <f t="shared" si="17"/>
        <v>490.24147299999998</v>
      </c>
      <c r="I260" s="200"/>
      <c r="J260" s="198">
        <v>711.95965565364088</v>
      </c>
      <c r="K260" s="200">
        <v>39.004390139999998</v>
      </c>
      <c r="L260" s="198">
        <v>0</v>
      </c>
      <c r="M260" s="198">
        <v>23.571208759999998</v>
      </c>
      <c r="N260" s="200">
        <f t="shared" si="16"/>
        <v>649.38405675364083</v>
      </c>
      <c r="O260" s="200">
        <f t="shared" si="18"/>
        <v>32.462080937334498</v>
      </c>
      <c r="P260" s="35">
        <v>40.029202000000005</v>
      </c>
      <c r="Q260" s="35">
        <v>0</v>
      </c>
      <c r="R260" s="35">
        <f t="shared" si="19"/>
        <v>40.029202000000005</v>
      </c>
      <c r="S260" s="35">
        <v>39.004390139999998</v>
      </c>
      <c r="T260" s="35">
        <v>0</v>
      </c>
      <c r="U260" s="36">
        <f t="shared" si="20"/>
        <v>39.004390139999998</v>
      </c>
    </row>
    <row r="261" spans="1:21" s="37" customFormat="1" ht="18" customHeight="1" x14ac:dyDescent="0.2">
      <c r="A261" s="207">
        <v>313</v>
      </c>
      <c r="B261" s="207" t="s">
        <v>117</v>
      </c>
      <c r="C261" s="132" t="s">
        <v>377</v>
      </c>
      <c r="D261" s="198">
        <v>6583.4571650000007</v>
      </c>
      <c r="E261" s="199">
        <v>4559.220245999999</v>
      </c>
      <c r="F261" s="198">
        <v>0</v>
      </c>
      <c r="G261" s="198">
        <v>345.72884299999998</v>
      </c>
      <c r="H261" s="200">
        <f t="shared" si="17"/>
        <v>1678.5080760000019</v>
      </c>
      <c r="I261" s="200"/>
      <c r="J261" s="198">
        <v>2147.84407633</v>
      </c>
      <c r="K261" s="200">
        <v>1268.2727090399999</v>
      </c>
      <c r="L261" s="198">
        <v>0</v>
      </c>
      <c r="M261" s="198">
        <v>345.01080082000004</v>
      </c>
      <c r="N261" s="200">
        <f t="shared" si="16"/>
        <v>534.56056647000014</v>
      </c>
      <c r="O261" s="200">
        <f t="shared" si="18"/>
        <v>-68.152636611442816</v>
      </c>
      <c r="P261" s="35">
        <v>266.84360199999998</v>
      </c>
      <c r="Q261" s="35">
        <v>4292.376643999999</v>
      </c>
      <c r="R261" s="35">
        <f t="shared" si="19"/>
        <v>4559.220245999999</v>
      </c>
      <c r="S261" s="35">
        <v>1221.5838590399999</v>
      </c>
      <c r="T261" s="35">
        <v>46.688850000000002</v>
      </c>
      <c r="U261" s="36">
        <f t="shared" si="20"/>
        <v>1268.2727090399999</v>
      </c>
    </row>
    <row r="262" spans="1:21" s="37" customFormat="1" ht="18" customHeight="1" x14ac:dyDescent="0.2">
      <c r="A262" s="207">
        <v>314</v>
      </c>
      <c r="B262" s="207" t="s">
        <v>127</v>
      </c>
      <c r="C262" s="132" t="s">
        <v>378</v>
      </c>
      <c r="D262" s="198">
        <v>197.45038299999996</v>
      </c>
      <c r="E262" s="199">
        <v>109.645747</v>
      </c>
      <c r="F262" s="198">
        <v>0</v>
      </c>
      <c r="G262" s="198">
        <v>76.196727999999993</v>
      </c>
      <c r="H262" s="200">
        <f t="shared" si="17"/>
        <v>11.607907999999966</v>
      </c>
      <c r="I262" s="200"/>
      <c r="J262" s="198">
        <v>234.53804626290909</v>
      </c>
      <c r="K262" s="200">
        <v>158.79906786206777</v>
      </c>
      <c r="L262" s="198">
        <v>0</v>
      </c>
      <c r="M262" s="198">
        <v>71.140193179999983</v>
      </c>
      <c r="N262" s="200">
        <f t="shared" si="16"/>
        <v>4.5987852208413358</v>
      </c>
      <c r="O262" s="200">
        <f t="shared" si="18"/>
        <v>-60.382308157151577</v>
      </c>
      <c r="P262" s="35">
        <v>71.624033999999995</v>
      </c>
      <c r="Q262" s="35">
        <v>38.021713000000005</v>
      </c>
      <c r="R262" s="35">
        <f t="shared" si="19"/>
        <v>109.645747</v>
      </c>
      <c r="S262" s="35">
        <v>67.468740030000006</v>
      </c>
      <c r="T262" s="35">
        <v>91.330327832067752</v>
      </c>
      <c r="U262" s="36">
        <f t="shared" si="20"/>
        <v>158.79906786206777</v>
      </c>
    </row>
    <row r="263" spans="1:21" s="37" customFormat="1" ht="18" customHeight="1" x14ac:dyDescent="0.2">
      <c r="A263" s="207">
        <v>316</v>
      </c>
      <c r="B263" s="207" t="s">
        <v>131</v>
      </c>
      <c r="C263" s="132" t="s">
        <v>379</v>
      </c>
      <c r="D263" s="198">
        <v>121.23587100000003</v>
      </c>
      <c r="E263" s="199">
        <v>52.617658000000006</v>
      </c>
      <c r="F263" s="198">
        <v>0</v>
      </c>
      <c r="G263" s="198">
        <v>12.899863999999994</v>
      </c>
      <c r="H263" s="200">
        <f t="shared" si="17"/>
        <v>55.718349000000032</v>
      </c>
      <c r="I263" s="200"/>
      <c r="J263" s="198">
        <v>67.320405667798326</v>
      </c>
      <c r="K263" s="200">
        <v>53.318603903527766</v>
      </c>
      <c r="L263" s="198">
        <v>0</v>
      </c>
      <c r="M263" s="198">
        <v>12.68179381</v>
      </c>
      <c r="N263" s="200">
        <f t="shared" si="16"/>
        <v>1.3200079542705598</v>
      </c>
      <c r="O263" s="200">
        <f t="shared" si="18"/>
        <v>-97.630927732136215</v>
      </c>
      <c r="P263" s="35">
        <v>28.655633000000005</v>
      </c>
      <c r="Q263" s="35">
        <v>23.962025000000001</v>
      </c>
      <c r="R263" s="35">
        <f t="shared" si="19"/>
        <v>52.617658000000006</v>
      </c>
      <c r="S263" s="35">
        <v>28.825031909999996</v>
      </c>
      <c r="T263" s="35">
        <v>24.49357199352777</v>
      </c>
      <c r="U263" s="36">
        <f t="shared" si="20"/>
        <v>53.318603903527766</v>
      </c>
    </row>
    <row r="264" spans="1:21" s="37" customFormat="1" ht="18" customHeight="1" x14ac:dyDescent="0.2">
      <c r="A264" s="207">
        <v>317</v>
      </c>
      <c r="B264" s="207" t="s">
        <v>219</v>
      </c>
      <c r="C264" s="132" t="s">
        <v>380</v>
      </c>
      <c r="D264" s="198">
        <v>229.00130199999992</v>
      </c>
      <c r="E264" s="199">
        <v>165.05636499999997</v>
      </c>
      <c r="F264" s="198">
        <v>0</v>
      </c>
      <c r="G264" s="198">
        <v>43.326903000000001</v>
      </c>
      <c r="H264" s="200">
        <f t="shared" si="17"/>
        <v>20.618033999999952</v>
      </c>
      <c r="I264" s="200"/>
      <c r="J264" s="198">
        <v>227.65474148291361</v>
      </c>
      <c r="K264" s="200">
        <v>181.35501152246437</v>
      </c>
      <c r="L264" s="198">
        <v>0</v>
      </c>
      <c r="M264" s="198">
        <v>41.835911500000002</v>
      </c>
      <c r="N264" s="200">
        <f t="shared" si="16"/>
        <v>4.4638184604492395</v>
      </c>
      <c r="O264" s="200">
        <f t="shared" si="18"/>
        <v>-78.349931615937535</v>
      </c>
      <c r="P264" s="35">
        <v>97.670703000000003</v>
      </c>
      <c r="Q264" s="35">
        <v>67.385661999999982</v>
      </c>
      <c r="R264" s="35">
        <f t="shared" si="19"/>
        <v>165.05636499999997</v>
      </c>
      <c r="S264" s="35">
        <v>98.227228140000008</v>
      </c>
      <c r="T264" s="35">
        <v>83.127783382464358</v>
      </c>
      <c r="U264" s="36">
        <f t="shared" si="20"/>
        <v>181.35501152246437</v>
      </c>
    </row>
    <row r="265" spans="1:21" s="37" customFormat="1" ht="18" customHeight="1" x14ac:dyDescent="0.2">
      <c r="A265" s="207">
        <v>318</v>
      </c>
      <c r="B265" s="207" t="s">
        <v>131</v>
      </c>
      <c r="C265" s="132" t="s">
        <v>381</v>
      </c>
      <c r="D265" s="198">
        <v>131.81016900000003</v>
      </c>
      <c r="E265" s="199">
        <v>67.916753999999997</v>
      </c>
      <c r="F265" s="198">
        <v>0</v>
      </c>
      <c r="G265" s="198">
        <v>6.3652190000000006</v>
      </c>
      <c r="H265" s="200">
        <f t="shared" si="17"/>
        <v>57.52819600000003</v>
      </c>
      <c r="I265" s="200"/>
      <c r="J265" s="198">
        <v>75.12842208273436</v>
      </c>
      <c r="K265" s="200">
        <v>66.962251247386618</v>
      </c>
      <c r="L265" s="198">
        <v>0</v>
      </c>
      <c r="M265" s="198">
        <v>6.693064520000001</v>
      </c>
      <c r="N265" s="200">
        <f t="shared" si="16"/>
        <v>1.4731063153477413</v>
      </c>
      <c r="O265" s="200">
        <f t="shared" si="18"/>
        <v>-97.439331636007253</v>
      </c>
      <c r="P265" s="35">
        <v>28.207818000000003</v>
      </c>
      <c r="Q265" s="35">
        <v>39.708936000000001</v>
      </c>
      <c r="R265" s="35">
        <f t="shared" si="19"/>
        <v>67.916753999999997</v>
      </c>
      <c r="S265" s="35">
        <v>28.207822999999998</v>
      </c>
      <c r="T265" s="35">
        <v>38.75442824738662</v>
      </c>
      <c r="U265" s="36">
        <f t="shared" si="20"/>
        <v>66.962251247386618</v>
      </c>
    </row>
    <row r="266" spans="1:21" s="37" customFormat="1" ht="18" customHeight="1" x14ac:dyDescent="0.2">
      <c r="A266" s="207">
        <v>319</v>
      </c>
      <c r="B266" s="207" t="s">
        <v>219</v>
      </c>
      <c r="C266" s="132" t="s">
        <v>382</v>
      </c>
      <c r="D266" s="198">
        <v>352.62417899999997</v>
      </c>
      <c r="E266" s="199">
        <v>195.13451299999997</v>
      </c>
      <c r="F266" s="198">
        <v>0</v>
      </c>
      <c r="G266" s="198">
        <v>36.460722999999994</v>
      </c>
      <c r="H266" s="200">
        <f t="shared" si="17"/>
        <v>121.028943</v>
      </c>
      <c r="I266" s="200"/>
      <c r="J266" s="198">
        <v>194.35570818438046</v>
      </c>
      <c r="K266" s="200">
        <v>152.86157936547102</v>
      </c>
      <c r="L266" s="198">
        <v>0</v>
      </c>
      <c r="M266" s="198">
        <v>37.683232580000002</v>
      </c>
      <c r="N266" s="200">
        <f t="shared" si="16"/>
        <v>3.810896238909443</v>
      </c>
      <c r="O266" s="200">
        <f t="shared" si="18"/>
        <v>-96.851252151388749</v>
      </c>
      <c r="P266" s="35">
        <v>126.44795099999999</v>
      </c>
      <c r="Q266" s="35">
        <v>68.686561999999995</v>
      </c>
      <c r="R266" s="35">
        <f t="shared" si="19"/>
        <v>195.13451299999997</v>
      </c>
      <c r="S266" s="35">
        <v>126.44794565999999</v>
      </c>
      <c r="T266" s="35">
        <v>26.413633705471042</v>
      </c>
      <c r="U266" s="36">
        <f t="shared" si="20"/>
        <v>152.86157936547102</v>
      </c>
    </row>
    <row r="267" spans="1:21" s="37" customFormat="1" ht="18" customHeight="1" x14ac:dyDescent="0.2">
      <c r="A267" s="207">
        <v>320</v>
      </c>
      <c r="B267" s="207" t="s">
        <v>127</v>
      </c>
      <c r="C267" s="132" t="s">
        <v>383</v>
      </c>
      <c r="D267" s="198">
        <v>171.59313100000006</v>
      </c>
      <c r="E267" s="199">
        <v>96.648944</v>
      </c>
      <c r="F267" s="198">
        <v>0</v>
      </c>
      <c r="G267" s="198">
        <v>42.371234999999999</v>
      </c>
      <c r="H267" s="200">
        <f t="shared" si="17"/>
        <v>32.572952000000058</v>
      </c>
      <c r="I267" s="200"/>
      <c r="J267" s="198">
        <v>156.5411740460089</v>
      </c>
      <c r="K267" s="200">
        <v>111.873502400793</v>
      </c>
      <c r="L267" s="198">
        <v>0</v>
      </c>
      <c r="M267" s="198">
        <v>41.598236859999993</v>
      </c>
      <c r="N267" s="200">
        <f t="shared" si="16"/>
        <v>3.0694347852159112</v>
      </c>
      <c r="O267" s="200">
        <f t="shared" si="18"/>
        <v>-90.576737456230845</v>
      </c>
      <c r="P267" s="35">
        <v>87.154185999999996</v>
      </c>
      <c r="Q267" s="35">
        <v>9.4947580000000009</v>
      </c>
      <c r="R267" s="35">
        <f t="shared" si="19"/>
        <v>96.648944</v>
      </c>
      <c r="S267" s="35">
        <v>87.778790939999979</v>
      </c>
      <c r="T267" s="35">
        <v>24.094711460793015</v>
      </c>
      <c r="U267" s="36">
        <f t="shared" si="20"/>
        <v>111.873502400793</v>
      </c>
    </row>
    <row r="268" spans="1:21" s="37" customFormat="1" ht="18" customHeight="1" x14ac:dyDescent="0.2">
      <c r="A268" s="207">
        <v>321</v>
      </c>
      <c r="B268" s="207" t="s">
        <v>219</v>
      </c>
      <c r="C268" s="132" t="s">
        <v>384</v>
      </c>
      <c r="D268" s="198">
        <v>410.26024200000001</v>
      </c>
      <c r="E268" s="199">
        <v>63.998169000000004</v>
      </c>
      <c r="F268" s="198">
        <v>0</v>
      </c>
      <c r="G268" s="198">
        <v>26.595425000000006</v>
      </c>
      <c r="H268" s="200">
        <f t="shared" si="17"/>
        <v>319.66664800000001</v>
      </c>
      <c r="I268" s="200"/>
      <c r="J268" s="198">
        <v>92.669881606307698</v>
      </c>
      <c r="K268" s="200">
        <v>62.608136994223202</v>
      </c>
      <c r="L268" s="198">
        <v>0</v>
      </c>
      <c r="M268" s="198">
        <v>28.244688110000002</v>
      </c>
      <c r="N268" s="200">
        <f t="shared" si="16"/>
        <v>1.817056502084494</v>
      </c>
      <c r="O268" s="200">
        <f t="shared" si="18"/>
        <v>-99.431577703381663</v>
      </c>
      <c r="P268" s="35">
        <v>40.831722000000006</v>
      </c>
      <c r="Q268" s="35">
        <v>23.166447000000002</v>
      </c>
      <c r="R268" s="35">
        <f t="shared" si="19"/>
        <v>63.998169000000004</v>
      </c>
      <c r="S268" s="35">
        <v>40.747057980000001</v>
      </c>
      <c r="T268" s="35">
        <v>21.861079014223201</v>
      </c>
      <c r="U268" s="36">
        <f t="shared" si="20"/>
        <v>62.608136994223202</v>
      </c>
    </row>
    <row r="269" spans="1:21" s="37" customFormat="1" ht="18" customHeight="1" x14ac:dyDescent="0.2">
      <c r="A269" s="207">
        <v>322</v>
      </c>
      <c r="B269" s="207" t="s">
        <v>219</v>
      </c>
      <c r="C269" s="132" t="s">
        <v>385</v>
      </c>
      <c r="D269" s="198">
        <v>746.76254000000017</v>
      </c>
      <c r="E269" s="199">
        <v>411.96073399999995</v>
      </c>
      <c r="F269" s="198">
        <v>0</v>
      </c>
      <c r="G269" s="198">
        <v>326.60302299999995</v>
      </c>
      <c r="H269" s="200">
        <f t="shared" si="17"/>
        <v>8.1987830000002759</v>
      </c>
      <c r="I269" s="200"/>
      <c r="J269" s="198">
        <v>807.51823071450826</v>
      </c>
      <c r="K269" s="200">
        <v>475.22900439618434</v>
      </c>
      <c r="L269" s="198">
        <v>0</v>
      </c>
      <c r="M269" s="198">
        <v>316.45553552000001</v>
      </c>
      <c r="N269" s="200">
        <f t="shared" si="16"/>
        <v>15.833690798323914</v>
      </c>
      <c r="O269" s="200">
        <f t="shared" si="18"/>
        <v>93.122452421577464</v>
      </c>
      <c r="P269" s="35">
        <v>399.25439099999994</v>
      </c>
      <c r="Q269" s="35">
        <v>12.706342999999999</v>
      </c>
      <c r="R269" s="35">
        <f t="shared" si="19"/>
        <v>411.96073399999995</v>
      </c>
      <c r="S269" s="35">
        <v>387.94652769999999</v>
      </c>
      <c r="T269" s="35">
        <v>87.282476696184347</v>
      </c>
      <c r="U269" s="36">
        <f t="shared" si="20"/>
        <v>475.22900439618434</v>
      </c>
    </row>
    <row r="270" spans="1:21" s="37" customFormat="1" ht="18" customHeight="1" x14ac:dyDescent="0.2">
      <c r="A270" s="207">
        <v>327</v>
      </c>
      <c r="B270" s="207" t="s">
        <v>115</v>
      </c>
      <c r="C270" s="132" t="s">
        <v>386</v>
      </c>
      <c r="D270" s="198">
        <v>227.82023899999999</v>
      </c>
      <c r="E270" s="199">
        <v>63.076137000000003</v>
      </c>
      <c r="F270" s="198">
        <v>0</v>
      </c>
      <c r="G270" s="198">
        <v>59.156645999999995</v>
      </c>
      <c r="H270" s="200">
        <f t="shared" si="17"/>
        <v>105.587456</v>
      </c>
      <c r="I270" s="200"/>
      <c r="J270" s="198">
        <v>316.02863642119132</v>
      </c>
      <c r="K270" s="200">
        <v>171.96254393999999</v>
      </c>
      <c r="L270" s="198">
        <v>0</v>
      </c>
      <c r="M270" s="198">
        <v>75.970048940000012</v>
      </c>
      <c r="N270" s="200">
        <f t="shared" si="16"/>
        <v>68.096043541191321</v>
      </c>
      <c r="O270" s="200">
        <f t="shared" si="18"/>
        <v>-35.507449349673394</v>
      </c>
      <c r="P270" s="35">
        <v>63.076137000000003</v>
      </c>
      <c r="Q270" s="35">
        <v>0</v>
      </c>
      <c r="R270" s="35">
        <f t="shared" si="19"/>
        <v>63.076137000000003</v>
      </c>
      <c r="S270" s="35">
        <v>56.823143439999996</v>
      </c>
      <c r="T270" s="35">
        <v>115.13940049999999</v>
      </c>
      <c r="U270" s="36">
        <f t="shared" si="20"/>
        <v>171.96254393999999</v>
      </c>
    </row>
    <row r="271" spans="1:21" s="37" customFormat="1" ht="18" customHeight="1" x14ac:dyDescent="0.2">
      <c r="A271" s="207">
        <v>328</v>
      </c>
      <c r="B271" s="207" t="s">
        <v>127</v>
      </c>
      <c r="C271" s="132" t="s">
        <v>387</v>
      </c>
      <c r="D271" s="198">
        <v>16.520155999999997</v>
      </c>
      <c r="E271" s="199">
        <v>4.0166869999999992</v>
      </c>
      <c r="F271" s="198">
        <v>0</v>
      </c>
      <c r="G271" s="198">
        <v>3.6775259999999999</v>
      </c>
      <c r="H271" s="200">
        <f t="shared" si="17"/>
        <v>8.825942999999997</v>
      </c>
      <c r="I271" s="200"/>
      <c r="J271" s="198">
        <v>6.535678022935631</v>
      </c>
      <c r="K271" s="200">
        <v>2.9851210534663055</v>
      </c>
      <c r="L271" s="198">
        <v>0</v>
      </c>
      <c r="M271" s="198">
        <v>3.4224064200000002</v>
      </c>
      <c r="N271" s="200">
        <f t="shared" si="16"/>
        <v>0.12815054946932536</v>
      </c>
      <c r="O271" s="200">
        <f t="shared" si="18"/>
        <v>-98.548024279452918</v>
      </c>
      <c r="P271" s="35">
        <v>3.0115319999999994</v>
      </c>
      <c r="Q271" s="35">
        <v>1.005155</v>
      </c>
      <c r="R271" s="35">
        <f t="shared" si="19"/>
        <v>4.0166869999999992</v>
      </c>
      <c r="S271" s="35">
        <v>2.6645129999999999</v>
      </c>
      <c r="T271" s="35">
        <v>0.32060805346630583</v>
      </c>
      <c r="U271" s="36">
        <f t="shared" si="20"/>
        <v>2.9851210534663055</v>
      </c>
    </row>
    <row r="272" spans="1:21" s="37" customFormat="1" ht="18" customHeight="1" x14ac:dyDescent="0.2">
      <c r="A272" s="207">
        <v>336</v>
      </c>
      <c r="B272" s="207" t="s">
        <v>219</v>
      </c>
      <c r="C272" s="132" t="s">
        <v>388</v>
      </c>
      <c r="D272" s="198">
        <v>258.46680800000007</v>
      </c>
      <c r="E272" s="199">
        <v>156.43464700000004</v>
      </c>
      <c r="F272" s="198">
        <v>0</v>
      </c>
      <c r="G272" s="198">
        <v>59.270583999999999</v>
      </c>
      <c r="H272" s="200">
        <f t="shared" si="17"/>
        <v>42.761577000000031</v>
      </c>
      <c r="I272" s="200"/>
      <c r="J272" s="198">
        <v>239.71038980208749</v>
      </c>
      <c r="K272" s="200">
        <v>173.23457894047795</v>
      </c>
      <c r="L272" s="198">
        <v>0</v>
      </c>
      <c r="M272" s="198">
        <v>61.775607140000005</v>
      </c>
      <c r="N272" s="200">
        <f t="shared" si="16"/>
        <v>4.7002037216095403</v>
      </c>
      <c r="O272" s="200">
        <f t="shared" si="18"/>
        <v>-89.008348027928122</v>
      </c>
      <c r="P272" s="35">
        <v>87.092762000000036</v>
      </c>
      <c r="Q272" s="35">
        <v>69.341885000000019</v>
      </c>
      <c r="R272" s="35">
        <f t="shared" si="19"/>
        <v>156.43464700000004</v>
      </c>
      <c r="S272" s="35">
        <v>85.450509730000007</v>
      </c>
      <c r="T272" s="35">
        <v>87.784069210477924</v>
      </c>
      <c r="U272" s="36">
        <f t="shared" si="20"/>
        <v>173.23457894047795</v>
      </c>
    </row>
    <row r="273" spans="1:21" s="37" customFormat="1" ht="18" customHeight="1" x14ac:dyDescent="0.2">
      <c r="A273" s="207">
        <v>337</v>
      </c>
      <c r="B273" s="207" t="s">
        <v>219</v>
      </c>
      <c r="C273" s="132" t="s">
        <v>389</v>
      </c>
      <c r="D273" s="198">
        <v>1386.2520440000005</v>
      </c>
      <c r="E273" s="199">
        <v>118.20706799999996</v>
      </c>
      <c r="F273" s="198">
        <v>0</v>
      </c>
      <c r="G273" s="198">
        <v>76.074188999999976</v>
      </c>
      <c r="H273" s="200">
        <f t="shared" si="17"/>
        <v>1191.9707870000007</v>
      </c>
      <c r="I273" s="200"/>
      <c r="J273" s="198">
        <v>274.2821775104523</v>
      </c>
      <c r="K273" s="200">
        <v>192.44185243848256</v>
      </c>
      <c r="L273" s="198">
        <v>0</v>
      </c>
      <c r="M273" s="198">
        <v>76.46224316</v>
      </c>
      <c r="N273" s="200">
        <f t="shared" si="16"/>
        <v>5.3780819119697441</v>
      </c>
      <c r="O273" s="200">
        <f t="shared" si="18"/>
        <v>-99.548807573925075</v>
      </c>
      <c r="P273" s="35">
        <v>97.892113999999964</v>
      </c>
      <c r="Q273" s="35">
        <v>20.314954</v>
      </c>
      <c r="R273" s="35">
        <f t="shared" si="19"/>
        <v>118.20706799999996</v>
      </c>
      <c r="S273" s="35">
        <v>95.296699619999984</v>
      </c>
      <c r="T273" s="35">
        <v>97.145152818482586</v>
      </c>
      <c r="U273" s="36">
        <f t="shared" si="20"/>
        <v>192.44185243848256</v>
      </c>
    </row>
    <row r="274" spans="1:21" s="37" customFormat="1" ht="18" customHeight="1" x14ac:dyDescent="0.2">
      <c r="A274" s="207">
        <v>338</v>
      </c>
      <c r="B274" s="207" t="s">
        <v>219</v>
      </c>
      <c r="C274" s="132" t="s">
        <v>390</v>
      </c>
      <c r="D274" s="198">
        <v>608.97180100000003</v>
      </c>
      <c r="E274" s="199">
        <v>112.06242200000001</v>
      </c>
      <c r="F274" s="198">
        <v>0</v>
      </c>
      <c r="G274" s="198">
        <v>45.03975800000002</v>
      </c>
      <c r="H274" s="200">
        <f t="shared" si="17"/>
        <v>451.869621</v>
      </c>
      <c r="I274" s="200"/>
      <c r="J274" s="198">
        <v>131.22911298944749</v>
      </c>
      <c r="K274" s="200">
        <v>90.24153306690927</v>
      </c>
      <c r="L274" s="198">
        <v>0</v>
      </c>
      <c r="M274" s="198">
        <v>38.414460060000003</v>
      </c>
      <c r="N274" s="200">
        <f t="shared" ref="N274:N280" si="21">J274-K274-M274</f>
        <v>2.5731198625382135</v>
      </c>
      <c r="O274" s="200">
        <f t="shared" si="18"/>
        <v>-99.430561440080041</v>
      </c>
      <c r="P274" s="35">
        <v>59.952907999999994</v>
      </c>
      <c r="Q274" s="35">
        <v>52.109514000000019</v>
      </c>
      <c r="R274" s="35">
        <f t="shared" si="19"/>
        <v>112.06242200000001</v>
      </c>
      <c r="S274" s="35">
        <v>38.003331739999993</v>
      </c>
      <c r="T274" s="35">
        <v>52.238201326909277</v>
      </c>
      <c r="U274" s="36">
        <f t="shared" si="20"/>
        <v>90.24153306690927</v>
      </c>
    </row>
    <row r="275" spans="1:21" s="37" customFormat="1" ht="18" customHeight="1" x14ac:dyDescent="0.2">
      <c r="A275" s="207">
        <v>339</v>
      </c>
      <c r="B275" s="207" t="s">
        <v>219</v>
      </c>
      <c r="C275" s="132" t="s">
        <v>391</v>
      </c>
      <c r="D275" s="198">
        <v>1284.6063950000005</v>
      </c>
      <c r="E275" s="199">
        <v>810.59815700000013</v>
      </c>
      <c r="F275" s="198">
        <v>0</v>
      </c>
      <c r="G275" s="198">
        <v>456.46856300000007</v>
      </c>
      <c r="H275" s="200">
        <f t="shared" ref="H275:H280" si="22">D275-E275-G275</f>
        <v>17.539675000000273</v>
      </c>
      <c r="I275" s="200"/>
      <c r="J275" s="198">
        <v>1216.9799646811512</v>
      </c>
      <c r="K275" s="200">
        <v>726.86489782250089</v>
      </c>
      <c r="L275" s="198">
        <v>0</v>
      </c>
      <c r="M275" s="198">
        <v>466.25271461000006</v>
      </c>
      <c r="N275" s="200">
        <f t="shared" si="21"/>
        <v>23.862352248650211</v>
      </c>
      <c r="O275" s="200">
        <f t="shared" ref="O275:O280" si="23">IF(OR(H275=0,N275=0),"N.A.",IF((((N275-H275)/H275))*100&gt;=500,"500&lt;",IF((((N275-H275)/H275))*100&lt;=-500,"&lt;-500",(((N275-H275)/H275))*100)))</f>
        <v>36.047858632784475</v>
      </c>
      <c r="P275" s="35">
        <v>602.22369600000002</v>
      </c>
      <c r="Q275" s="35">
        <v>208.37446100000008</v>
      </c>
      <c r="R275" s="35">
        <f t="shared" ref="R275:R280" si="24">SUM(P275:Q275)</f>
        <v>810.59815700000013</v>
      </c>
      <c r="S275" s="35">
        <v>576.13014985999985</v>
      </c>
      <c r="T275" s="35">
        <v>150.73474796250102</v>
      </c>
      <c r="U275" s="36">
        <f t="shared" ref="U275:U280" si="25">S275+T275</f>
        <v>726.86489782250089</v>
      </c>
    </row>
    <row r="276" spans="1:21" s="37" customFormat="1" ht="18" customHeight="1" x14ac:dyDescent="0.2">
      <c r="A276" s="207">
        <v>348</v>
      </c>
      <c r="B276" s="207" t="s">
        <v>131</v>
      </c>
      <c r="C276" s="132" t="s">
        <v>392</v>
      </c>
      <c r="D276" s="198">
        <v>32.434801</v>
      </c>
      <c r="E276" s="199">
        <v>9.3664229999999975</v>
      </c>
      <c r="F276" s="198">
        <v>0</v>
      </c>
      <c r="G276" s="198">
        <v>4.8315199999999985</v>
      </c>
      <c r="H276" s="200">
        <f t="shared" si="22"/>
        <v>18.236858000000005</v>
      </c>
      <c r="I276" s="200"/>
      <c r="J276" s="198">
        <v>16.994243635740162</v>
      </c>
      <c r="K276" s="200">
        <v>12.178198852294278</v>
      </c>
      <c r="L276" s="198">
        <v>0</v>
      </c>
      <c r="M276" s="198">
        <v>4.4828243199999998</v>
      </c>
      <c r="N276" s="200">
        <f t="shared" si="21"/>
        <v>0.33322046344588419</v>
      </c>
      <c r="O276" s="200">
        <f t="shared" si="23"/>
        <v>-98.172818676079601</v>
      </c>
      <c r="P276" s="35">
        <v>3.7492610000000002</v>
      </c>
      <c r="Q276" s="35">
        <v>5.6171619999999978</v>
      </c>
      <c r="R276" s="35">
        <f t="shared" si="24"/>
        <v>9.3664229999999975</v>
      </c>
      <c r="S276" s="35">
        <v>3.5606007500000003</v>
      </c>
      <c r="T276" s="35">
        <v>8.6175981022942771</v>
      </c>
      <c r="U276" s="36">
        <f t="shared" si="25"/>
        <v>12.178198852294278</v>
      </c>
    </row>
    <row r="277" spans="1:21" s="37" customFormat="1" ht="18" customHeight="1" x14ac:dyDescent="0.2">
      <c r="A277" s="207">
        <v>349</v>
      </c>
      <c r="B277" s="207" t="s">
        <v>219</v>
      </c>
      <c r="C277" s="132" t="s">
        <v>393</v>
      </c>
      <c r="D277" s="198">
        <v>95.849912000000003</v>
      </c>
      <c r="E277" s="199">
        <v>58.898898000000003</v>
      </c>
      <c r="F277" s="198">
        <v>0</v>
      </c>
      <c r="G277" s="198">
        <v>16.978060000000003</v>
      </c>
      <c r="H277" s="200">
        <f t="shared" si="22"/>
        <v>19.972953999999998</v>
      </c>
      <c r="I277" s="200"/>
      <c r="J277" s="198">
        <v>37.189527039376074</v>
      </c>
      <c r="K277" s="200">
        <v>20.082611406839295</v>
      </c>
      <c r="L277" s="198">
        <v>0</v>
      </c>
      <c r="M277" s="198">
        <v>16.37770922</v>
      </c>
      <c r="N277" s="200">
        <f t="shared" si="21"/>
        <v>0.72920641253677942</v>
      </c>
      <c r="O277" s="200">
        <f t="shared" si="23"/>
        <v>-96.349030731574416</v>
      </c>
      <c r="P277" s="35">
        <v>36.131069000000004</v>
      </c>
      <c r="Q277" s="35">
        <v>22.767828999999995</v>
      </c>
      <c r="R277" s="35">
        <f t="shared" si="24"/>
        <v>58.898898000000003</v>
      </c>
      <c r="S277" s="35">
        <v>12.975536329999999</v>
      </c>
      <c r="T277" s="35">
        <v>7.1070750768392958</v>
      </c>
      <c r="U277" s="36">
        <f t="shared" si="25"/>
        <v>20.082611406839295</v>
      </c>
    </row>
    <row r="278" spans="1:21" s="37" customFormat="1" ht="18" customHeight="1" x14ac:dyDescent="0.2">
      <c r="A278" s="207">
        <v>350</v>
      </c>
      <c r="B278" s="207" t="s">
        <v>219</v>
      </c>
      <c r="C278" s="132" t="s">
        <v>394</v>
      </c>
      <c r="D278" s="198">
        <v>171.85354700000005</v>
      </c>
      <c r="E278" s="199">
        <v>112.74329300000001</v>
      </c>
      <c r="F278" s="198">
        <v>0</v>
      </c>
      <c r="G278" s="198">
        <v>59.075883000000012</v>
      </c>
      <c r="H278" s="200">
        <f t="shared" si="22"/>
        <v>3.4371000000028573E-2</v>
      </c>
      <c r="I278" s="200"/>
      <c r="J278" s="198">
        <v>118.13700247283143</v>
      </c>
      <c r="K278" s="200">
        <v>59.291934339638644</v>
      </c>
      <c r="L278" s="198">
        <v>0</v>
      </c>
      <c r="M278" s="198">
        <v>56.528656319999996</v>
      </c>
      <c r="N278" s="200">
        <f t="shared" si="21"/>
        <v>2.3164118131927864</v>
      </c>
      <c r="O278" s="200" t="str">
        <f t="shared" si="23"/>
        <v>500&lt;</v>
      </c>
      <c r="P278" s="35">
        <v>49.693216</v>
      </c>
      <c r="Q278" s="35">
        <v>63.050077000000009</v>
      </c>
      <c r="R278" s="35">
        <f t="shared" si="24"/>
        <v>112.74329300000001</v>
      </c>
      <c r="S278" s="35">
        <v>43.13913204</v>
      </c>
      <c r="T278" s="35">
        <v>16.152802299638648</v>
      </c>
      <c r="U278" s="36">
        <f t="shared" si="25"/>
        <v>59.291934339638644</v>
      </c>
    </row>
    <row r="279" spans="1:21" s="37" customFormat="1" ht="18" customHeight="1" x14ac:dyDescent="0.2">
      <c r="A279" s="207">
        <v>352</v>
      </c>
      <c r="B279" s="207" t="s">
        <v>219</v>
      </c>
      <c r="C279" s="132" t="s">
        <v>395</v>
      </c>
      <c r="D279" s="198">
        <v>0</v>
      </c>
      <c r="E279" s="199">
        <v>1.440453</v>
      </c>
      <c r="F279" s="198">
        <v>0</v>
      </c>
      <c r="G279" s="198">
        <v>12.193052</v>
      </c>
      <c r="H279" s="200">
        <f t="shared" si="22"/>
        <v>-13.633505</v>
      </c>
      <c r="I279" s="200"/>
      <c r="J279" s="198">
        <v>29.064100588740864</v>
      </c>
      <c r="K279" s="200">
        <v>23.305607213471443</v>
      </c>
      <c r="L279" s="198">
        <v>0</v>
      </c>
      <c r="M279" s="198">
        <v>5.1886090500000002</v>
      </c>
      <c r="N279" s="200">
        <f t="shared" si="21"/>
        <v>0.56988432526942034</v>
      </c>
      <c r="O279" s="200">
        <f t="shared" si="23"/>
        <v>-104.18002799184379</v>
      </c>
      <c r="P279" s="35">
        <v>1.440453</v>
      </c>
      <c r="Q279" s="35">
        <v>0</v>
      </c>
      <c r="R279" s="35">
        <f t="shared" si="24"/>
        <v>1.440453</v>
      </c>
      <c r="S279" s="35">
        <v>4.0367522200000003</v>
      </c>
      <c r="T279" s="35">
        <v>19.268854993471443</v>
      </c>
      <c r="U279" s="36">
        <f t="shared" si="25"/>
        <v>23.305607213471443</v>
      </c>
    </row>
    <row r="280" spans="1:21" s="38" customFormat="1" ht="18" customHeight="1" thickBot="1" x14ac:dyDescent="0.3">
      <c r="A280" s="208">
        <v>355</v>
      </c>
      <c r="B280" s="208" t="s">
        <v>219</v>
      </c>
      <c r="C280" s="138" t="s">
        <v>396</v>
      </c>
      <c r="D280" s="201">
        <v>414.53702000000004</v>
      </c>
      <c r="E280" s="202">
        <v>234.67968200000007</v>
      </c>
      <c r="F280" s="201">
        <v>0</v>
      </c>
      <c r="G280" s="201">
        <v>0</v>
      </c>
      <c r="H280" s="203">
        <f t="shared" si="22"/>
        <v>179.85733799999997</v>
      </c>
      <c r="I280" s="203"/>
      <c r="J280" s="201">
        <v>0</v>
      </c>
      <c r="K280" s="203">
        <v>0</v>
      </c>
      <c r="L280" s="201">
        <v>0</v>
      </c>
      <c r="M280" s="201">
        <v>0</v>
      </c>
      <c r="N280" s="203">
        <f t="shared" si="21"/>
        <v>0</v>
      </c>
      <c r="O280" s="203" t="str">
        <f t="shared" si="23"/>
        <v>N.A.</v>
      </c>
      <c r="P280" s="35">
        <v>0</v>
      </c>
      <c r="Q280" s="35">
        <v>234.67968200000007</v>
      </c>
      <c r="R280" s="35">
        <f t="shared" si="24"/>
        <v>234.67968200000007</v>
      </c>
      <c r="S280" s="35">
        <v>0</v>
      </c>
      <c r="T280" s="35">
        <v>0</v>
      </c>
      <c r="U280" s="36">
        <f t="shared" si="25"/>
        <v>0</v>
      </c>
    </row>
    <row r="281" spans="1:21" s="39" customFormat="1" ht="14.1" customHeight="1" x14ac:dyDescent="0.2">
      <c r="A281" s="143" t="s">
        <v>917</v>
      </c>
      <c r="B281" s="144"/>
      <c r="C281" s="113"/>
      <c r="D281" s="113"/>
      <c r="E281" s="113"/>
      <c r="F281" s="113"/>
      <c r="G281" s="113"/>
      <c r="H281" s="145"/>
      <c r="I281" s="145"/>
      <c r="J281" s="145"/>
      <c r="K281" s="113"/>
      <c r="L281" s="113"/>
      <c r="M281" s="113"/>
      <c r="N281" s="113"/>
      <c r="O281" s="113"/>
    </row>
    <row r="282" spans="1:21" s="39" customFormat="1" ht="15" customHeight="1" x14ac:dyDescent="0.2">
      <c r="A282" s="329" t="s">
        <v>397</v>
      </c>
      <c r="B282" s="146"/>
      <c r="C282" s="107"/>
      <c r="D282" s="113"/>
      <c r="E282" s="113"/>
      <c r="F282" s="113"/>
      <c r="G282" s="113"/>
      <c r="H282" s="113"/>
      <c r="I282" s="113"/>
      <c r="J282" s="113"/>
      <c r="K282" s="113"/>
      <c r="L282" s="113"/>
      <c r="M282" s="113"/>
      <c r="N282" s="113"/>
      <c r="O282" s="113"/>
    </row>
    <row r="283" spans="1:21" s="39" customFormat="1" ht="15" customHeight="1" x14ac:dyDescent="0.2">
      <c r="A283" s="329" t="s">
        <v>920</v>
      </c>
      <c r="B283" s="146"/>
      <c r="C283" s="107"/>
      <c r="D283" s="113"/>
      <c r="E283" s="113"/>
      <c r="F283" s="113"/>
      <c r="G283" s="113"/>
      <c r="H283" s="113"/>
      <c r="I283" s="113"/>
      <c r="J283" s="113"/>
      <c r="K283" s="113"/>
      <c r="L283" s="113"/>
      <c r="M283" s="113"/>
      <c r="N283" s="113"/>
      <c r="O283" s="113"/>
    </row>
    <row r="284" spans="1:21" s="39" customFormat="1" ht="15" customHeight="1" x14ac:dyDescent="0.2">
      <c r="A284" s="146" t="s">
        <v>921</v>
      </c>
      <c r="B284" s="147"/>
      <c r="C284" s="107"/>
      <c r="D284" s="113"/>
      <c r="E284" s="113"/>
      <c r="F284" s="113"/>
      <c r="G284" s="113"/>
      <c r="H284" s="113"/>
      <c r="I284" s="113"/>
      <c r="J284" s="113"/>
      <c r="K284" s="113"/>
      <c r="L284" s="113"/>
      <c r="M284" s="113"/>
      <c r="N284" s="113"/>
      <c r="O284" s="113"/>
    </row>
    <row r="285" spans="1:21" s="39" customFormat="1" ht="14.1" customHeight="1" x14ac:dyDescent="0.2">
      <c r="A285" s="143" t="s">
        <v>398</v>
      </c>
      <c r="B285" s="146"/>
      <c r="C285" s="113"/>
      <c r="D285" s="113"/>
      <c r="E285" s="113"/>
      <c r="F285" s="113"/>
      <c r="G285" s="113"/>
      <c r="H285" s="113"/>
      <c r="I285" s="113"/>
      <c r="J285" s="113"/>
      <c r="K285" s="113"/>
      <c r="L285" s="113"/>
      <c r="M285" s="113"/>
      <c r="N285" s="113"/>
      <c r="O285" s="113"/>
    </row>
    <row r="286" spans="1:21" s="39" customFormat="1" ht="14.1" customHeight="1" x14ac:dyDescent="0.2">
      <c r="A286" s="144" t="s">
        <v>77</v>
      </c>
      <c r="B286" s="147"/>
      <c r="C286" s="113"/>
      <c r="D286" s="113"/>
      <c r="E286" s="113"/>
      <c r="F286" s="113"/>
      <c r="G286" s="113"/>
      <c r="H286" s="113"/>
      <c r="I286" s="113"/>
      <c r="J286" s="113"/>
      <c r="K286" s="113"/>
      <c r="L286" s="113"/>
      <c r="M286" s="113"/>
      <c r="N286" s="113"/>
      <c r="O286" s="113"/>
    </row>
    <row r="287" spans="1:21" x14ac:dyDescent="0.25">
      <c r="A287" s="113"/>
      <c r="B287" s="113"/>
      <c r="C287" s="113"/>
      <c r="D287" s="113"/>
      <c r="E287" s="113"/>
      <c r="F287" s="113"/>
      <c r="G287" s="113"/>
      <c r="H287" s="113"/>
      <c r="I287" s="113"/>
      <c r="J287" s="113"/>
      <c r="K287" s="113"/>
      <c r="L287" s="113"/>
      <c r="M287" s="113"/>
      <c r="N287" s="113"/>
      <c r="O287" s="113"/>
    </row>
    <row r="288" spans="1:21" x14ac:dyDescent="0.25">
      <c r="A288" s="113"/>
      <c r="B288" s="113"/>
      <c r="C288" s="113"/>
      <c r="D288" s="113"/>
      <c r="E288" s="113"/>
      <c r="F288" s="113"/>
      <c r="G288" s="113"/>
      <c r="H288" s="113"/>
      <c r="I288" s="113"/>
      <c r="J288" s="113"/>
      <c r="K288" s="113"/>
      <c r="L288" s="113"/>
      <c r="M288" s="113"/>
      <c r="N288" s="113"/>
      <c r="O288" s="113"/>
    </row>
  </sheetData>
  <mergeCells count="29">
    <mergeCell ref="S11:S14"/>
    <mergeCell ref="T11:T14"/>
    <mergeCell ref="U11:U14"/>
    <mergeCell ref="A1:D1"/>
    <mergeCell ref="E1:O1"/>
    <mergeCell ref="A2:O2"/>
    <mergeCell ref="A3:F3"/>
    <mergeCell ref="G3:M3"/>
    <mergeCell ref="N3:O3"/>
    <mergeCell ref="P10:R10"/>
    <mergeCell ref="S10:U10"/>
    <mergeCell ref="D11:D14"/>
    <mergeCell ref="H11:H14"/>
    <mergeCell ref="J11:J14"/>
    <mergeCell ref="N11:N14"/>
    <mergeCell ref="O11:O14"/>
    <mergeCell ref="P11:P14"/>
    <mergeCell ref="Q11:Q14"/>
    <mergeCell ref="R11:R14"/>
    <mergeCell ref="A4:M4"/>
    <mergeCell ref="A5:M5"/>
    <mergeCell ref="A6:M6"/>
    <mergeCell ref="A7:M7"/>
    <mergeCell ref="A8:M8"/>
    <mergeCell ref="A9:C15"/>
    <mergeCell ref="D9:H9"/>
    <mergeCell ref="J9:N9"/>
    <mergeCell ref="E10:G10"/>
    <mergeCell ref="K10:M10"/>
  </mergeCells>
  <printOptions horizontalCentered="1"/>
  <pageMargins left="0.39370078740157483" right="0.39370078740157483" top="0.59055118110236227" bottom="0.39370078740157483" header="0" footer="0"/>
  <pageSetup scale="52" orientation="landscape" verticalDpi="0" r:id="rId1"/>
  <ignoredErrors>
    <ignoredError sqref="D15:O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N53"/>
  <sheetViews>
    <sheetView showGridLines="0" topLeftCell="B1" zoomScale="110" zoomScaleNormal="110" workbookViewId="0">
      <selection activeCell="E18" sqref="E18"/>
    </sheetView>
  </sheetViews>
  <sheetFormatPr baseColWidth="10" defaultColWidth="11.42578125" defaultRowHeight="14.25" x14ac:dyDescent="0.25"/>
  <cols>
    <col min="1" max="1" width="11.42578125" style="44" hidden="1" customWidth="1"/>
    <col min="2" max="2" width="4.5703125" style="44" customWidth="1"/>
    <col min="3" max="3" width="46.140625" style="44" customWidth="1"/>
    <col min="4" max="4" width="8.28515625" style="44" bestFit="1" customWidth="1"/>
    <col min="5" max="5" width="14.140625" style="44" customWidth="1"/>
    <col min="6" max="6" width="8.7109375" style="44" bestFit="1" customWidth="1"/>
    <col min="7" max="7" width="9" style="44" bestFit="1" customWidth="1"/>
    <col min="8" max="8" width="2.5703125" style="44" customWidth="1"/>
    <col min="9" max="9" width="8.28515625" style="44" bestFit="1" customWidth="1"/>
    <col min="10" max="10" width="13.7109375" style="44" customWidth="1"/>
    <col min="11" max="11" width="14.28515625" style="44" customWidth="1"/>
    <col min="12" max="12" width="9.42578125" style="44" bestFit="1" customWidth="1"/>
    <col min="13" max="13" width="13.85546875" style="44" customWidth="1"/>
    <col min="14" max="15" width="19.7109375" style="44" bestFit="1" customWidth="1"/>
    <col min="16" max="16384" width="11.42578125" style="44"/>
  </cols>
  <sheetData>
    <row r="1" spans="1:14" s="162" customFormat="1" ht="48" customHeight="1" x14ac:dyDescent="0.2">
      <c r="A1" s="331" t="s">
        <v>746</v>
      </c>
      <c r="B1" s="331"/>
      <c r="C1" s="331"/>
      <c r="D1" s="331"/>
      <c r="E1" s="357" t="s">
        <v>748</v>
      </c>
      <c r="F1" s="357"/>
      <c r="G1" s="357"/>
      <c r="H1" s="357"/>
      <c r="I1" s="357"/>
      <c r="J1" s="357"/>
      <c r="K1" s="357"/>
      <c r="L1" s="357"/>
      <c r="M1" s="357"/>
    </row>
    <row r="2" spans="1:14" s="1" customFormat="1" ht="36" customHeight="1" thickBot="1" x14ac:dyDescent="0.35">
      <c r="A2" s="358" t="s">
        <v>747</v>
      </c>
      <c r="B2" s="358"/>
      <c r="C2" s="358"/>
      <c r="D2" s="358"/>
      <c r="E2" s="358"/>
      <c r="F2" s="358"/>
      <c r="G2" s="358"/>
      <c r="H2" s="358"/>
      <c r="I2" s="358"/>
      <c r="J2" s="358"/>
      <c r="K2" s="358"/>
      <c r="L2" s="358"/>
      <c r="M2" s="358"/>
    </row>
    <row r="3" spans="1:14" customFormat="1" ht="4.5" customHeight="1" x14ac:dyDescent="0.4">
      <c r="A3" s="362"/>
      <c r="B3" s="362"/>
      <c r="C3" s="362"/>
      <c r="D3" s="362"/>
      <c r="E3" s="362"/>
      <c r="F3" s="362"/>
      <c r="G3" s="363"/>
      <c r="H3" s="363"/>
      <c r="I3" s="363"/>
      <c r="J3" s="363"/>
      <c r="K3" s="363"/>
      <c r="L3" s="363"/>
      <c r="M3" s="363"/>
    </row>
    <row r="4" spans="1:14" s="40" customFormat="1" ht="18" customHeight="1" x14ac:dyDescent="0.25">
      <c r="B4" s="163" t="s">
        <v>399</v>
      </c>
      <c r="C4" s="163"/>
      <c r="D4" s="163"/>
      <c r="E4" s="163"/>
      <c r="F4" s="163"/>
      <c r="G4" s="163"/>
      <c r="H4" s="163"/>
      <c r="I4" s="163"/>
      <c r="J4" s="163"/>
      <c r="K4" s="163"/>
      <c r="L4" s="163"/>
      <c r="M4" s="163"/>
    </row>
    <row r="5" spans="1:14" s="40" customFormat="1" ht="18" customHeight="1" x14ac:dyDescent="0.25">
      <c r="A5" s="41" t="s">
        <v>400</v>
      </c>
      <c r="B5" s="163" t="s">
        <v>401</v>
      </c>
      <c r="C5" s="163"/>
      <c r="D5" s="163"/>
      <c r="E5" s="163"/>
      <c r="F5" s="163"/>
      <c r="G5" s="163"/>
      <c r="H5" s="163"/>
      <c r="I5" s="163"/>
      <c r="J5" s="163"/>
      <c r="K5" s="163"/>
      <c r="L5" s="163"/>
      <c r="M5" s="163"/>
    </row>
    <row r="6" spans="1:14" s="40" customFormat="1" ht="18" customHeight="1" x14ac:dyDescent="0.25">
      <c r="B6" s="163" t="s">
        <v>1</v>
      </c>
      <c r="C6" s="163"/>
      <c r="D6" s="163"/>
      <c r="E6" s="163"/>
      <c r="F6" s="163"/>
      <c r="G6" s="163"/>
      <c r="H6" s="163"/>
      <c r="I6" s="163"/>
      <c r="J6" s="163"/>
      <c r="K6" s="163"/>
      <c r="L6" s="163"/>
      <c r="M6" s="163"/>
      <c r="N6" s="42"/>
    </row>
    <row r="7" spans="1:14" s="40" customFormat="1" ht="18" customHeight="1" x14ac:dyDescent="0.25">
      <c r="B7" s="163" t="s">
        <v>771</v>
      </c>
      <c r="C7" s="163"/>
      <c r="D7" s="163"/>
      <c r="E7" s="163"/>
      <c r="F7" s="163"/>
      <c r="G7" s="163"/>
      <c r="H7" s="163"/>
      <c r="I7" s="163"/>
      <c r="J7" s="163"/>
      <c r="K7" s="163"/>
      <c r="L7" s="163"/>
      <c r="M7" s="163"/>
      <c r="N7" s="43"/>
    </row>
    <row r="8" spans="1:14" s="40" customFormat="1" ht="18" customHeight="1" x14ac:dyDescent="0.25">
      <c r="B8" s="163" t="s">
        <v>744</v>
      </c>
      <c r="C8" s="163"/>
      <c r="D8" s="163"/>
      <c r="E8" s="163"/>
      <c r="F8" s="163"/>
      <c r="G8" s="163"/>
      <c r="H8" s="163"/>
      <c r="I8" s="163"/>
      <c r="J8" s="163"/>
      <c r="K8" s="163"/>
      <c r="L8" s="163"/>
      <c r="M8" s="163"/>
      <c r="N8" s="43"/>
    </row>
    <row r="9" spans="1:14" x14ac:dyDescent="0.25">
      <c r="B9" s="337" t="s">
        <v>402</v>
      </c>
      <c r="C9" s="337" t="s">
        <v>3</v>
      </c>
      <c r="D9" s="337" t="s">
        <v>403</v>
      </c>
      <c r="E9" s="337"/>
      <c r="F9" s="337"/>
      <c r="G9" s="337"/>
      <c r="H9" s="118"/>
      <c r="I9" s="337" t="s">
        <v>80</v>
      </c>
      <c r="J9" s="337"/>
      <c r="K9" s="337"/>
      <c r="L9" s="337"/>
      <c r="M9" s="220"/>
    </row>
    <row r="10" spans="1:14" x14ac:dyDescent="0.25">
      <c r="B10" s="337"/>
      <c r="C10" s="337"/>
      <c r="D10" s="118"/>
      <c r="E10" s="366" t="s">
        <v>404</v>
      </c>
      <c r="F10" s="366"/>
      <c r="G10" s="118"/>
      <c r="H10" s="118"/>
      <c r="I10" s="118"/>
      <c r="J10" s="366" t="s">
        <v>404</v>
      </c>
      <c r="K10" s="366"/>
      <c r="L10" s="118"/>
      <c r="M10" s="220"/>
    </row>
    <row r="11" spans="1:14" ht="14.25" customHeight="1" x14ac:dyDescent="0.25">
      <c r="B11" s="337"/>
      <c r="C11" s="337"/>
      <c r="D11" s="365" t="s">
        <v>405</v>
      </c>
      <c r="E11" s="365" t="s">
        <v>406</v>
      </c>
      <c r="F11" s="365" t="s">
        <v>407</v>
      </c>
      <c r="G11" s="365" t="s">
        <v>408</v>
      </c>
      <c r="H11" s="221"/>
      <c r="I11" s="365" t="s">
        <v>85</v>
      </c>
      <c r="J11" s="365" t="s">
        <v>406</v>
      </c>
      <c r="K11" s="365" t="s">
        <v>407</v>
      </c>
      <c r="L11" s="365" t="s">
        <v>409</v>
      </c>
      <c r="M11" s="365" t="s">
        <v>410</v>
      </c>
    </row>
    <row r="12" spans="1:14" ht="14.25" customHeight="1" x14ac:dyDescent="0.25">
      <c r="B12" s="337"/>
      <c r="C12" s="337"/>
      <c r="D12" s="365"/>
      <c r="E12" s="365"/>
      <c r="F12" s="365"/>
      <c r="G12" s="365"/>
      <c r="H12" s="221"/>
      <c r="I12" s="365"/>
      <c r="J12" s="365"/>
      <c r="K12" s="365"/>
      <c r="L12" s="365"/>
      <c r="M12" s="365"/>
    </row>
    <row r="13" spans="1:14" ht="15" thickBot="1" x14ac:dyDescent="0.3">
      <c r="B13" s="220"/>
      <c r="C13" s="220"/>
      <c r="D13" s="222" t="s">
        <v>12</v>
      </c>
      <c r="E13" s="222" t="s">
        <v>13</v>
      </c>
      <c r="F13" s="222" t="s">
        <v>14</v>
      </c>
      <c r="G13" s="222" t="s">
        <v>411</v>
      </c>
      <c r="H13" s="222"/>
      <c r="I13" s="222" t="s">
        <v>412</v>
      </c>
      <c r="J13" s="222" t="s">
        <v>413</v>
      </c>
      <c r="K13" s="222" t="s">
        <v>414</v>
      </c>
      <c r="L13" s="118" t="s">
        <v>415</v>
      </c>
      <c r="M13" s="222" t="s">
        <v>416</v>
      </c>
    </row>
    <row r="14" spans="1:14" s="166" customFormat="1" ht="5.25" customHeight="1" thickBot="1" x14ac:dyDescent="0.3">
      <c r="B14" s="167"/>
      <c r="C14" s="167"/>
      <c r="D14" s="168"/>
      <c r="E14" s="168"/>
      <c r="F14" s="168"/>
      <c r="G14" s="168"/>
      <c r="H14" s="168"/>
      <c r="I14" s="168"/>
      <c r="J14" s="168"/>
      <c r="K14" s="169"/>
      <c r="L14" s="168"/>
      <c r="M14" s="167"/>
    </row>
    <row r="15" spans="1:14" x14ac:dyDescent="0.25">
      <c r="A15" s="45"/>
      <c r="B15" s="194"/>
      <c r="C15" s="192" t="s">
        <v>461</v>
      </c>
      <c r="D15" s="187">
        <f t="shared" ref="D15:L15" si="0">SUM(D16:D48)</f>
        <v>148513.21703100001</v>
      </c>
      <c r="E15" s="187">
        <f t="shared" si="0"/>
        <v>34681.097750000001</v>
      </c>
      <c r="F15" s="187">
        <f t="shared" si="0"/>
        <v>55914.244475</v>
      </c>
      <c r="G15" s="187">
        <f t="shared" si="0"/>
        <v>57917.874806</v>
      </c>
      <c r="H15" s="187"/>
      <c r="I15" s="187">
        <f t="shared" si="0"/>
        <v>164650.91649784998</v>
      </c>
      <c r="J15" s="187">
        <f t="shared" si="0"/>
        <v>35152.081267999994</v>
      </c>
      <c r="K15" s="187">
        <f t="shared" si="0"/>
        <v>37776.560769000003</v>
      </c>
      <c r="L15" s="187">
        <f t="shared" si="0"/>
        <v>91722.274460849992</v>
      </c>
      <c r="M15" s="174">
        <f>IF(OR(G15=0,L15=0),"N.A.",IF((((L15-G15)/G15))*100&gt;=ABS(500),"&gt;500",(((L15-G15)/G15))*100))</f>
        <v>58.36609124226365</v>
      </c>
      <c r="N15" s="45"/>
    </row>
    <row r="16" spans="1:14" x14ac:dyDescent="0.25">
      <c r="A16" s="45"/>
      <c r="B16" s="195">
        <v>1</v>
      </c>
      <c r="C16" s="136" t="s">
        <v>417</v>
      </c>
      <c r="D16" s="188">
        <v>967.67997095999999</v>
      </c>
      <c r="E16" s="188">
        <v>801.97567000000004</v>
      </c>
      <c r="F16" s="188">
        <v>77.733401999999998</v>
      </c>
      <c r="G16" s="176">
        <f t="shared" ref="G16:G48" si="1">D16-E16-F16</f>
        <v>87.970898959999957</v>
      </c>
      <c r="H16" s="176"/>
      <c r="I16" s="188">
        <v>857.09640272999991</v>
      </c>
      <c r="J16" s="176">
        <v>724.45681999999999</v>
      </c>
      <c r="K16" s="176">
        <v>124.15348</v>
      </c>
      <c r="L16" s="176">
        <f t="shared" ref="L16:L48" si="2">I16-J16-K16</f>
        <v>8.4861027299999137</v>
      </c>
      <c r="M16" s="176">
        <f t="shared" ref="M16:M48" si="3">IF(((L16-G16)/G16)*100&lt;-500,"&lt;-500",IF(((L16-G16)/G16)*100&gt;500,"&gt;500",(((L16-G16)/G16)*100)))</f>
        <v>-90.353511410792208</v>
      </c>
      <c r="N16" s="46"/>
    </row>
    <row r="17" spans="1:14" x14ac:dyDescent="0.25">
      <c r="A17" s="45"/>
      <c r="B17" s="195">
        <v>2</v>
      </c>
      <c r="C17" s="136" t="s">
        <v>418</v>
      </c>
      <c r="D17" s="188">
        <v>3771.3892509599996</v>
      </c>
      <c r="E17" s="188">
        <v>306.88114899999999</v>
      </c>
      <c r="F17" s="188">
        <v>2000.638627</v>
      </c>
      <c r="G17" s="176">
        <f t="shared" si="1"/>
        <v>1463.8694749599997</v>
      </c>
      <c r="H17" s="176"/>
      <c r="I17" s="188">
        <v>4004.4089628870001</v>
      </c>
      <c r="J17" s="176">
        <v>576.54067899999995</v>
      </c>
      <c r="K17" s="176">
        <v>1025.2165170000001</v>
      </c>
      <c r="L17" s="176">
        <f t="shared" si="2"/>
        <v>2402.6517668870001</v>
      </c>
      <c r="M17" s="176">
        <f t="shared" si="3"/>
        <v>64.130191112336206</v>
      </c>
      <c r="N17" s="46"/>
    </row>
    <row r="18" spans="1:14" x14ac:dyDescent="0.25">
      <c r="A18" s="45"/>
      <c r="B18" s="195">
        <v>3</v>
      </c>
      <c r="C18" s="136" t="s">
        <v>419</v>
      </c>
      <c r="D18" s="188">
        <v>4734.517065</v>
      </c>
      <c r="E18" s="188">
        <v>342.65913699999999</v>
      </c>
      <c r="F18" s="188">
        <v>2586.9282870000002</v>
      </c>
      <c r="G18" s="176">
        <f t="shared" si="1"/>
        <v>1804.9296410000002</v>
      </c>
      <c r="H18" s="176"/>
      <c r="I18" s="188">
        <v>5920.1110243430003</v>
      </c>
      <c r="J18" s="176">
        <v>402.87744800000002</v>
      </c>
      <c r="K18" s="176">
        <v>2229.9032769999999</v>
      </c>
      <c r="L18" s="176">
        <f t="shared" si="2"/>
        <v>3287.3302993430002</v>
      </c>
      <c r="M18" s="176">
        <f t="shared" si="3"/>
        <v>82.130661753756414</v>
      </c>
      <c r="N18" s="46"/>
    </row>
    <row r="19" spans="1:14" x14ac:dyDescent="0.25">
      <c r="A19" s="45"/>
      <c r="B19" s="195">
        <v>4</v>
      </c>
      <c r="C19" s="136" t="s">
        <v>420</v>
      </c>
      <c r="D19" s="188">
        <v>2420.6816090399998</v>
      </c>
      <c r="E19" s="188">
        <v>278.66118999999998</v>
      </c>
      <c r="F19" s="188">
        <v>879.756439</v>
      </c>
      <c r="G19" s="176">
        <f t="shared" si="1"/>
        <v>1262.26398004</v>
      </c>
      <c r="H19" s="176"/>
      <c r="I19" s="188">
        <v>4052.379038172</v>
      </c>
      <c r="J19" s="176">
        <v>114.026836</v>
      </c>
      <c r="K19" s="176">
        <v>3002.8989280000001</v>
      </c>
      <c r="L19" s="176">
        <f t="shared" si="2"/>
        <v>935.45327417199996</v>
      </c>
      <c r="M19" s="176">
        <f t="shared" si="3"/>
        <v>-25.890836705777158</v>
      </c>
      <c r="N19" s="46"/>
    </row>
    <row r="20" spans="1:14" x14ac:dyDescent="0.25">
      <c r="A20" s="45"/>
      <c r="B20" s="195">
        <v>5</v>
      </c>
      <c r="C20" s="136" t="s">
        <v>421</v>
      </c>
      <c r="D20" s="188">
        <v>1278.081531</v>
      </c>
      <c r="E20" s="188">
        <v>587.55738499999995</v>
      </c>
      <c r="F20" s="188">
        <v>470.22313600000001</v>
      </c>
      <c r="G20" s="176">
        <f t="shared" si="1"/>
        <v>220.30101000000008</v>
      </c>
      <c r="H20" s="176"/>
      <c r="I20" s="188">
        <v>1624.143498297</v>
      </c>
      <c r="J20" s="176">
        <v>424.06505199999998</v>
      </c>
      <c r="K20" s="176">
        <v>311.37042100000002</v>
      </c>
      <c r="L20" s="176">
        <f t="shared" si="2"/>
        <v>888.70802529699995</v>
      </c>
      <c r="M20" s="176">
        <f t="shared" si="3"/>
        <v>303.40624189466928</v>
      </c>
      <c r="N20" s="46"/>
    </row>
    <row r="21" spans="1:14" x14ac:dyDescent="0.25">
      <c r="A21" s="45"/>
      <c r="B21" s="195">
        <v>6</v>
      </c>
      <c r="C21" s="136" t="s">
        <v>422</v>
      </c>
      <c r="D21" s="188">
        <v>6227.2904469599998</v>
      </c>
      <c r="E21" s="188">
        <v>859.26085899999998</v>
      </c>
      <c r="F21" s="188">
        <v>2528.7609790000001</v>
      </c>
      <c r="G21" s="176">
        <f t="shared" si="1"/>
        <v>2839.2686089599997</v>
      </c>
      <c r="H21" s="176"/>
      <c r="I21" s="188">
        <v>7090.8388588859998</v>
      </c>
      <c r="J21" s="176">
        <v>797.62304900000004</v>
      </c>
      <c r="K21" s="176">
        <v>2247.3004820000001</v>
      </c>
      <c r="L21" s="176">
        <f t="shared" si="2"/>
        <v>4045.9153278859999</v>
      </c>
      <c r="M21" s="176">
        <f t="shared" si="3"/>
        <v>42.498505253012489</v>
      </c>
      <c r="N21" s="46"/>
    </row>
    <row r="22" spans="1:14" x14ac:dyDescent="0.25">
      <c r="A22" s="45"/>
      <c r="B22" s="195">
        <v>7</v>
      </c>
      <c r="C22" s="136" t="s">
        <v>423</v>
      </c>
      <c r="D22" s="188">
        <v>3569.2982870400001</v>
      </c>
      <c r="E22" s="188">
        <v>397.15552000000002</v>
      </c>
      <c r="F22" s="188">
        <v>1774.719773</v>
      </c>
      <c r="G22" s="176">
        <f t="shared" si="1"/>
        <v>1397.4229940399998</v>
      </c>
      <c r="H22" s="176"/>
      <c r="I22" s="188">
        <v>3795.2190560160006</v>
      </c>
      <c r="J22" s="176">
        <v>240.515064</v>
      </c>
      <c r="K22" s="176">
        <v>772.97704399999998</v>
      </c>
      <c r="L22" s="176">
        <f t="shared" si="2"/>
        <v>2781.7269480160003</v>
      </c>
      <c r="M22" s="176">
        <f t="shared" si="3"/>
        <v>99.061197638799996</v>
      </c>
      <c r="N22" s="46"/>
    </row>
    <row r="23" spans="1:14" x14ac:dyDescent="0.25">
      <c r="A23" s="45"/>
      <c r="B23" s="195">
        <v>8</v>
      </c>
      <c r="C23" s="136" t="s">
        <v>424</v>
      </c>
      <c r="D23" s="188">
        <v>2465.6038730399996</v>
      </c>
      <c r="E23" s="188">
        <v>992.02337799999998</v>
      </c>
      <c r="F23" s="188">
        <v>435.36165799999998</v>
      </c>
      <c r="G23" s="176">
        <f t="shared" si="1"/>
        <v>1038.2188370399997</v>
      </c>
      <c r="H23" s="176"/>
      <c r="I23" s="188">
        <v>1978.9258154380002</v>
      </c>
      <c r="J23" s="176">
        <v>954.79854599999999</v>
      </c>
      <c r="K23" s="176">
        <v>263.640534</v>
      </c>
      <c r="L23" s="176">
        <f t="shared" si="2"/>
        <v>760.48673543800021</v>
      </c>
      <c r="M23" s="176">
        <f t="shared" si="3"/>
        <v>-26.750824748453223</v>
      </c>
      <c r="N23" s="46"/>
    </row>
    <row r="24" spans="1:14" x14ac:dyDescent="0.25">
      <c r="A24" s="45"/>
      <c r="B24" s="195">
        <v>9</v>
      </c>
      <c r="C24" s="136" t="s">
        <v>425</v>
      </c>
      <c r="D24" s="188">
        <v>3939.3241440000002</v>
      </c>
      <c r="E24" s="188">
        <v>761.90443700000003</v>
      </c>
      <c r="F24" s="188">
        <v>1290.1991379999999</v>
      </c>
      <c r="G24" s="176">
        <f t="shared" si="1"/>
        <v>1887.2205690000001</v>
      </c>
      <c r="H24" s="176"/>
      <c r="I24" s="188">
        <v>5335.7847807690005</v>
      </c>
      <c r="J24" s="176">
        <v>720.061373</v>
      </c>
      <c r="K24" s="176">
        <v>1809.302899</v>
      </c>
      <c r="L24" s="176">
        <f t="shared" si="2"/>
        <v>2806.4205087690007</v>
      </c>
      <c r="M24" s="176">
        <f t="shared" si="3"/>
        <v>48.706545216178206</v>
      </c>
      <c r="N24" s="46"/>
    </row>
    <row r="25" spans="1:14" x14ac:dyDescent="0.25">
      <c r="A25" s="45"/>
      <c r="B25" s="195">
        <v>10</v>
      </c>
      <c r="C25" s="136" t="s">
        <v>426</v>
      </c>
      <c r="D25" s="188">
        <v>4730.0949879599993</v>
      </c>
      <c r="E25" s="188">
        <v>609.42862700000001</v>
      </c>
      <c r="F25" s="188">
        <v>1789.4541059999999</v>
      </c>
      <c r="G25" s="176">
        <f t="shared" si="1"/>
        <v>2331.212254959999</v>
      </c>
      <c r="H25" s="176"/>
      <c r="I25" s="188">
        <v>3198.1432903460004</v>
      </c>
      <c r="J25" s="176">
        <v>505.999573</v>
      </c>
      <c r="K25" s="176">
        <v>338.50244500000002</v>
      </c>
      <c r="L25" s="176">
        <f t="shared" si="2"/>
        <v>2353.6412723460003</v>
      </c>
      <c r="M25" s="176">
        <f t="shared" si="3"/>
        <v>0.96211820001719062</v>
      </c>
      <c r="N25" s="46"/>
    </row>
    <row r="26" spans="1:14" x14ac:dyDescent="0.25">
      <c r="A26" s="45"/>
      <c r="B26" s="195">
        <v>11</v>
      </c>
      <c r="C26" s="136" t="s">
        <v>427</v>
      </c>
      <c r="D26" s="188">
        <v>2081.9570630399999</v>
      </c>
      <c r="E26" s="188">
        <v>447.46686699999998</v>
      </c>
      <c r="F26" s="188">
        <v>551.86168199999997</v>
      </c>
      <c r="G26" s="176">
        <f t="shared" si="1"/>
        <v>1082.6285140399998</v>
      </c>
      <c r="H26" s="176"/>
      <c r="I26" s="188">
        <v>2495.5833697930002</v>
      </c>
      <c r="J26" s="176">
        <v>395.43085100000002</v>
      </c>
      <c r="K26" s="176">
        <v>644.78209900000002</v>
      </c>
      <c r="L26" s="176">
        <f t="shared" si="2"/>
        <v>1455.3704197930001</v>
      </c>
      <c r="M26" s="176">
        <f t="shared" si="3"/>
        <v>34.429344961740831</v>
      </c>
      <c r="N26" s="46"/>
    </row>
    <row r="27" spans="1:14" x14ac:dyDescent="0.25">
      <c r="A27" s="45"/>
      <c r="B27" s="195">
        <v>12</v>
      </c>
      <c r="C27" s="136" t="s">
        <v>428</v>
      </c>
      <c r="D27" s="188">
        <v>3760.3513550400003</v>
      </c>
      <c r="E27" s="188">
        <v>356.29334299999999</v>
      </c>
      <c r="F27" s="188">
        <v>2357.1983719999998</v>
      </c>
      <c r="G27" s="176">
        <f t="shared" si="1"/>
        <v>1046.8596400400006</v>
      </c>
      <c r="H27" s="176"/>
      <c r="I27" s="188">
        <v>5955.4833135120007</v>
      </c>
      <c r="J27" s="176">
        <v>304.52861200000001</v>
      </c>
      <c r="K27" s="176">
        <v>1876.8481380000001</v>
      </c>
      <c r="L27" s="176">
        <f t="shared" si="2"/>
        <v>3774.1065635120003</v>
      </c>
      <c r="M27" s="176">
        <f t="shared" si="3"/>
        <v>260.5169613156346</v>
      </c>
      <c r="N27" s="46"/>
    </row>
    <row r="28" spans="1:14" x14ac:dyDescent="0.25">
      <c r="A28" s="45"/>
      <c r="B28" s="195">
        <v>15</v>
      </c>
      <c r="C28" s="136" t="s">
        <v>429</v>
      </c>
      <c r="D28" s="188">
        <v>10158.910682039999</v>
      </c>
      <c r="E28" s="188">
        <v>3253.9837779999998</v>
      </c>
      <c r="F28" s="188">
        <v>4529.9203189999998</v>
      </c>
      <c r="G28" s="176">
        <f t="shared" si="1"/>
        <v>2375.0065850399997</v>
      </c>
      <c r="H28" s="176"/>
      <c r="I28" s="188">
        <v>11858.15786327</v>
      </c>
      <c r="J28" s="176">
        <v>3580.9990520000001</v>
      </c>
      <c r="K28" s="176">
        <v>2078.9460789999998</v>
      </c>
      <c r="L28" s="176">
        <f t="shared" si="2"/>
        <v>6198.2127322700017</v>
      </c>
      <c r="M28" s="176">
        <f t="shared" si="3"/>
        <v>160.97665460433288</v>
      </c>
      <c r="N28" s="46"/>
    </row>
    <row r="29" spans="1:14" x14ac:dyDescent="0.25">
      <c r="A29" s="45"/>
      <c r="B29" s="195">
        <v>16</v>
      </c>
      <c r="C29" s="136" t="s">
        <v>430</v>
      </c>
      <c r="D29" s="188">
        <v>1730.45117304</v>
      </c>
      <c r="E29" s="188">
        <v>484.18732</v>
      </c>
      <c r="F29" s="188">
        <v>685.88970300000005</v>
      </c>
      <c r="G29" s="176">
        <f t="shared" si="1"/>
        <v>560.3741500399999</v>
      </c>
      <c r="H29" s="176"/>
      <c r="I29" s="188">
        <v>1654.4186384780003</v>
      </c>
      <c r="J29" s="176">
        <v>482.957853</v>
      </c>
      <c r="K29" s="176">
        <v>80.249809999999997</v>
      </c>
      <c r="L29" s="176">
        <f t="shared" si="2"/>
        <v>1091.2109754780001</v>
      </c>
      <c r="M29" s="176">
        <f t="shared" si="3"/>
        <v>94.728999437270389</v>
      </c>
      <c r="N29" s="46"/>
    </row>
    <row r="30" spans="1:14" x14ac:dyDescent="0.25">
      <c r="A30" s="45"/>
      <c r="B30" s="195">
        <v>17</v>
      </c>
      <c r="C30" s="136" t="s">
        <v>431</v>
      </c>
      <c r="D30" s="188">
        <v>4736.0458220399996</v>
      </c>
      <c r="E30" s="188">
        <v>1505.257186</v>
      </c>
      <c r="F30" s="188">
        <v>859.88936899999999</v>
      </c>
      <c r="G30" s="176">
        <f t="shared" si="1"/>
        <v>2370.8992670399998</v>
      </c>
      <c r="H30" s="176"/>
      <c r="I30" s="188">
        <v>6232.1765891590003</v>
      </c>
      <c r="J30" s="176">
        <v>1880.9926129999999</v>
      </c>
      <c r="K30" s="176">
        <v>1167.4648179999999</v>
      </c>
      <c r="L30" s="176">
        <f t="shared" si="2"/>
        <v>3183.719158159</v>
      </c>
      <c r="M30" s="176">
        <f t="shared" si="3"/>
        <v>34.283189607367106</v>
      </c>
      <c r="N30" s="46"/>
    </row>
    <row r="31" spans="1:14" x14ac:dyDescent="0.25">
      <c r="A31" s="45"/>
      <c r="B31" s="195">
        <v>18</v>
      </c>
      <c r="C31" s="136" t="s">
        <v>766</v>
      </c>
      <c r="D31" s="188">
        <v>4091.2090119599998</v>
      </c>
      <c r="E31" s="188">
        <v>775.11228900000003</v>
      </c>
      <c r="F31" s="188">
        <v>1711.8636100000001</v>
      </c>
      <c r="G31" s="176">
        <f t="shared" si="1"/>
        <v>1604.2331129599995</v>
      </c>
      <c r="H31" s="176"/>
      <c r="I31" s="188">
        <v>2885.4670416870003</v>
      </c>
      <c r="J31" s="176">
        <v>374.37607800000001</v>
      </c>
      <c r="K31" s="176">
        <v>645.14832799999999</v>
      </c>
      <c r="L31" s="176">
        <f t="shared" si="2"/>
        <v>1865.9426356870001</v>
      </c>
      <c r="M31" s="176">
        <f t="shared" si="3"/>
        <v>16.313684128119984</v>
      </c>
      <c r="N31" s="46"/>
    </row>
    <row r="32" spans="1:14" x14ac:dyDescent="0.25">
      <c r="A32" s="45"/>
      <c r="B32" s="195">
        <v>19</v>
      </c>
      <c r="C32" s="136" t="s">
        <v>432</v>
      </c>
      <c r="D32" s="188">
        <v>10251.263183039999</v>
      </c>
      <c r="E32" s="188">
        <v>2350.4554149999999</v>
      </c>
      <c r="F32" s="188">
        <v>4187.8287490000002</v>
      </c>
      <c r="G32" s="176">
        <f t="shared" si="1"/>
        <v>3712.9790190399981</v>
      </c>
      <c r="H32" s="176"/>
      <c r="I32" s="188">
        <v>13236.198335573999</v>
      </c>
      <c r="J32" s="176">
        <v>3451.7048340000001</v>
      </c>
      <c r="K32" s="176">
        <v>2183.4204340000001</v>
      </c>
      <c r="L32" s="176">
        <f t="shared" si="2"/>
        <v>7601.0730675739997</v>
      </c>
      <c r="M32" s="176">
        <f t="shared" si="3"/>
        <v>104.7162946140019</v>
      </c>
      <c r="N32" s="46"/>
    </row>
    <row r="33" spans="1:14" x14ac:dyDescent="0.25">
      <c r="A33" s="45"/>
      <c r="B33" s="195">
        <v>20</v>
      </c>
      <c r="C33" s="136" t="s">
        <v>433</v>
      </c>
      <c r="D33" s="188">
        <v>10270.11240996</v>
      </c>
      <c r="E33" s="188">
        <v>3314.126342</v>
      </c>
      <c r="F33" s="188">
        <v>3920.6935229999999</v>
      </c>
      <c r="G33" s="176">
        <f t="shared" si="1"/>
        <v>3035.2925449600007</v>
      </c>
      <c r="H33" s="176"/>
      <c r="I33" s="188">
        <v>10245.007923501</v>
      </c>
      <c r="J33" s="176">
        <v>2787.1373659999999</v>
      </c>
      <c r="K33" s="176">
        <v>2062.269898</v>
      </c>
      <c r="L33" s="176">
        <f t="shared" si="2"/>
        <v>5395.6006595010003</v>
      </c>
      <c r="M33" s="176">
        <f t="shared" si="3"/>
        <v>77.762129336106682</v>
      </c>
      <c r="N33" s="46"/>
    </row>
    <row r="34" spans="1:14" x14ac:dyDescent="0.25">
      <c r="A34" s="45"/>
      <c r="B34" s="195">
        <v>21</v>
      </c>
      <c r="C34" s="136" t="s">
        <v>434</v>
      </c>
      <c r="D34" s="188">
        <v>10561.131546959999</v>
      </c>
      <c r="E34" s="188">
        <v>3095.592189</v>
      </c>
      <c r="F34" s="188">
        <v>4155.6611869999997</v>
      </c>
      <c r="G34" s="176">
        <f t="shared" si="1"/>
        <v>3309.8781709599998</v>
      </c>
      <c r="H34" s="176"/>
      <c r="I34" s="188">
        <v>12927.508856603999</v>
      </c>
      <c r="J34" s="176">
        <v>3331.4443670000001</v>
      </c>
      <c r="K34" s="176">
        <v>2371.3552840000002</v>
      </c>
      <c r="L34" s="176">
        <f t="shared" si="2"/>
        <v>7224.7092056039992</v>
      </c>
      <c r="M34" s="176">
        <f t="shared" si="3"/>
        <v>118.27719427837849</v>
      </c>
      <c r="N34" s="46"/>
    </row>
    <row r="35" spans="1:14" x14ac:dyDescent="0.25">
      <c r="A35" s="45"/>
      <c r="B35" s="195">
        <v>24</v>
      </c>
      <c r="C35" s="136" t="s">
        <v>435</v>
      </c>
      <c r="D35" s="188">
        <v>3774.86737404</v>
      </c>
      <c r="E35" s="188">
        <v>875.62420699999996</v>
      </c>
      <c r="F35" s="188">
        <v>1671.611817</v>
      </c>
      <c r="G35" s="176">
        <f t="shared" si="1"/>
        <v>1227.6313500400001</v>
      </c>
      <c r="H35" s="176"/>
      <c r="I35" s="188">
        <v>5418.3087670300001</v>
      </c>
      <c r="J35" s="176">
        <v>899.22193600000003</v>
      </c>
      <c r="K35" s="176">
        <v>1060.6015480000001</v>
      </c>
      <c r="L35" s="176">
        <f t="shared" si="2"/>
        <v>3458.4852830300001</v>
      </c>
      <c r="M35" s="176">
        <f t="shared" si="3"/>
        <v>181.72018276637459</v>
      </c>
      <c r="N35" s="46"/>
    </row>
    <row r="36" spans="1:14" x14ac:dyDescent="0.25">
      <c r="A36" s="45"/>
      <c r="B36" s="195">
        <v>25</v>
      </c>
      <c r="C36" s="136" t="s">
        <v>436</v>
      </c>
      <c r="D36" s="188">
        <v>5501.2419579599991</v>
      </c>
      <c r="E36" s="188">
        <v>1424.5321730000001</v>
      </c>
      <c r="F36" s="188">
        <v>897.90058199999999</v>
      </c>
      <c r="G36" s="176">
        <f t="shared" si="1"/>
        <v>3178.8092029599993</v>
      </c>
      <c r="H36" s="176"/>
      <c r="I36" s="188">
        <v>6657.3268168810009</v>
      </c>
      <c r="J36" s="176">
        <v>1556.5588949999999</v>
      </c>
      <c r="K36" s="176">
        <v>1224.1288380000001</v>
      </c>
      <c r="L36" s="176">
        <f t="shared" si="2"/>
        <v>3876.6390838810007</v>
      </c>
      <c r="M36" s="176">
        <f t="shared" si="3"/>
        <v>21.952556330565731</v>
      </c>
      <c r="N36" s="46"/>
    </row>
    <row r="37" spans="1:14" x14ac:dyDescent="0.25">
      <c r="A37" s="45"/>
      <c r="B37" s="195">
        <v>26</v>
      </c>
      <c r="C37" s="136" t="s">
        <v>437</v>
      </c>
      <c r="D37" s="188">
        <v>9281.104959960001</v>
      </c>
      <c r="E37" s="188">
        <v>2033.5623519999999</v>
      </c>
      <c r="F37" s="188">
        <v>1947.3780280000001</v>
      </c>
      <c r="G37" s="176">
        <f t="shared" si="1"/>
        <v>5300.164579960001</v>
      </c>
      <c r="H37" s="176"/>
      <c r="I37" s="188">
        <v>8843.4683460050001</v>
      </c>
      <c r="J37" s="176">
        <v>2076.2675210000002</v>
      </c>
      <c r="K37" s="176">
        <v>1370.8394049999999</v>
      </c>
      <c r="L37" s="176">
        <f t="shared" si="2"/>
        <v>5396.3614200050006</v>
      </c>
      <c r="M37" s="176">
        <f t="shared" si="3"/>
        <v>1.8149783576291429</v>
      </c>
      <c r="N37" s="46"/>
    </row>
    <row r="38" spans="1:14" x14ac:dyDescent="0.25">
      <c r="A38" s="45"/>
      <c r="B38" s="195">
        <v>28</v>
      </c>
      <c r="C38" s="136" t="s">
        <v>438</v>
      </c>
      <c r="D38" s="188">
        <v>3938.273811</v>
      </c>
      <c r="E38" s="188">
        <v>1349.6051030000001</v>
      </c>
      <c r="F38" s="188">
        <v>901.96284100000003</v>
      </c>
      <c r="G38" s="176">
        <f t="shared" si="1"/>
        <v>1686.7058670000001</v>
      </c>
      <c r="H38" s="176"/>
      <c r="I38" s="188">
        <v>3819.7174884460001</v>
      </c>
      <c r="J38" s="176">
        <v>1361.6649829999999</v>
      </c>
      <c r="K38" s="176">
        <v>356.913431</v>
      </c>
      <c r="L38" s="176">
        <f t="shared" si="2"/>
        <v>2101.1390744460004</v>
      </c>
      <c r="M38" s="176">
        <f t="shared" si="3"/>
        <v>24.570567729340819</v>
      </c>
      <c r="N38" s="46"/>
    </row>
    <row r="39" spans="1:14" x14ac:dyDescent="0.25">
      <c r="A39" s="45"/>
      <c r="B39" s="195">
        <v>29</v>
      </c>
      <c r="C39" s="136" t="s">
        <v>439</v>
      </c>
      <c r="D39" s="188">
        <v>5461.9000899599996</v>
      </c>
      <c r="E39" s="188">
        <v>1912.4198819999999</v>
      </c>
      <c r="F39" s="188">
        <v>1126.2043590000001</v>
      </c>
      <c r="G39" s="176">
        <f t="shared" si="1"/>
        <v>2423.2758489599992</v>
      </c>
      <c r="H39" s="176"/>
      <c r="I39" s="188">
        <v>6397.1062894919996</v>
      </c>
      <c r="J39" s="176">
        <v>2006.8704760000001</v>
      </c>
      <c r="K39" s="176">
        <v>1240.097401</v>
      </c>
      <c r="L39" s="176">
        <f t="shared" si="2"/>
        <v>3150.1384124919996</v>
      </c>
      <c r="M39" s="176">
        <f t="shared" si="3"/>
        <v>29.995040137256723</v>
      </c>
      <c r="N39" s="46"/>
    </row>
    <row r="40" spans="1:14" x14ac:dyDescent="0.25">
      <c r="A40" s="45"/>
      <c r="B40" s="195">
        <v>31</v>
      </c>
      <c r="C40" s="136" t="s">
        <v>767</v>
      </c>
      <c r="D40" s="188">
        <v>916.84702403999995</v>
      </c>
      <c r="E40" s="188">
        <v>0</v>
      </c>
      <c r="F40" s="188">
        <v>892.47988199999998</v>
      </c>
      <c r="G40" s="176">
        <f t="shared" si="1"/>
        <v>24.367142039999976</v>
      </c>
      <c r="H40" s="176"/>
      <c r="I40" s="188">
        <v>570.93862434699997</v>
      </c>
      <c r="J40" s="176">
        <v>0</v>
      </c>
      <c r="K40" s="176">
        <v>433.10540300000002</v>
      </c>
      <c r="L40" s="176">
        <f t="shared" si="2"/>
        <v>137.83322134699995</v>
      </c>
      <c r="M40" s="176">
        <f t="shared" si="3"/>
        <v>465.65197970586496</v>
      </c>
      <c r="N40" s="46"/>
    </row>
    <row r="41" spans="1:14" x14ac:dyDescent="0.25">
      <c r="A41" s="45"/>
      <c r="B41" s="195">
        <v>33</v>
      </c>
      <c r="C41" s="136" t="s">
        <v>768</v>
      </c>
      <c r="D41" s="188">
        <v>653.57068704000005</v>
      </c>
      <c r="E41" s="188">
        <v>0</v>
      </c>
      <c r="F41" s="188">
        <v>584.96420499999999</v>
      </c>
      <c r="G41" s="176">
        <f t="shared" si="1"/>
        <v>68.60648204000006</v>
      </c>
      <c r="H41" s="176"/>
      <c r="I41" s="188">
        <v>511.85959255400002</v>
      </c>
      <c r="J41" s="176">
        <v>0</v>
      </c>
      <c r="K41" s="176">
        <v>335.89270499999998</v>
      </c>
      <c r="L41" s="176">
        <f t="shared" si="2"/>
        <v>175.96688755400004</v>
      </c>
      <c r="M41" s="176">
        <f t="shared" si="3"/>
        <v>156.48726231350119</v>
      </c>
      <c r="N41" s="46"/>
    </row>
    <row r="42" spans="1:14" x14ac:dyDescent="0.25">
      <c r="A42" s="45"/>
      <c r="B42" s="195">
        <v>34</v>
      </c>
      <c r="C42" s="136" t="s">
        <v>769</v>
      </c>
      <c r="D42" s="188">
        <v>2400.0472097999996</v>
      </c>
      <c r="E42" s="188">
        <v>0</v>
      </c>
      <c r="F42" s="188">
        <v>1982.8085100000001</v>
      </c>
      <c r="G42" s="176">
        <f t="shared" si="1"/>
        <v>417.23869979999949</v>
      </c>
      <c r="H42" s="176"/>
      <c r="I42" s="188">
        <v>2327.251638102</v>
      </c>
      <c r="J42" s="176">
        <v>0</v>
      </c>
      <c r="K42" s="176">
        <v>1765.718541</v>
      </c>
      <c r="L42" s="176">
        <f t="shared" si="2"/>
        <v>561.53309710200006</v>
      </c>
      <c r="M42" s="176">
        <f t="shared" si="3"/>
        <v>34.583176817291175</v>
      </c>
      <c r="N42" s="46"/>
    </row>
    <row r="43" spans="1:14" x14ac:dyDescent="0.25">
      <c r="A43" s="45"/>
      <c r="B43" s="195">
        <v>36</v>
      </c>
      <c r="C43" s="136" t="s">
        <v>440</v>
      </c>
      <c r="D43" s="188">
        <v>3988.7908190400003</v>
      </c>
      <c r="E43" s="188">
        <v>872.65903400000002</v>
      </c>
      <c r="F43" s="188">
        <v>1010.661232</v>
      </c>
      <c r="G43" s="176">
        <f t="shared" si="1"/>
        <v>2105.4705530400001</v>
      </c>
      <c r="H43" s="176"/>
      <c r="I43" s="188">
        <v>2642.9294532139998</v>
      </c>
      <c r="J43" s="176">
        <v>903.88102800000001</v>
      </c>
      <c r="K43" s="176">
        <v>474.08288499999998</v>
      </c>
      <c r="L43" s="176">
        <f t="shared" si="2"/>
        <v>1264.9655402139997</v>
      </c>
      <c r="M43" s="176">
        <f t="shared" si="3"/>
        <v>-39.920055477025343</v>
      </c>
      <c r="N43" s="46"/>
    </row>
    <row r="44" spans="1:14" x14ac:dyDescent="0.25">
      <c r="A44" s="45"/>
      <c r="B44" s="195">
        <v>38</v>
      </c>
      <c r="C44" s="136" t="s">
        <v>441</v>
      </c>
      <c r="D44" s="188">
        <v>6466.7049140399995</v>
      </c>
      <c r="E44" s="188">
        <v>1650.3441190000001</v>
      </c>
      <c r="F44" s="188">
        <v>1728.1433569999999</v>
      </c>
      <c r="G44" s="176">
        <f t="shared" si="1"/>
        <v>3088.2174380399993</v>
      </c>
      <c r="H44" s="176"/>
      <c r="I44" s="188">
        <v>4666.8296679220002</v>
      </c>
      <c r="J44" s="176">
        <v>1518.3367000000001</v>
      </c>
      <c r="K44" s="176">
        <v>607.11336500000004</v>
      </c>
      <c r="L44" s="176">
        <f t="shared" si="2"/>
        <v>2541.3796029220002</v>
      </c>
      <c r="M44" s="176">
        <f t="shared" si="3"/>
        <v>-17.707232281709441</v>
      </c>
      <c r="N44" s="46"/>
    </row>
    <row r="45" spans="1:14" x14ac:dyDescent="0.25">
      <c r="A45" s="45"/>
      <c r="B45" s="195">
        <v>40</v>
      </c>
      <c r="C45" s="136" t="s">
        <v>770</v>
      </c>
      <c r="D45" s="188">
        <v>595.11879995999993</v>
      </c>
      <c r="E45" s="188">
        <v>0</v>
      </c>
      <c r="F45" s="188">
        <v>481.43988100000001</v>
      </c>
      <c r="G45" s="176">
        <f t="shared" si="1"/>
        <v>113.67891895999992</v>
      </c>
      <c r="H45" s="176"/>
      <c r="I45" s="188">
        <v>630.33440309299999</v>
      </c>
      <c r="J45" s="176">
        <v>0</v>
      </c>
      <c r="K45" s="176">
        <v>356.65587399999998</v>
      </c>
      <c r="L45" s="176">
        <f t="shared" si="2"/>
        <v>273.67852909300001</v>
      </c>
      <c r="M45" s="176">
        <f t="shared" si="3"/>
        <v>140.74694903573018</v>
      </c>
      <c r="N45" s="46"/>
    </row>
    <row r="46" spans="1:14" x14ac:dyDescent="0.25">
      <c r="A46" s="45"/>
      <c r="B46" s="195">
        <v>42</v>
      </c>
      <c r="C46" s="136" t="s">
        <v>442</v>
      </c>
      <c r="D46" s="188">
        <v>5033.4844880400005</v>
      </c>
      <c r="E46" s="188">
        <v>1347.953072</v>
      </c>
      <c r="F46" s="188">
        <v>1746.099999</v>
      </c>
      <c r="G46" s="176">
        <f t="shared" si="1"/>
        <v>1939.4314170400003</v>
      </c>
      <c r="H46" s="176"/>
      <c r="I46" s="188">
        <v>4654.9781412730008</v>
      </c>
      <c r="J46" s="176">
        <v>1159.7629119999999</v>
      </c>
      <c r="K46" s="176">
        <v>721.21434899999997</v>
      </c>
      <c r="L46" s="176">
        <f t="shared" si="2"/>
        <v>2774.0008802730008</v>
      </c>
      <c r="M46" s="176">
        <f t="shared" si="3"/>
        <v>43.031656386526798</v>
      </c>
      <c r="N46" s="46"/>
    </row>
    <row r="47" spans="1:14" x14ac:dyDescent="0.25">
      <c r="A47" s="45"/>
      <c r="B47" s="195">
        <v>43</v>
      </c>
      <c r="C47" s="136" t="s">
        <v>443</v>
      </c>
      <c r="D47" s="188">
        <v>6408.6865289999996</v>
      </c>
      <c r="E47" s="188">
        <v>1185.484381</v>
      </c>
      <c r="F47" s="188">
        <v>2523.1345660000002</v>
      </c>
      <c r="G47" s="176">
        <f t="shared" si="1"/>
        <v>2700.0675819999992</v>
      </c>
      <c r="H47" s="176"/>
      <c r="I47" s="188">
        <v>8554.7119946499988</v>
      </c>
      <c r="J47" s="176">
        <v>1138.0675409999999</v>
      </c>
      <c r="K47" s="176">
        <v>1754.861142</v>
      </c>
      <c r="L47" s="176">
        <f t="shared" si="2"/>
        <v>5661.7833116499987</v>
      </c>
      <c r="M47" s="176">
        <f t="shared" si="3"/>
        <v>109.69042958014377</v>
      </c>
      <c r="N47" s="46"/>
    </row>
    <row r="48" spans="1:14" ht="15" thickBot="1" x14ac:dyDescent="0.3">
      <c r="A48" s="45"/>
      <c r="B48" s="196">
        <v>45</v>
      </c>
      <c r="C48" s="193" t="s">
        <v>444</v>
      </c>
      <c r="D48" s="189">
        <v>2347.1849540399999</v>
      </c>
      <c r="E48" s="189">
        <v>508.93134600000002</v>
      </c>
      <c r="F48" s="189">
        <v>1624.873157</v>
      </c>
      <c r="G48" s="177">
        <f t="shared" si="1"/>
        <v>213.3804510399998</v>
      </c>
      <c r="H48" s="177"/>
      <c r="I48" s="189">
        <v>3608.1026153789999</v>
      </c>
      <c r="J48" s="177">
        <v>480.91320999999999</v>
      </c>
      <c r="K48" s="177">
        <v>839.58496700000001</v>
      </c>
      <c r="L48" s="177">
        <f t="shared" si="2"/>
        <v>2287.6044383789995</v>
      </c>
      <c r="M48" s="177" t="str">
        <f t="shared" si="3"/>
        <v>&gt;500</v>
      </c>
      <c r="N48" s="46"/>
    </row>
    <row r="49" spans="2:14" s="47" customFormat="1" ht="12" x14ac:dyDescent="0.2">
      <c r="B49" s="178" t="s">
        <v>917</v>
      </c>
      <c r="C49" s="164"/>
      <c r="D49" s="164"/>
      <c r="E49" s="164"/>
      <c r="F49" s="165"/>
      <c r="G49" s="179"/>
      <c r="H49" s="179"/>
      <c r="I49" s="180"/>
      <c r="J49" s="180"/>
      <c r="K49" s="180"/>
      <c r="L49" s="180"/>
      <c r="M49" s="180"/>
      <c r="N49" s="164"/>
    </row>
    <row r="50" spans="2:14" s="47" customFormat="1" ht="27" customHeight="1" x14ac:dyDescent="0.25">
      <c r="B50" s="364" t="s">
        <v>445</v>
      </c>
      <c r="C50" s="364"/>
      <c r="D50" s="364"/>
      <c r="E50" s="364"/>
      <c r="F50" s="364"/>
      <c r="G50" s="364"/>
      <c r="H50" s="364"/>
      <c r="I50" s="364"/>
      <c r="J50" s="364"/>
      <c r="K50" s="364"/>
      <c r="L50" s="364"/>
      <c r="M50" s="364"/>
      <c r="N50" s="164"/>
    </row>
    <row r="51" spans="2:14" s="47" customFormat="1" ht="12" x14ac:dyDescent="0.2">
      <c r="B51" s="178" t="s">
        <v>446</v>
      </c>
      <c r="C51" s="164"/>
      <c r="D51" s="164"/>
      <c r="E51" s="164"/>
      <c r="F51" s="181"/>
      <c r="G51" s="164"/>
      <c r="H51" s="164"/>
      <c r="I51" s="164"/>
      <c r="J51" s="164"/>
      <c r="K51" s="164"/>
      <c r="L51" s="164"/>
      <c r="M51" s="164"/>
      <c r="N51" s="164"/>
    </row>
    <row r="52" spans="2:14" x14ac:dyDescent="0.25">
      <c r="B52" s="164" t="s">
        <v>931</v>
      </c>
      <c r="C52" s="164"/>
      <c r="D52" s="164"/>
      <c r="E52" s="164"/>
      <c r="F52" s="164"/>
      <c r="G52" s="164"/>
      <c r="H52" s="164"/>
      <c r="I52" s="164"/>
      <c r="J52" s="164"/>
      <c r="K52" s="164"/>
      <c r="L52" s="164"/>
      <c r="M52" s="164"/>
      <c r="N52" s="164"/>
    </row>
    <row r="53" spans="2:14" x14ac:dyDescent="0.25">
      <c r="B53" s="164"/>
      <c r="C53" s="164"/>
      <c r="D53" s="164"/>
      <c r="E53" s="164"/>
      <c r="F53" s="164"/>
      <c r="G53" s="164"/>
      <c r="H53" s="164"/>
      <c r="I53" s="164"/>
      <c r="J53" s="164"/>
      <c r="K53" s="164"/>
      <c r="L53" s="164"/>
      <c r="M53" s="164"/>
      <c r="N53" s="164"/>
    </row>
  </sheetData>
  <mergeCells count="21">
    <mergeCell ref="B50:M50"/>
    <mergeCell ref="I11:I12"/>
    <mergeCell ref="J11:J12"/>
    <mergeCell ref="K11:K12"/>
    <mergeCell ref="L11:L12"/>
    <mergeCell ref="M11:M12"/>
    <mergeCell ref="B9:B12"/>
    <mergeCell ref="C9:C12"/>
    <mergeCell ref="D9:G9"/>
    <mergeCell ref="I9:L9"/>
    <mergeCell ref="E10:F10"/>
    <mergeCell ref="J10:K10"/>
    <mergeCell ref="D11:D12"/>
    <mergeCell ref="E11:E12"/>
    <mergeCell ref="F11:F12"/>
    <mergeCell ref="G11:G12"/>
    <mergeCell ref="A1:D1"/>
    <mergeCell ref="E1:M1"/>
    <mergeCell ref="A2:M2"/>
    <mergeCell ref="A3:F3"/>
    <mergeCell ref="G3:M3"/>
  </mergeCells>
  <pageMargins left="0.70866141732283472" right="0.70866141732283472" top="0.74803149606299213" bottom="0.74803149606299213" header="0.31496062992125984" footer="0.31496062992125984"/>
  <pageSetup scale="75" orientation="landscape" verticalDpi="0" r:id="rId1"/>
  <ignoredErrors>
    <ignoredError sqref="D13:K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Y360"/>
  <sheetViews>
    <sheetView showGridLines="0" zoomScaleNormal="100" zoomScaleSheetLayoutView="80" workbookViewId="0">
      <selection activeCell="Q21" sqref="Q21"/>
    </sheetView>
  </sheetViews>
  <sheetFormatPr baseColWidth="10" defaultColWidth="46.42578125" defaultRowHeight="12.75" x14ac:dyDescent="0.25"/>
  <cols>
    <col min="1" max="1" width="8.28515625" style="52" customWidth="1"/>
    <col min="2" max="2" width="60" style="52" customWidth="1"/>
    <col min="3" max="3" width="13.140625" style="52" customWidth="1"/>
    <col min="4" max="4" width="11.5703125" style="52" customWidth="1"/>
    <col min="5" max="5" width="8.7109375" style="52" bestFit="1" customWidth="1"/>
    <col min="6" max="6" width="10.5703125" style="52" bestFit="1" customWidth="1"/>
    <col min="7" max="7" width="1.7109375" style="52" customWidth="1"/>
    <col min="8" max="8" width="4.85546875" style="52" bestFit="1" customWidth="1"/>
    <col min="9" max="10" width="9" style="52" bestFit="1" customWidth="1"/>
    <col min="11" max="11" width="1.140625" style="52" customWidth="1"/>
    <col min="12" max="12" width="11" style="52" bestFit="1" customWidth="1"/>
    <col min="13" max="13" width="9.5703125" style="52" bestFit="1" customWidth="1"/>
    <col min="14" max="14" width="11.42578125" style="52" bestFit="1" customWidth="1"/>
    <col min="15" max="15" width="13.85546875" style="52" customWidth="1"/>
    <col min="16" max="16" width="9.42578125" style="52" customWidth="1"/>
    <col min="17" max="16384" width="46.42578125" style="52"/>
  </cols>
  <sheetData>
    <row r="1" spans="1:16" s="162" customFormat="1" ht="51.75" customHeight="1" x14ac:dyDescent="0.2">
      <c r="A1" s="331" t="s">
        <v>746</v>
      </c>
      <c r="B1" s="331"/>
      <c r="C1" s="182" t="s">
        <v>748</v>
      </c>
      <c r="D1" s="182"/>
      <c r="E1" s="182"/>
      <c r="F1" s="183"/>
      <c r="G1" s="183"/>
      <c r="H1" s="183"/>
      <c r="I1" s="183"/>
      <c r="J1" s="183"/>
      <c r="K1" s="183"/>
      <c r="L1" s="183"/>
      <c r="M1" s="183"/>
    </row>
    <row r="2" spans="1:16" s="1" customFormat="1" ht="36" customHeight="1" thickBot="1" x14ac:dyDescent="0.35">
      <c r="A2" s="333" t="s">
        <v>747</v>
      </c>
      <c r="B2" s="333"/>
      <c r="C2" s="333"/>
      <c r="D2" s="333"/>
      <c r="E2" s="333"/>
      <c r="F2" s="333"/>
      <c r="G2" s="333"/>
      <c r="H2" s="333"/>
      <c r="I2" s="333"/>
      <c r="J2" s="333"/>
      <c r="K2" s="333"/>
      <c r="L2" s="333"/>
      <c r="M2" s="333"/>
    </row>
    <row r="3" spans="1:16" customFormat="1" ht="4.5" customHeight="1" x14ac:dyDescent="0.25">
      <c r="A3" s="363"/>
      <c r="B3" s="363"/>
      <c r="C3" s="363"/>
      <c r="D3" s="363"/>
      <c r="E3" s="363"/>
      <c r="F3" s="363"/>
      <c r="G3" s="363"/>
      <c r="H3" s="363"/>
      <c r="I3" s="363"/>
      <c r="J3" s="363"/>
      <c r="K3" s="363"/>
      <c r="L3" s="363"/>
      <c r="M3" s="184"/>
    </row>
    <row r="4" spans="1:16" s="48" customFormat="1" ht="18.95" customHeight="1" x14ac:dyDescent="0.3">
      <c r="A4" s="349" t="s">
        <v>447</v>
      </c>
      <c r="B4" s="367"/>
      <c r="C4" s="367"/>
      <c r="D4" s="367"/>
      <c r="E4" s="367"/>
      <c r="F4" s="367"/>
      <c r="G4" s="367"/>
      <c r="H4" s="367"/>
      <c r="I4" s="367"/>
      <c r="J4" s="367"/>
      <c r="K4" s="367"/>
      <c r="L4" s="367"/>
      <c r="M4" s="367"/>
    </row>
    <row r="5" spans="1:16" s="48" customFormat="1" ht="18.95" customHeight="1" x14ac:dyDescent="0.3">
      <c r="A5" s="349" t="s">
        <v>448</v>
      </c>
      <c r="B5" s="367"/>
      <c r="C5" s="367"/>
      <c r="D5" s="367"/>
      <c r="E5" s="367"/>
      <c r="F5" s="367"/>
      <c r="G5" s="367"/>
      <c r="H5" s="367"/>
      <c r="I5" s="367"/>
      <c r="J5" s="367"/>
      <c r="K5" s="367"/>
      <c r="L5" s="367"/>
      <c r="M5" s="367"/>
    </row>
    <row r="6" spans="1:16" s="48" customFormat="1" ht="18.95" customHeight="1" x14ac:dyDescent="0.3">
      <c r="A6" s="349" t="s">
        <v>449</v>
      </c>
      <c r="B6" s="367"/>
      <c r="C6" s="367"/>
      <c r="D6" s="367"/>
      <c r="E6" s="367"/>
      <c r="F6" s="367"/>
      <c r="G6" s="367"/>
      <c r="H6" s="367"/>
      <c r="I6" s="367"/>
      <c r="J6" s="367"/>
      <c r="K6" s="367"/>
      <c r="L6" s="367"/>
      <c r="M6" s="367"/>
    </row>
    <row r="7" spans="1:16" s="48" customFormat="1" ht="18.95" customHeight="1" x14ac:dyDescent="0.3">
      <c r="A7" s="349" t="s">
        <v>749</v>
      </c>
      <c r="B7" s="367"/>
      <c r="C7" s="367"/>
      <c r="D7" s="367"/>
      <c r="E7" s="367"/>
      <c r="F7" s="367"/>
      <c r="G7" s="367"/>
      <c r="H7" s="367"/>
      <c r="I7" s="367"/>
      <c r="J7" s="367"/>
      <c r="K7" s="367"/>
      <c r="L7" s="367"/>
      <c r="M7" s="367"/>
    </row>
    <row r="8" spans="1:16" s="48" customFormat="1" ht="22.5" customHeight="1" x14ac:dyDescent="0.3">
      <c r="A8" s="349" t="s">
        <v>745</v>
      </c>
      <c r="B8" s="367"/>
      <c r="C8" s="367"/>
      <c r="D8" s="367"/>
      <c r="E8" s="367"/>
      <c r="F8" s="367"/>
      <c r="G8" s="367"/>
      <c r="H8" s="367"/>
      <c r="I8" s="367"/>
      <c r="J8" s="367"/>
      <c r="K8" s="367"/>
      <c r="L8" s="367"/>
      <c r="M8" s="367"/>
      <c r="N8" s="49">
        <v>20.2683</v>
      </c>
    </row>
    <row r="9" spans="1:16" s="51" customFormat="1" ht="17.100000000000001" customHeight="1" x14ac:dyDescent="0.25">
      <c r="A9" s="337" t="s">
        <v>402</v>
      </c>
      <c r="B9" s="336" t="s">
        <v>450</v>
      </c>
      <c r="C9" s="338" t="s">
        <v>451</v>
      </c>
      <c r="D9" s="340" t="s">
        <v>452</v>
      </c>
      <c r="E9" s="340"/>
      <c r="F9" s="340"/>
      <c r="G9" s="338"/>
      <c r="H9" s="340" t="s">
        <v>453</v>
      </c>
      <c r="I9" s="340"/>
      <c r="J9" s="340"/>
      <c r="K9" s="117"/>
      <c r="L9" s="340" t="s">
        <v>454</v>
      </c>
      <c r="M9" s="340"/>
    </row>
    <row r="10" spans="1:16" s="51" customFormat="1" ht="17.100000000000001" customHeight="1" x14ac:dyDescent="0.25">
      <c r="A10" s="337"/>
      <c r="B10" s="336"/>
      <c r="C10" s="338"/>
      <c r="D10" s="117" t="s">
        <v>455</v>
      </c>
      <c r="E10" s="117" t="s">
        <v>456</v>
      </c>
      <c r="F10" s="117" t="s">
        <v>457</v>
      </c>
      <c r="G10" s="338"/>
      <c r="H10" s="117" t="s">
        <v>458</v>
      </c>
      <c r="I10" s="117" t="s">
        <v>459</v>
      </c>
      <c r="J10" s="117" t="s">
        <v>457</v>
      </c>
      <c r="K10" s="117"/>
      <c r="L10" s="117" t="s">
        <v>460</v>
      </c>
      <c r="M10" s="117" t="s">
        <v>461</v>
      </c>
    </row>
    <row r="11" spans="1:16" ht="17.100000000000001" customHeight="1" thickBot="1" x14ac:dyDescent="0.3">
      <c r="A11" s="366"/>
      <c r="B11" s="340"/>
      <c r="C11" s="223" t="s">
        <v>98</v>
      </c>
      <c r="D11" s="123" t="s">
        <v>13</v>
      </c>
      <c r="E11" s="123" t="s">
        <v>14</v>
      </c>
      <c r="F11" s="123" t="s">
        <v>462</v>
      </c>
      <c r="G11" s="224"/>
      <c r="H11" s="123" t="s">
        <v>412</v>
      </c>
      <c r="I11" s="123" t="s">
        <v>413</v>
      </c>
      <c r="J11" s="123" t="s">
        <v>463</v>
      </c>
      <c r="K11" s="123"/>
      <c r="L11" s="123" t="s">
        <v>464</v>
      </c>
      <c r="M11" s="123" t="s">
        <v>465</v>
      </c>
    </row>
    <row r="12" spans="1:16" ht="5.25" customHeight="1" thickBot="1" x14ac:dyDescent="0.3">
      <c r="A12" s="185"/>
      <c r="B12" s="105"/>
      <c r="C12" s="186"/>
      <c r="D12" s="105"/>
      <c r="E12" s="105"/>
      <c r="F12" s="105"/>
      <c r="G12" s="105"/>
      <c r="H12" s="105"/>
      <c r="I12" s="105"/>
      <c r="J12" s="105"/>
      <c r="K12" s="105"/>
      <c r="L12" s="105"/>
      <c r="M12" s="105"/>
    </row>
    <row r="13" spans="1:16" ht="17.649999999999999" customHeight="1" x14ac:dyDescent="0.25">
      <c r="A13" s="314"/>
      <c r="B13" s="192" t="s">
        <v>461</v>
      </c>
      <c r="C13" s="173">
        <f>C14+C253</f>
        <v>469049.799547804</v>
      </c>
      <c r="D13" s="173">
        <f>D14+D253</f>
        <v>350836.88000437914</v>
      </c>
      <c r="E13" s="173">
        <f>E14+E253</f>
        <v>12951.954153958424</v>
      </c>
      <c r="F13" s="173">
        <f>F14+F253</f>
        <v>363788.83415833721</v>
      </c>
      <c r="G13" s="173"/>
      <c r="H13" s="173">
        <f>H14+H253</f>
        <v>0</v>
      </c>
      <c r="I13" s="173">
        <f>I14+I253</f>
        <v>14760.817116227179</v>
      </c>
      <c r="J13" s="173">
        <f>J14+J253</f>
        <v>14760.817116227179</v>
      </c>
      <c r="K13" s="173"/>
      <c r="L13" s="173">
        <f>L14+L253</f>
        <v>90500.148273239756</v>
      </c>
      <c r="M13" s="173">
        <f>M14+M253</f>
        <v>105260.9653894669</v>
      </c>
      <c r="N13" s="237"/>
      <c r="O13" s="53"/>
      <c r="P13" s="53"/>
    </row>
    <row r="14" spans="1:16" s="47" customFormat="1" ht="22.9" customHeight="1" x14ac:dyDescent="0.25">
      <c r="A14" s="315"/>
      <c r="B14" s="127" t="s">
        <v>466</v>
      </c>
      <c r="C14" s="316">
        <f>SUM(C15:C252)</f>
        <v>406034.6737152721</v>
      </c>
      <c r="D14" s="316">
        <f>SUM(D15:D252)</f>
        <v>328908.882278412</v>
      </c>
      <c r="E14" s="316">
        <f>SUM(E15:E252)</f>
        <v>9465.6692801982244</v>
      </c>
      <c r="F14" s="316">
        <f>SUM(F15:F252)</f>
        <v>338374.55155860988</v>
      </c>
      <c r="G14" s="316"/>
      <c r="H14" s="316">
        <f>SUM(H15:H252)</f>
        <v>0</v>
      </c>
      <c r="I14" s="316">
        <f>SUM(I15:I252)</f>
        <v>10255.603857175165</v>
      </c>
      <c r="J14" s="316">
        <f>SUM(J15:J252)</f>
        <v>10255.603857175165</v>
      </c>
      <c r="K14" s="316"/>
      <c r="L14" s="316">
        <f>SUM(L15:L252)</f>
        <v>57404.518299487208</v>
      </c>
      <c r="M14" s="316">
        <f>SUM(M15:M252)</f>
        <v>67660.122156662357</v>
      </c>
      <c r="N14" s="181"/>
    </row>
    <row r="15" spans="1:16" s="47" customFormat="1" ht="17.100000000000001" customHeight="1" x14ac:dyDescent="0.25">
      <c r="A15" s="126">
        <v>1</v>
      </c>
      <c r="B15" s="211" t="s">
        <v>783</v>
      </c>
      <c r="C15" s="259">
        <v>2094.4450487999998</v>
      </c>
      <c r="D15" s="259">
        <v>2094.4450487999998</v>
      </c>
      <c r="E15" s="259">
        <v>0</v>
      </c>
      <c r="F15" s="259">
        <f>+D15+E15</f>
        <v>2094.4450487999998</v>
      </c>
      <c r="G15" s="259"/>
      <c r="H15" s="259">
        <v>0</v>
      </c>
      <c r="I15" s="259">
        <v>0</v>
      </c>
      <c r="J15" s="259">
        <f>+H15+I15</f>
        <v>0</v>
      </c>
      <c r="K15" s="259"/>
      <c r="L15" s="259">
        <f>SUM(C15-F15-J15)</f>
        <v>0</v>
      </c>
      <c r="M15" s="259">
        <f>J15+L15</f>
        <v>0</v>
      </c>
      <c r="N15" s="164"/>
      <c r="O15" s="54"/>
    </row>
    <row r="16" spans="1:16" s="47" customFormat="1" ht="17.100000000000001" customHeight="1" x14ac:dyDescent="0.25">
      <c r="A16" s="126">
        <v>2</v>
      </c>
      <c r="B16" s="211" t="s">
        <v>784</v>
      </c>
      <c r="C16" s="259">
        <v>5621.736644958055</v>
      </c>
      <c r="D16" s="259">
        <v>5621.7366449580577</v>
      </c>
      <c r="E16" s="259">
        <v>0</v>
      </c>
      <c r="F16" s="259">
        <f t="shared" ref="F16:F79" si="0">+D16+E16</f>
        <v>5621.7366449580577</v>
      </c>
      <c r="G16" s="259"/>
      <c r="H16" s="259">
        <v>0</v>
      </c>
      <c r="I16" s="259">
        <v>0</v>
      </c>
      <c r="J16" s="259">
        <f t="shared" ref="J16:J79" si="1">+H16+I16</f>
        <v>0</v>
      </c>
      <c r="K16" s="259"/>
      <c r="L16" s="259">
        <f t="shared" ref="L16:L79" si="2">SUM(C16-F16-J16)</f>
        <v>-2.7284841053187847E-12</v>
      </c>
      <c r="M16" s="259">
        <f t="shared" ref="M16:M79" si="3">J16+L16</f>
        <v>-2.7284841053187847E-12</v>
      </c>
      <c r="N16" s="164"/>
      <c r="O16" s="54"/>
    </row>
    <row r="17" spans="1:15" s="47" customFormat="1" ht="17.100000000000001" customHeight="1" x14ac:dyDescent="0.25">
      <c r="A17" s="126">
        <v>3</v>
      </c>
      <c r="B17" s="211" t="s">
        <v>785</v>
      </c>
      <c r="C17" s="259">
        <v>556.70667608607016</v>
      </c>
      <c r="D17" s="259">
        <v>556.70667608607027</v>
      </c>
      <c r="E17" s="259">
        <v>0</v>
      </c>
      <c r="F17" s="259">
        <f t="shared" si="0"/>
        <v>556.70667608607027</v>
      </c>
      <c r="G17" s="259"/>
      <c r="H17" s="259">
        <v>0</v>
      </c>
      <c r="I17" s="259">
        <v>0</v>
      </c>
      <c r="J17" s="259">
        <f t="shared" si="1"/>
        <v>0</v>
      </c>
      <c r="K17" s="259"/>
      <c r="L17" s="259">
        <f t="shared" si="2"/>
        <v>-1.1368683772161603E-13</v>
      </c>
      <c r="M17" s="259">
        <f t="shared" si="3"/>
        <v>-1.1368683772161603E-13</v>
      </c>
      <c r="N17" s="164"/>
      <c r="O17" s="54"/>
    </row>
    <row r="18" spans="1:15" s="47" customFormat="1" ht="17.100000000000001" customHeight="1" x14ac:dyDescent="0.25">
      <c r="A18" s="126">
        <v>4</v>
      </c>
      <c r="B18" s="211" t="s">
        <v>786</v>
      </c>
      <c r="C18" s="259">
        <v>5842.2015464567821</v>
      </c>
      <c r="D18" s="259">
        <v>5842.2015464567812</v>
      </c>
      <c r="E18" s="259">
        <v>0</v>
      </c>
      <c r="F18" s="259">
        <f t="shared" si="0"/>
        <v>5842.2015464567812</v>
      </c>
      <c r="G18" s="259"/>
      <c r="H18" s="259">
        <v>0</v>
      </c>
      <c r="I18" s="259">
        <v>0</v>
      </c>
      <c r="J18" s="259">
        <f t="shared" si="1"/>
        <v>0</v>
      </c>
      <c r="K18" s="259"/>
      <c r="L18" s="259">
        <f t="shared" si="2"/>
        <v>9.0949470177292824E-13</v>
      </c>
      <c r="M18" s="259">
        <f t="shared" si="3"/>
        <v>9.0949470177292824E-13</v>
      </c>
      <c r="N18" s="164"/>
      <c r="O18" s="54"/>
    </row>
    <row r="19" spans="1:15" s="47" customFormat="1" ht="17.100000000000001" customHeight="1" x14ac:dyDescent="0.25">
      <c r="A19" s="126">
        <v>5</v>
      </c>
      <c r="B19" s="211" t="s">
        <v>787</v>
      </c>
      <c r="C19" s="259">
        <v>1240.5750124950002</v>
      </c>
      <c r="D19" s="259">
        <v>1240.575012495</v>
      </c>
      <c r="E19" s="259">
        <v>0</v>
      </c>
      <c r="F19" s="259">
        <f t="shared" si="0"/>
        <v>1240.575012495</v>
      </c>
      <c r="G19" s="259"/>
      <c r="H19" s="259">
        <v>0</v>
      </c>
      <c r="I19" s="259">
        <v>0</v>
      </c>
      <c r="J19" s="259">
        <f t="shared" si="1"/>
        <v>0</v>
      </c>
      <c r="K19" s="259"/>
      <c r="L19" s="259">
        <f t="shared" si="2"/>
        <v>2.2737367544323206E-13</v>
      </c>
      <c r="M19" s="259">
        <f t="shared" si="3"/>
        <v>2.2737367544323206E-13</v>
      </c>
      <c r="N19" s="164"/>
      <c r="O19" s="54"/>
    </row>
    <row r="20" spans="1:15" s="47" customFormat="1" ht="17.100000000000001" customHeight="1" x14ac:dyDescent="0.25">
      <c r="A20" s="126">
        <v>6</v>
      </c>
      <c r="B20" s="211" t="s">
        <v>788</v>
      </c>
      <c r="C20" s="259">
        <v>6239.6642587175138</v>
      </c>
      <c r="D20" s="259">
        <v>6239.6642587175138</v>
      </c>
      <c r="E20" s="259">
        <v>0</v>
      </c>
      <c r="F20" s="259">
        <f t="shared" si="0"/>
        <v>6239.6642587175138</v>
      </c>
      <c r="G20" s="259"/>
      <c r="H20" s="259">
        <v>0</v>
      </c>
      <c r="I20" s="259">
        <v>0</v>
      </c>
      <c r="J20" s="259">
        <f t="shared" si="1"/>
        <v>0</v>
      </c>
      <c r="K20" s="259"/>
      <c r="L20" s="259">
        <f t="shared" si="2"/>
        <v>0</v>
      </c>
      <c r="M20" s="259">
        <f t="shared" si="3"/>
        <v>0</v>
      </c>
      <c r="N20" s="164"/>
      <c r="O20" s="54"/>
    </row>
    <row r="21" spans="1:15" s="47" customFormat="1" ht="17.100000000000001" customHeight="1" x14ac:dyDescent="0.25">
      <c r="A21" s="126">
        <v>7</v>
      </c>
      <c r="B21" s="211" t="s">
        <v>789</v>
      </c>
      <c r="C21" s="259">
        <v>14212.534403716503</v>
      </c>
      <c r="D21" s="259">
        <v>14212.534403716503</v>
      </c>
      <c r="E21" s="259">
        <v>0</v>
      </c>
      <c r="F21" s="259">
        <f t="shared" si="0"/>
        <v>14212.534403716503</v>
      </c>
      <c r="G21" s="259"/>
      <c r="H21" s="259">
        <v>0</v>
      </c>
      <c r="I21" s="259">
        <v>0</v>
      </c>
      <c r="J21" s="259">
        <f t="shared" si="1"/>
        <v>0</v>
      </c>
      <c r="K21" s="259"/>
      <c r="L21" s="259">
        <f t="shared" si="2"/>
        <v>0</v>
      </c>
      <c r="M21" s="259">
        <f t="shared" si="3"/>
        <v>0</v>
      </c>
      <c r="N21" s="164"/>
      <c r="O21" s="54"/>
    </row>
    <row r="22" spans="1:15" s="47" customFormat="1" ht="17.100000000000001" customHeight="1" x14ac:dyDescent="0.25">
      <c r="A22" s="126">
        <v>9</v>
      </c>
      <c r="B22" s="211" t="s">
        <v>790</v>
      </c>
      <c r="C22" s="259">
        <v>2027.2135370409001</v>
      </c>
      <c r="D22" s="259">
        <v>2027.2135370409001</v>
      </c>
      <c r="E22" s="259">
        <v>0</v>
      </c>
      <c r="F22" s="259">
        <f t="shared" si="0"/>
        <v>2027.2135370409001</v>
      </c>
      <c r="G22" s="259"/>
      <c r="H22" s="259">
        <v>0</v>
      </c>
      <c r="I22" s="259">
        <v>0</v>
      </c>
      <c r="J22" s="259">
        <f t="shared" si="1"/>
        <v>0</v>
      </c>
      <c r="K22" s="259"/>
      <c r="L22" s="259">
        <f t="shared" si="2"/>
        <v>0</v>
      </c>
      <c r="M22" s="259">
        <f t="shared" si="3"/>
        <v>0</v>
      </c>
      <c r="N22" s="164"/>
      <c r="O22" s="54"/>
    </row>
    <row r="23" spans="1:15" s="47" customFormat="1" ht="17.100000000000001" customHeight="1" x14ac:dyDescent="0.25">
      <c r="A23" s="126">
        <v>10</v>
      </c>
      <c r="B23" s="211" t="s">
        <v>791</v>
      </c>
      <c r="C23" s="259">
        <v>2659.6064005873445</v>
      </c>
      <c r="D23" s="259">
        <v>2659.6064005873445</v>
      </c>
      <c r="E23" s="259">
        <v>0</v>
      </c>
      <c r="F23" s="259">
        <f t="shared" si="0"/>
        <v>2659.6064005873445</v>
      </c>
      <c r="G23" s="259"/>
      <c r="H23" s="259">
        <v>0</v>
      </c>
      <c r="I23" s="259">
        <v>0</v>
      </c>
      <c r="J23" s="259">
        <f t="shared" si="1"/>
        <v>0</v>
      </c>
      <c r="K23" s="259"/>
      <c r="L23" s="259">
        <f t="shared" si="2"/>
        <v>0</v>
      </c>
      <c r="M23" s="259">
        <f t="shared" si="3"/>
        <v>0</v>
      </c>
      <c r="N23" s="164"/>
      <c r="O23" s="54"/>
    </row>
    <row r="24" spans="1:15" s="47" customFormat="1" ht="17.100000000000001" customHeight="1" x14ac:dyDescent="0.25">
      <c r="A24" s="126">
        <v>11</v>
      </c>
      <c r="B24" s="211" t="s">
        <v>792</v>
      </c>
      <c r="C24" s="259">
        <v>2156.7405770725231</v>
      </c>
      <c r="D24" s="259">
        <v>2156.7405770725231</v>
      </c>
      <c r="E24" s="259">
        <v>0</v>
      </c>
      <c r="F24" s="259">
        <f t="shared" si="0"/>
        <v>2156.7405770725231</v>
      </c>
      <c r="G24" s="259"/>
      <c r="H24" s="259">
        <v>0</v>
      </c>
      <c r="I24" s="259">
        <v>0</v>
      </c>
      <c r="J24" s="259">
        <f t="shared" si="1"/>
        <v>0</v>
      </c>
      <c r="K24" s="259"/>
      <c r="L24" s="259">
        <f t="shared" si="2"/>
        <v>0</v>
      </c>
      <c r="M24" s="259">
        <f t="shared" si="3"/>
        <v>0</v>
      </c>
      <c r="N24" s="164"/>
      <c r="O24" s="54"/>
    </row>
    <row r="25" spans="1:15" s="47" customFormat="1" ht="17.100000000000001" customHeight="1" x14ac:dyDescent="0.25">
      <c r="A25" s="126">
        <v>12</v>
      </c>
      <c r="B25" s="211" t="s">
        <v>793</v>
      </c>
      <c r="C25" s="259">
        <v>3550.5616713166087</v>
      </c>
      <c r="D25" s="259">
        <v>3550.5616713166078</v>
      </c>
      <c r="E25" s="259">
        <v>0</v>
      </c>
      <c r="F25" s="259">
        <f t="shared" si="0"/>
        <v>3550.5616713166078</v>
      </c>
      <c r="G25" s="259"/>
      <c r="H25" s="259">
        <v>0</v>
      </c>
      <c r="I25" s="259">
        <v>0</v>
      </c>
      <c r="J25" s="259">
        <f t="shared" si="1"/>
        <v>0</v>
      </c>
      <c r="K25" s="259"/>
      <c r="L25" s="259">
        <f t="shared" si="2"/>
        <v>9.0949470177292824E-13</v>
      </c>
      <c r="M25" s="259">
        <f t="shared" si="3"/>
        <v>9.0949470177292824E-13</v>
      </c>
      <c r="N25" s="164"/>
      <c r="O25" s="54"/>
    </row>
    <row r="26" spans="1:15" s="47" customFormat="1" ht="17.100000000000001" customHeight="1" x14ac:dyDescent="0.25">
      <c r="A26" s="126">
        <v>13</v>
      </c>
      <c r="B26" s="211" t="s">
        <v>794</v>
      </c>
      <c r="C26" s="259">
        <v>1026.7294286847</v>
      </c>
      <c r="D26" s="259">
        <v>1026.7294286847</v>
      </c>
      <c r="E26" s="259">
        <v>0</v>
      </c>
      <c r="F26" s="259">
        <f t="shared" si="0"/>
        <v>1026.7294286847</v>
      </c>
      <c r="G26" s="259"/>
      <c r="H26" s="259">
        <v>0</v>
      </c>
      <c r="I26" s="259">
        <v>0</v>
      </c>
      <c r="J26" s="259">
        <f t="shared" si="1"/>
        <v>0</v>
      </c>
      <c r="K26" s="259"/>
      <c r="L26" s="259">
        <f t="shared" si="2"/>
        <v>0</v>
      </c>
      <c r="M26" s="259">
        <f t="shared" si="3"/>
        <v>0</v>
      </c>
      <c r="N26" s="164"/>
      <c r="O26" s="54"/>
    </row>
    <row r="27" spans="1:15" s="47" customFormat="1" ht="17.100000000000001" customHeight="1" x14ac:dyDescent="0.25">
      <c r="A27" s="126">
        <v>14</v>
      </c>
      <c r="B27" s="211" t="s">
        <v>795</v>
      </c>
      <c r="C27" s="259">
        <v>684.25932224469295</v>
      </c>
      <c r="D27" s="259">
        <v>684.25932224469295</v>
      </c>
      <c r="E27" s="259">
        <v>0</v>
      </c>
      <c r="F27" s="259">
        <f t="shared" si="0"/>
        <v>684.25932224469295</v>
      </c>
      <c r="G27" s="259"/>
      <c r="H27" s="259">
        <v>0</v>
      </c>
      <c r="I27" s="259">
        <v>0</v>
      </c>
      <c r="J27" s="259">
        <f t="shared" si="1"/>
        <v>0</v>
      </c>
      <c r="K27" s="259"/>
      <c r="L27" s="259">
        <f t="shared" si="2"/>
        <v>0</v>
      </c>
      <c r="M27" s="259">
        <f t="shared" si="3"/>
        <v>0</v>
      </c>
      <c r="N27" s="164"/>
      <c r="O27" s="54"/>
    </row>
    <row r="28" spans="1:15" s="47" customFormat="1" ht="17.100000000000001" customHeight="1" x14ac:dyDescent="0.25">
      <c r="A28" s="126">
        <v>15</v>
      </c>
      <c r="B28" s="211" t="s">
        <v>796</v>
      </c>
      <c r="C28" s="259">
        <v>1273.8331848917999</v>
      </c>
      <c r="D28" s="259">
        <v>1273.8331848917999</v>
      </c>
      <c r="E28" s="259">
        <v>0</v>
      </c>
      <c r="F28" s="259">
        <f t="shared" si="0"/>
        <v>1273.8331848917999</v>
      </c>
      <c r="G28" s="259"/>
      <c r="H28" s="259">
        <v>0</v>
      </c>
      <c r="I28" s="259">
        <v>0</v>
      </c>
      <c r="J28" s="259">
        <f t="shared" si="1"/>
        <v>0</v>
      </c>
      <c r="K28" s="259"/>
      <c r="L28" s="259">
        <f t="shared" si="2"/>
        <v>0</v>
      </c>
      <c r="M28" s="259">
        <f t="shared" si="3"/>
        <v>0</v>
      </c>
      <c r="N28" s="164"/>
      <c r="O28" s="54"/>
    </row>
    <row r="29" spans="1:15" s="47" customFormat="1" ht="17.100000000000001" customHeight="1" x14ac:dyDescent="0.25">
      <c r="A29" s="126">
        <v>16</v>
      </c>
      <c r="B29" s="211" t="s">
        <v>797</v>
      </c>
      <c r="C29" s="259">
        <v>1469.6730072754863</v>
      </c>
      <c r="D29" s="259">
        <v>1469.673007275486</v>
      </c>
      <c r="E29" s="259">
        <v>0</v>
      </c>
      <c r="F29" s="259">
        <f t="shared" si="0"/>
        <v>1469.673007275486</v>
      </c>
      <c r="G29" s="259"/>
      <c r="H29" s="259">
        <v>0</v>
      </c>
      <c r="I29" s="259">
        <v>0</v>
      </c>
      <c r="J29" s="259">
        <f t="shared" si="1"/>
        <v>0</v>
      </c>
      <c r="K29" s="259"/>
      <c r="L29" s="259">
        <f t="shared" si="2"/>
        <v>2.2737367544323206E-13</v>
      </c>
      <c r="M29" s="259">
        <f t="shared" si="3"/>
        <v>2.2737367544323206E-13</v>
      </c>
      <c r="N29" s="164"/>
      <c r="O29" s="54"/>
    </row>
    <row r="30" spans="1:15" s="47" customFormat="1" ht="17.100000000000001" customHeight="1" x14ac:dyDescent="0.25">
      <c r="A30" s="126">
        <v>17</v>
      </c>
      <c r="B30" s="211" t="s">
        <v>798</v>
      </c>
      <c r="C30" s="259">
        <v>902.82952238575206</v>
      </c>
      <c r="D30" s="259">
        <v>902.82952238575206</v>
      </c>
      <c r="E30" s="259">
        <v>0</v>
      </c>
      <c r="F30" s="259">
        <f t="shared" si="0"/>
        <v>902.82952238575206</v>
      </c>
      <c r="G30" s="259"/>
      <c r="H30" s="259">
        <v>0</v>
      </c>
      <c r="I30" s="259">
        <v>0</v>
      </c>
      <c r="J30" s="259">
        <f t="shared" si="1"/>
        <v>0</v>
      </c>
      <c r="K30" s="259"/>
      <c r="L30" s="259">
        <f t="shared" si="2"/>
        <v>0</v>
      </c>
      <c r="M30" s="259">
        <f t="shared" si="3"/>
        <v>0</v>
      </c>
      <c r="N30" s="164"/>
      <c r="O30" s="54"/>
    </row>
    <row r="31" spans="1:15" s="47" customFormat="1" ht="17.100000000000001" customHeight="1" x14ac:dyDescent="0.25">
      <c r="A31" s="126">
        <v>18</v>
      </c>
      <c r="B31" s="211" t="s">
        <v>799</v>
      </c>
      <c r="C31" s="259">
        <v>834.17547735627295</v>
      </c>
      <c r="D31" s="259">
        <v>834.17547735627284</v>
      </c>
      <c r="E31" s="259">
        <v>0</v>
      </c>
      <c r="F31" s="259">
        <f t="shared" si="0"/>
        <v>834.17547735627284</v>
      </c>
      <c r="G31" s="259"/>
      <c r="H31" s="259">
        <v>0</v>
      </c>
      <c r="I31" s="259">
        <v>0</v>
      </c>
      <c r="J31" s="259">
        <f t="shared" si="1"/>
        <v>0</v>
      </c>
      <c r="K31" s="259"/>
      <c r="L31" s="259">
        <f t="shared" si="2"/>
        <v>1.1368683772161603E-13</v>
      </c>
      <c r="M31" s="259">
        <f t="shared" si="3"/>
        <v>1.1368683772161603E-13</v>
      </c>
      <c r="N31" s="164"/>
      <c r="O31" s="54"/>
    </row>
    <row r="32" spans="1:15" s="47" customFormat="1" ht="17.100000000000001" customHeight="1" x14ac:dyDescent="0.25">
      <c r="A32" s="126">
        <v>19</v>
      </c>
      <c r="B32" s="211" t="s">
        <v>800</v>
      </c>
      <c r="C32" s="259">
        <v>561.01674731719504</v>
      </c>
      <c r="D32" s="259">
        <v>561.01674731719504</v>
      </c>
      <c r="E32" s="259">
        <v>0</v>
      </c>
      <c r="F32" s="259">
        <f t="shared" si="0"/>
        <v>561.01674731719504</v>
      </c>
      <c r="G32" s="259"/>
      <c r="H32" s="259">
        <v>0</v>
      </c>
      <c r="I32" s="259">
        <v>0</v>
      </c>
      <c r="J32" s="259">
        <f t="shared" si="1"/>
        <v>0</v>
      </c>
      <c r="K32" s="259"/>
      <c r="L32" s="259">
        <f t="shared" si="2"/>
        <v>0</v>
      </c>
      <c r="M32" s="259">
        <f t="shared" si="3"/>
        <v>0</v>
      </c>
      <c r="N32" s="164"/>
      <c r="O32" s="54"/>
    </row>
    <row r="33" spans="1:15" s="47" customFormat="1" ht="17.100000000000001" customHeight="1" x14ac:dyDescent="0.25">
      <c r="A33" s="126">
        <v>20</v>
      </c>
      <c r="B33" s="211" t="s">
        <v>801</v>
      </c>
      <c r="C33" s="259">
        <v>571.97977370203785</v>
      </c>
      <c r="D33" s="259">
        <v>571.97977370203796</v>
      </c>
      <c r="E33" s="259">
        <v>0</v>
      </c>
      <c r="F33" s="259">
        <f t="shared" si="0"/>
        <v>571.97977370203796</v>
      </c>
      <c r="G33" s="259"/>
      <c r="H33" s="259">
        <v>0</v>
      </c>
      <c r="I33" s="259">
        <v>0</v>
      </c>
      <c r="J33" s="259">
        <f t="shared" si="1"/>
        <v>0</v>
      </c>
      <c r="K33" s="259"/>
      <c r="L33" s="259">
        <f t="shared" si="2"/>
        <v>-1.1368683772161603E-13</v>
      </c>
      <c r="M33" s="259">
        <f t="shared" si="3"/>
        <v>-1.1368683772161603E-13</v>
      </c>
      <c r="N33" s="164"/>
      <c r="O33" s="54"/>
    </row>
    <row r="34" spans="1:15" s="47" customFormat="1" ht="17.100000000000001" customHeight="1" x14ac:dyDescent="0.25">
      <c r="A34" s="126">
        <v>21</v>
      </c>
      <c r="B34" s="211" t="s">
        <v>802</v>
      </c>
      <c r="C34" s="259">
        <v>739.35991695976804</v>
      </c>
      <c r="D34" s="259">
        <v>739.35991695976782</v>
      </c>
      <c r="E34" s="259">
        <v>0</v>
      </c>
      <c r="F34" s="259">
        <f t="shared" si="0"/>
        <v>739.35991695976782</v>
      </c>
      <c r="G34" s="259"/>
      <c r="H34" s="259">
        <v>0</v>
      </c>
      <c r="I34" s="259">
        <v>0</v>
      </c>
      <c r="J34" s="259">
        <f t="shared" si="1"/>
        <v>0</v>
      </c>
      <c r="K34" s="259"/>
      <c r="L34" s="259">
        <f t="shared" si="2"/>
        <v>2.2737367544323206E-13</v>
      </c>
      <c r="M34" s="259">
        <f t="shared" si="3"/>
        <v>2.2737367544323206E-13</v>
      </c>
      <c r="N34" s="164"/>
      <c r="O34" s="54"/>
    </row>
    <row r="35" spans="1:15" s="47" customFormat="1" ht="17.100000000000001" customHeight="1" x14ac:dyDescent="0.25">
      <c r="A35" s="126">
        <v>22</v>
      </c>
      <c r="B35" s="211" t="s">
        <v>803</v>
      </c>
      <c r="C35" s="259">
        <v>911.85054849731705</v>
      </c>
      <c r="D35" s="259">
        <v>911.85054849731705</v>
      </c>
      <c r="E35" s="259">
        <v>0</v>
      </c>
      <c r="F35" s="259">
        <f t="shared" si="0"/>
        <v>911.85054849731705</v>
      </c>
      <c r="G35" s="259"/>
      <c r="H35" s="259">
        <v>0</v>
      </c>
      <c r="I35" s="259">
        <v>0</v>
      </c>
      <c r="J35" s="259">
        <f t="shared" si="1"/>
        <v>0</v>
      </c>
      <c r="K35" s="259"/>
      <c r="L35" s="259">
        <f t="shared" si="2"/>
        <v>0</v>
      </c>
      <c r="M35" s="259">
        <f t="shared" si="3"/>
        <v>0</v>
      </c>
      <c r="N35" s="164"/>
      <c r="O35" s="54"/>
    </row>
    <row r="36" spans="1:15" s="47" customFormat="1" ht="17.100000000000001" customHeight="1" x14ac:dyDescent="0.25">
      <c r="A36" s="126">
        <v>23</v>
      </c>
      <c r="B36" s="211" t="s">
        <v>804</v>
      </c>
      <c r="C36" s="259">
        <v>493.31561783099704</v>
      </c>
      <c r="D36" s="259">
        <v>493.31561783099693</v>
      </c>
      <c r="E36" s="259">
        <v>0</v>
      </c>
      <c r="F36" s="259">
        <f t="shared" si="0"/>
        <v>493.31561783099693</v>
      </c>
      <c r="G36" s="259"/>
      <c r="H36" s="259">
        <v>0</v>
      </c>
      <c r="I36" s="259">
        <v>0</v>
      </c>
      <c r="J36" s="259">
        <f t="shared" si="1"/>
        <v>0</v>
      </c>
      <c r="K36" s="259"/>
      <c r="L36" s="259">
        <f t="shared" si="2"/>
        <v>1.1368683772161603E-13</v>
      </c>
      <c r="M36" s="259">
        <f t="shared" si="3"/>
        <v>1.1368683772161603E-13</v>
      </c>
      <c r="N36" s="164"/>
      <c r="O36" s="54"/>
    </row>
    <row r="37" spans="1:15" s="47" customFormat="1" ht="17.100000000000001" customHeight="1" x14ac:dyDescent="0.25">
      <c r="A37" s="126">
        <v>24</v>
      </c>
      <c r="B37" s="211" t="s">
        <v>805</v>
      </c>
      <c r="C37" s="259">
        <v>894.45169030370403</v>
      </c>
      <c r="D37" s="259">
        <v>894.45169030370403</v>
      </c>
      <c r="E37" s="259">
        <v>0</v>
      </c>
      <c r="F37" s="259">
        <f t="shared" si="0"/>
        <v>894.45169030370403</v>
      </c>
      <c r="G37" s="259"/>
      <c r="H37" s="259">
        <v>0</v>
      </c>
      <c r="I37" s="259">
        <v>0</v>
      </c>
      <c r="J37" s="259">
        <f t="shared" si="1"/>
        <v>0</v>
      </c>
      <c r="K37" s="259"/>
      <c r="L37" s="259">
        <f t="shared" si="2"/>
        <v>0</v>
      </c>
      <c r="M37" s="259">
        <f t="shared" si="3"/>
        <v>0</v>
      </c>
      <c r="N37" s="164"/>
      <c r="O37" s="54"/>
    </row>
    <row r="38" spans="1:15" s="47" customFormat="1" ht="17.100000000000001" customHeight="1" x14ac:dyDescent="0.25">
      <c r="A38" s="126">
        <v>25</v>
      </c>
      <c r="B38" s="211" t="s">
        <v>806</v>
      </c>
      <c r="C38" s="259">
        <v>2663.6854203131697</v>
      </c>
      <c r="D38" s="259">
        <v>2663.6854203131697</v>
      </c>
      <c r="E38" s="259">
        <v>0</v>
      </c>
      <c r="F38" s="259">
        <f t="shared" si="0"/>
        <v>2663.6854203131697</v>
      </c>
      <c r="G38" s="259"/>
      <c r="H38" s="259">
        <v>0</v>
      </c>
      <c r="I38" s="259">
        <v>0</v>
      </c>
      <c r="J38" s="259">
        <f t="shared" si="1"/>
        <v>0</v>
      </c>
      <c r="K38" s="259"/>
      <c r="L38" s="259">
        <f t="shared" si="2"/>
        <v>0</v>
      </c>
      <c r="M38" s="259">
        <f t="shared" si="3"/>
        <v>0</v>
      </c>
      <c r="N38" s="164"/>
      <c r="O38" s="54"/>
    </row>
    <row r="39" spans="1:15" s="47" customFormat="1" ht="17.100000000000001" customHeight="1" x14ac:dyDescent="0.25">
      <c r="A39" s="126">
        <v>26</v>
      </c>
      <c r="B39" s="211" t="s">
        <v>807</v>
      </c>
      <c r="C39" s="259">
        <v>2327.1209852047714</v>
      </c>
      <c r="D39" s="259">
        <v>2327.1209852047709</v>
      </c>
      <c r="E39" s="259">
        <v>0</v>
      </c>
      <c r="F39" s="259">
        <f t="shared" si="0"/>
        <v>2327.1209852047709</v>
      </c>
      <c r="G39" s="259"/>
      <c r="H39" s="259">
        <v>0</v>
      </c>
      <c r="I39" s="259">
        <v>0</v>
      </c>
      <c r="J39" s="259">
        <f t="shared" si="1"/>
        <v>0</v>
      </c>
      <c r="K39" s="259"/>
      <c r="L39" s="259">
        <f t="shared" si="2"/>
        <v>4.5474735088646412E-13</v>
      </c>
      <c r="M39" s="259">
        <f t="shared" si="3"/>
        <v>4.5474735088646412E-13</v>
      </c>
      <c r="N39" s="164"/>
      <c r="O39" s="54"/>
    </row>
    <row r="40" spans="1:15" s="47" customFormat="1" ht="17.100000000000001" customHeight="1" x14ac:dyDescent="0.25">
      <c r="A40" s="126">
        <v>27</v>
      </c>
      <c r="B40" s="211" t="s">
        <v>808</v>
      </c>
      <c r="C40" s="259">
        <v>2471.4488462131667</v>
      </c>
      <c r="D40" s="259">
        <v>2471.4488462131662</v>
      </c>
      <c r="E40" s="259">
        <v>0</v>
      </c>
      <c r="F40" s="259">
        <f t="shared" si="0"/>
        <v>2471.4488462131662</v>
      </c>
      <c r="G40" s="259"/>
      <c r="H40" s="259">
        <v>0</v>
      </c>
      <c r="I40" s="259">
        <v>0</v>
      </c>
      <c r="J40" s="259">
        <f t="shared" si="1"/>
        <v>0</v>
      </c>
      <c r="K40" s="259"/>
      <c r="L40" s="259">
        <f t="shared" si="2"/>
        <v>4.5474735088646412E-13</v>
      </c>
      <c r="M40" s="259">
        <f t="shared" si="3"/>
        <v>4.5474735088646412E-13</v>
      </c>
      <c r="N40" s="164"/>
      <c r="O40" s="54"/>
    </row>
    <row r="41" spans="1:15" s="47" customFormat="1" ht="17.100000000000001" customHeight="1" x14ac:dyDescent="0.25">
      <c r="A41" s="126">
        <v>28</v>
      </c>
      <c r="B41" s="211" t="s">
        <v>809</v>
      </c>
      <c r="C41" s="259">
        <v>6764.7883709524012</v>
      </c>
      <c r="D41" s="259">
        <v>6764.7883709524021</v>
      </c>
      <c r="E41" s="259">
        <v>0</v>
      </c>
      <c r="F41" s="259">
        <f t="shared" si="0"/>
        <v>6764.7883709524021</v>
      </c>
      <c r="G41" s="259"/>
      <c r="H41" s="259">
        <v>0</v>
      </c>
      <c r="I41" s="259">
        <v>0</v>
      </c>
      <c r="J41" s="259">
        <f t="shared" si="1"/>
        <v>0</v>
      </c>
      <c r="K41" s="259"/>
      <c r="L41" s="259">
        <f t="shared" si="2"/>
        <v>-9.0949470177292824E-13</v>
      </c>
      <c r="M41" s="259">
        <f t="shared" si="3"/>
        <v>-9.0949470177292824E-13</v>
      </c>
      <c r="N41" s="164"/>
      <c r="O41" s="54"/>
    </row>
    <row r="42" spans="1:15" s="47" customFormat="1" ht="17.100000000000001" customHeight="1" x14ac:dyDescent="0.25">
      <c r="A42" s="126">
        <v>29</v>
      </c>
      <c r="B42" s="211" t="s">
        <v>810</v>
      </c>
      <c r="C42" s="259">
        <v>904.49756415524996</v>
      </c>
      <c r="D42" s="259">
        <v>904.49756415525019</v>
      </c>
      <c r="E42" s="259">
        <v>0</v>
      </c>
      <c r="F42" s="259">
        <f t="shared" si="0"/>
        <v>904.49756415525019</v>
      </c>
      <c r="G42" s="259"/>
      <c r="H42" s="259">
        <v>0</v>
      </c>
      <c r="I42" s="259">
        <v>0</v>
      </c>
      <c r="J42" s="259">
        <f t="shared" si="1"/>
        <v>0</v>
      </c>
      <c r="K42" s="259"/>
      <c r="L42" s="259">
        <f t="shared" si="2"/>
        <v>-2.2737367544323206E-13</v>
      </c>
      <c r="M42" s="259">
        <f t="shared" si="3"/>
        <v>-2.2737367544323206E-13</v>
      </c>
      <c r="N42" s="164"/>
      <c r="O42" s="54"/>
    </row>
    <row r="43" spans="1:15" s="47" customFormat="1" ht="17.100000000000001" customHeight="1" x14ac:dyDescent="0.25">
      <c r="A43" s="126">
        <v>30</v>
      </c>
      <c r="B43" s="211" t="s">
        <v>811</v>
      </c>
      <c r="C43" s="259">
        <v>2669.1482490434782</v>
      </c>
      <c r="D43" s="259">
        <v>2669.1482490434782</v>
      </c>
      <c r="E43" s="259">
        <v>0</v>
      </c>
      <c r="F43" s="259">
        <f t="shared" si="0"/>
        <v>2669.1482490434782</v>
      </c>
      <c r="G43" s="259"/>
      <c r="H43" s="259">
        <v>0</v>
      </c>
      <c r="I43" s="259">
        <v>0</v>
      </c>
      <c r="J43" s="259">
        <f t="shared" si="1"/>
        <v>0</v>
      </c>
      <c r="K43" s="259"/>
      <c r="L43" s="259">
        <f t="shared" si="2"/>
        <v>0</v>
      </c>
      <c r="M43" s="259">
        <f t="shared" si="3"/>
        <v>0</v>
      </c>
      <c r="N43" s="164"/>
      <c r="O43" s="54"/>
    </row>
    <row r="44" spans="1:15" s="47" customFormat="1" ht="17.100000000000001" customHeight="1" x14ac:dyDescent="0.25">
      <c r="A44" s="126">
        <v>31</v>
      </c>
      <c r="B44" s="211" t="s">
        <v>812</v>
      </c>
      <c r="C44" s="259">
        <v>5584.5524589974175</v>
      </c>
      <c r="D44" s="259">
        <v>5584.5524589974175</v>
      </c>
      <c r="E44" s="259">
        <v>0</v>
      </c>
      <c r="F44" s="259">
        <f t="shared" si="0"/>
        <v>5584.5524589974175</v>
      </c>
      <c r="G44" s="259"/>
      <c r="H44" s="259">
        <v>0</v>
      </c>
      <c r="I44" s="259">
        <v>0</v>
      </c>
      <c r="J44" s="259">
        <f t="shared" si="1"/>
        <v>0</v>
      </c>
      <c r="K44" s="259"/>
      <c r="L44" s="259">
        <f t="shared" si="2"/>
        <v>0</v>
      </c>
      <c r="M44" s="259">
        <f t="shared" si="3"/>
        <v>0</v>
      </c>
      <c r="N44" s="164"/>
      <c r="O44" s="54"/>
    </row>
    <row r="45" spans="1:15" s="47" customFormat="1" ht="17.100000000000001" customHeight="1" x14ac:dyDescent="0.25">
      <c r="A45" s="126">
        <v>32</v>
      </c>
      <c r="B45" s="211" t="s">
        <v>813</v>
      </c>
      <c r="C45" s="259">
        <v>1303.2505296398249</v>
      </c>
      <c r="D45" s="259">
        <v>1303.2505296398249</v>
      </c>
      <c r="E45" s="259">
        <v>0</v>
      </c>
      <c r="F45" s="259">
        <f t="shared" si="0"/>
        <v>1303.2505296398249</v>
      </c>
      <c r="G45" s="259"/>
      <c r="H45" s="259">
        <v>0</v>
      </c>
      <c r="I45" s="259">
        <v>0</v>
      </c>
      <c r="J45" s="259">
        <f t="shared" si="1"/>
        <v>0</v>
      </c>
      <c r="K45" s="259"/>
      <c r="L45" s="259">
        <f t="shared" si="2"/>
        <v>0</v>
      </c>
      <c r="M45" s="259">
        <f t="shared" si="3"/>
        <v>0</v>
      </c>
      <c r="N45" s="164"/>
      <c r="O45" s="54"/>
    </row>
    <row r="46" spans="1:15" s="47" customFormat="1" ht="17.100000000000001" customHeight="1" x14ac:dyDescent="0.25">
      <c r="A46" s="126">
        <v>33</v>
      </c>
      <c r="B46" s="211" t="s">
        <v>814</v>
      </c>
      <c r="C46" s="259">
        <v>1572.6855509884708</v>
      </c>
      <c r="D46" s="259">
        <v>1572.6855509884708</v>
      </c>
      <c r="E46" s="259">
        <v>0</v>
      </c>
      <c r="F46" s="259">
        <f t="shared" si="0"/>
        <v>1572.6855509884708</v>
      </c>
      <c r="G46" s="259"/>
      <c r="H46" s="259">
        <v>0</v>
      </c>
      <c r="I46" s="259">
        <v>0</v>
      </c>
      <c r="J46" s="259">
        <f t="shared" si="1"/>
        <v>0</v>
      </c>
      <c r="K46" s="259"/>
      <c r="L46" s="259">
        <f t="shared" si="2"/>
        <v>0</v>
      </c>
      <c r="M46" s="259">
        <f t="shared" si="3"/>
        <v>0</v>
      </c>
      <c r="N46" s="164"/>
      <c r="O46" s="54"/>
    </row>
    <row r="47" spans="1:15" s="47" customFormat="1" ht="17.100000000000001" customHeight="1" x14ac:dyDescent="0.25">
      <c r="A47" s="126">
        <v>34</v>
      </c>
      <c r="B47" s="211" t="s">
        <v>815</v>
      </c>
      <c r="C47" s="259">
        <v>1469.3486358344817</v>
      </c>
      <c r="D47" s="259">
        <v>1469.3486358344821</v>
      </c>
      <c r="E47" s="259">
        <v>0</v>
      </c>
      <c r="F47" s="259">
        <f t="shared" si="0"/>
        <v>1469.3486358344821</v>
      </c>
      <c r="G47" s="259"/>
      <c r="H47" s="259">
        <v>0</v>
      </c>
      <c r="I47" s="259">
        <v>0</v>
      </c>
      <c r="J47" s="259">
        <f t="shared" si="1"/>
        <v>0</v>
      </c>
      <c r="K47" s="259"/>
      <c r="L47" s="259">
        <f t="shared" si="2"/>
        <v>-4.5474735088646412E-13</v>
      </c>
      <c r="M47" s="259">
        <f t="shared" si="3"/>
        <v>-4.5474735088646412E-13</v>
      </c>
      <c r="N47" s="164"/>
      <c r="O47" s="54"/>
    </row>
    <row r="48" spans="1:15" s="47" customFormat="1" ht="17.100000000000001" customHeight="1" x14ac:dyDescent="0.25">
      <c r="A48" s="126">
        <v>35</v>
      </c>
      <c r="B48" s="211" t="s">
        <v>816</v>
      </c>
      <c r="C48" s="259">
        <v>820.8147319577788</v>
      </c>
      <c r="D48" s="259">
        <v>820.8147319577788</v>
      </c>
      <c r="E48" s="259">
        <v>0</v>
      </c>
      <c r="F48" s="259">
        <f t="shared" si="0"/>
        <v>820.8147319577788</v>
      </c>
      <c r="G48" s="259"/>
      <c r="H48" s="259">
        <v>0</v>
      </c>
      <c r="I48" s="259">
        <v>0</v>
      </c>
      <c r="J48" s="259">
        <f t="shared" si="1"/>
        <v>0</v>
      </c>
      <c r="K48" s="259"/>
      <c r="L48" s="259">
        <f t="shared" si="2"/>
        <v>0</v>
      </c>
      <c r="M48" s="259">
        <f t="shared" si="3"/>
        <v>0</v>
      </c>
      <c r="N48" s="164"/>
      <c r="O48" s="54"/>
    </row>
    <row r="49" spans="1:15" s="47" customFormat="1" ht="17.100000000000001" customHeight="1" x14ac:dyDescent="0.25">
      <c r="A49" s="126">
        <v>36</v>
      </c>
      <c r="B49" s="211" t="s">
        <v>817</v>
      </c>
      <c r="C49" s="259">
        <v>174.07062781184706</v>
      </c>
      <c r="D49" s="259">
        <v>174.070627811847</v>
      </c>
      <c r="E49" s="259">
        <v>0</v>
      </c>
      <c r="F49" s="259">
        <f t="shared" si="0"/>
        <v>174.070627811847</v>
      </c>
      <c r="G49" s="259"/>
      <c r="H49" s="259">
        <v>0</v>
      </c>
      <c r="I49" s="259">
        <v>0</v>
      </c>
      <c r="J49" s="259">
        <f t="shared" si="1"/>
        <v>0</v>
      </c>
      <c r="K49" s="259"/>
      <c r="L49" s="259">
        <f t="shared" si="2"/>
        <v>5.6843418860808015E-14</v>
      </c>
      <c r="M49" s="259">
        <f t="shared" si="3"/>
        <v>5.6843418860808015E-14</v>
      </c>
      <c r="N49" s="164"/>
      <c r="O49" s="54"/>
    </row>
    <row r="50" spans="1:15" s="47" customFormat="1" ht="17.100000000000001" customHeight="1" x14ac:dyDescent="0.25">
      <c r="A50" s="126">
        <v>37</v>
      </c>
      <c r="B50" s="211" t="s">
        <v>818</v>
      </c>
      <c r="C50" s="259">
        <v>3509.957920817244</v>
      </c>
      <c r="D50" s="259">
        <v>3509.957920817244</v>
      </c>
      <c r="E50" s="259">
        <v>0</v>
      </c>
      <c r="F50" s="259">
        <f t="shared" si="0"/>
        <v>3509.957920817244</v>
      </c>
      <c r="G50" s="259"/>
      <c r="H50" s="259">
        <v>0</v>
      </c>
      <c r="I50" s="259">
        <v>0</v>
      </c>
      <c r="J50" s="259">
        <f t="shared" si="1"/>
        <v>0</v>
      </c>
      <c r="K50" s="259"/>
      <c r="L50" s="259">
        <f t="shared" si="2"/>
        <v>0</v>
      </c>
      <c r="M50" s="259">
        <f t="shared" si="3"/>
        <v>0</v>
      </c>
      <c r="N50" s="164"/>
      <c r="O50" s="54"/>
    </row>
    <row r="51" spans="1:15" s="47" customFormat="1" ht="17.100000000000001" customHeight="1" x14ac:dyDescent="0.25">
      <c r="A51" s="126">
        <v>38</v>
      </c>
      <c r="B51" s="211" t="s">
        <v>819</v>
      </c>
      <c r="C51" s="259">
        <v>2306.9066101251701</v>
      </c>
      <c r="D51" s="259">
        <v>2306.9066101251697</v>
      </c>
      <c r="E51" s="259">
        <v>0</v>
      </c>
      <c r="F51" s="259">
        <f t="shared" si="0"/>
        <v>2306.9066101251697</v>
      </c>
      <c r="G51" s="259"/>
      <c r="H51" s="259">
        <v>0</v>
      </c>
      <c r="I51" s="259">
        <v>0</v>
      </c>
      <c r="J51" s="259">
        <f t="shared" si="1"/>
        <v>0</v>
      </c>
      <c r="K51" s="259"/>
      <c r="L51" s="259">
        <f t="shared" si="2"/>
        <v>4.5474735088646412E-13</v>
      </c>
      <c r="M51" s="259">
        <f t="shared" si="3"/>
        <v>4.5474735088646412E-13</v>
      </c>
      <c r="N51" s="164"/>
      <c r="O51" s="54"/>
    </row>
    <row r="52" spans="1:15" s="47" customFormat="1" ht="17.100000000000001" customHeight="1" x14ac:dyDescent="0.25">
      <c r="A52" s="126">
        <v>39</v>
      </c>
      <c r="B52" s="211" t="s">
        <v>820</v>
      </c>
      <c r="C52" s="259">
        <v>1331.0705045426903</v>
      </c>
      <c r="D52" s="259">
        <v>1331.0705045426903</v>
      </c>
      <c r="E52" s="259">
        <v>0</v>
      </c>
      <c r="F52" s="259">
        <f t="shared" si="0"/>
        <v>1331.0705045426903</v>
      </c>
      <c r="G52" s="259"/>
      <c r="H52" s="259">
        <v>0</v>
      </c>
      <c r="I52" s="259">
        <v>0</v>
      </c>
      <c r="J52" s="259">
        <f t="shared" si="1"/>
        <v>0</v>
      </c>
      <c r="K52" s="259"/>
      <c r="L52" s="259">
        <f t="shared" si="2"/>
        <v>0</v>
      </c>
      <c r="M52" s="259">
        <f t="shared" si="3"/>
        <v>0</v>
      </c>
      <c r="N52" s="164"/>
      <c r="O52" s="54"/>
    </row>
    <row r="53" spans="1:15" s="47" customFormat="1" ht="17.100000000000001" customHeight="1" x14ac:dyDescent="0.25">
      <c r="A53" s="126">
        <v>40</v>
      </c>
      <c r="B53" s="211" t="s">
        <v>821</v>
      </c>
      <c r="C53" s="259">
        <v>300.02373465453559</v>
      </c>
      <c r="D53" s="259">
        <v>300.02373465453564</v>
      </c>
      <c r="E53" s="259">
        <v>0</v>
      </c>
      <c r="F53" s="259">
        <f t="shared" si="0"/>
        <v>300.02373465453564</v>
      </c>
      <c r="G53" s="259"/>
      <c r="H53" s="259">
        <v>0</v>
      </c>
      <c r="I53" s="259">
        <v>0</v>
      </c>
      <c r="J53" s="259">
        <f t="shared" si="1"/>
        <v>0</v>
      </c>
      <c r="K53" s="259"/>
      <c r="L53" s="259">
        <f t="shared" si="2"/>
        <v>-5.6843418860808015E-14</v>
      </c>
      <c r="M53" s="259">
        <f t="shared" si="3"/>
        <v>-5.6843418860808015E-14</v>
      </c>
      <c r="N53" s="164"/>
      <c r="O53" s="54"/>
    </row>
    <row r="54" spans="1:15" s="47" customFormat="1" ht="17.100000000000001" customHeight="1" x14ac:dyDescent="0.25">
      <c r="A54" s="126">
        <v>41</v>
      </c>
      <c r="B54" s="211" t="s">
        <v>822</v>
      </c>
      <c r="C54" s="259">
        <v>5012.4403456488099</v>
      </c>
      <c r="D54" s="259">
        <v>5012.4403456488099</v>
      </c>
      <c r="E54" s="259">
        <v>0</v>
      </c>
      <c r="F54" s="259">
        <f t="shared" si="0"/>
        <v>5012.4403456488099</v>
      </c>
      <c r="G54" s="259"/>
      <c r="H54" s="259">
        <v>0</v>
      </c>
      <c r="I54" s="259">
        <v>0</v>
      </c>
      <c r="J54" s="259">
        <f t="shared" si="1"/>
        <v>0</v>
      </c>
      <c r="K54" s="259"/>
      <c r="L54" s="259">
        <f t="shared" si="2"/>
        <v>0</v>
      </c>
      <c r="M54" s="259">
        <f t="shared" si="3"/>
        <v>0</v>
      </c>
      <c r="N54" s="164"/>
      <c r="O54" s="54"/>
    </row>
    <row r="55" spans="1:15" s="47" customFormat="1" ht="17.100000000000001" customHeight="1" x14ac:dyDescent="0.25">
      <c r="A55" s="126">
        <v>42</v>
      </c>
      <c r="B55" s="211" t="s">
        <v>823</v>
      </c>
      <c r="C55" s="259">
        <v>2176.7658488283728</v>
      </c>
      <c r="D55" s="259">
        <v>2176.7658488283719</v>
      </c>
      <c r="E55" s="259">
        <v>0</v>
      </c>
      <c r="F55" s="259">
        <f t="shared" si="0"/>
        <v>2176.7658488283719</v>
      </c>
      <c r="G55" s="259"/>
      <c r="H55" s="259">
        <v>0</v>
      </c>
      <c r="I55" s="259">
        <v>0</v>
      </c>
      <c r="J55" s="259">
        <f t="shared" si="1"/>
        <v>0</v>
      </c>
      <c r="K55" s="259"/>
      <c r="L55" s="259">
        <f t="shared" si="2"/>
        <v>9.0949470177292824E-13</v>
      </c>
      <c r="M55" s="259">
        <f t="shared" si="3"/>
        <v>9.0949470177292824E-13</v>
      </c>
      <c r="N55" s="164"/>
      <c r="O55" s="54"/>
    </row>
    <row r="56" spans="1:15" s="47" customFormat="1" ht="17.100000000000001" customHeight="1" x14ac:dyDescent="0.25">
      <c r="A56" s="126">
        <v>43</v>
      </c>
      <c r="B56" s="211" t="s">
        <v>824</v>
      </c>
      <c r="C56" s="259">
        <v>886.73321176139677</v>
      </c>
      <c r="D56" s="259">
        <v>886.733211761397</v>
      </c>
      <c r="E56" s="259">
        <v>0</v>
      </c>
      <c r="F56" s="259">
        <f t="shared" si="0"/>
        <v>886.733211761397</v>
      </c>
      <c r="G56" s="259"/>
      <c r="H56" s="259">
        <v>0</v>
      </c>
      <c r="I56" s="259">
        <v>0</v>
      </c>
      <c r="J56" s="259">
        <f t="shared" si="1"/>
        <v>0</v>
      </c>
      <c r="K56" s="259"/>
      <c r="L56" s="259">
        <f t="shared" si="2"/>
        <v>-2.2737367544323206E-13</v>
      </c>
      <c r="M56" s="259">
        <f t="shared" si="3"/>
        <v>-2.2737367544323206E-13</v>
      </c>
      <c r="N56" s="164"/>
      <c r="O56" s="54"/>
    </row>
    <row r="57" spans="1:15" s="47" customFormat="1" ht="17.100000000000001" customHeight="1" x14ac:dyDescent="0.25">
      <c r="A57" s="126">
        <v>44</v>
      </c>
      <c r="B57" s="211" t="s">
        <v>825</v>
      </c>
      <c r="C57" s="259">
        <v>445.84179510000001</v>
      </c>
      <c r="D57" s="259">
        <v>445.84179510000001</v>
      </c>
      <c r="E57" s="259">
        <v>0</v>
      </c>
      <c r="F57" s="259">
        <f t="shared" si="0"/>
        <v>445.84179510000001</v>
      </c>
      <c r="G57" s="259"/>
      <c r="H57" s="259">
        <v>0</v>
      </c>
      <c r="I57" s="259">
        <v>0</v>
      </c>
      <c r="J57" s="259">
        <f t="shared" si="1"/>
        <v>0</v>
      </c>
      <c r="K57" s="259"/>
      <c r="L57" s="259">
        <f t="shared" si="2"/>
        <v>0</v>
      </c>
      <c r="M57" s="259">
        <f t="shared" si="3"/>
        <v>0</v>
      </c>
      <c r="N57" s="164"/>
      <c r="O57" s="54"/>
    </row>
    <row r="58" spans="1:15" s="47" customFormat="1" ht="17.100000000000001" customHeight="1" x14ac:dyDescent="0.25">
      <c r="A58" s="126">
        <v>45</v>
      </c>
      <c r="B58" s="211" t="s">
        <v>826</v>
      </c>
      <c r="C58" s="259">
        <v>1161.2430773770141</v>
      </c>
      <c r="D58" s="259">
        <v>1161.2430773770138</v>
      </c>
      <c r="E58" s="259">
        <v>0</v>
      </c>
      <c r="F58" s="259">
        <f t="shared" si="0"/>
        <v>1161.2430773770138</v>
      </c>
      <c r="G58" s="259"/>
      <c r="H58" s="259">
        <v>0</v>
      </c>
      <c r="I58" s="259">
        <v>0</v>
      </c>
      <c r="J58" s="259">
        <f t="shared" si="1"/>
        <v>0</v>
      </c>
      <c r="K58" s="259"/>
      <c r="L58" s="259">
        <f t="shared" si="2"/>
        <v>2.2737367544323206E-13</v>
      </c>
      <c r="M58" s="259">
        <f t="shared" si="3"/>
        <v>2.2737367544323206E-13</v>
      </c>
      <c r="N58" s="164"/>
      <c r="O58" s="54"/>
    </row>
    <row r="59" spans="1:15" s="47" customFormat="1" ht="17.100000000000001" customHeight="1" x14ac:dyDescent="0.25">
      <c r="A59" s="126">
        <v>46</v>
      </c>
      <c r="B59" s="211" t="s">
        <v>827</v>
      </c>
      <c r="C59" s="259">
        <v>433.77456713506507</v>
      </c>
      <c r="D59" s="259">
        <v>433.77456713506507</v>
      </c>
      <c r="E59" s="259">
        <v>0</v>
      </c>
      <c r="F59" s="259">
        <f t="shared" si="0"/>
        <v>433.77456713506507</v>
      </c>
      <c r="G59" s="259"/>
      <c r="H59" s="259">
        <v>0</v>
      </c>
      <c r="I59" s="259">
        <v>0</v>
      </c>
      <c r="J59" s="259">
        <f t="shared" si="1"/>
        <v>0</v>
      </c>
      <c r="K59" s="259"/>
      <c r="L59" s="259">
        <f t="shared" si="2"/>
        <v>0</v>
      </c>
      <c r="M59" s="259">
        <f t="shared" si="3"/>
        <v>0</v>
      </c>
      <c r="N59" s="164"/>
      <c r="O59" s="54"/>
    </row>
    <row r="60" spans="1:15" s="47" customFormat="1" ht="17.100000000000001" customHeight="1" x14ac:dyDescent="0.25">
      <c r="A60" s="126">
        <v>47</v>
      </c>
      <c r="B60" s="211" t="s">
        <v>828</v>
      </c>
      <c r="C60" s="259">
        <v>908.0019847587879</v>
      </c>
      <c r="D60" s="259">
        <v>908.00198475878767</v>
      </c>
      <c r="E60" s="259">
        <v>0</v>
      </c>
      <c r="F60" s="259">
        <f t="shared" si="0"/>
        <v>908.00198475878767</v>
      </c>
      <c r="G60" s="259"/>
      <c r="H60" s="259">
        <v>0</v>
      </c>
      <c r="I60" s="259">
        <v>0</v>
      </c>
      <c r="J60" s="259">
        <f t="shared" si="1"/>
        <v>0</v>
      </c>
      <c r="K60" s="259"/>
      <c r="L60" s="259">
        <f t="shared" si="2"/>
        <v>2.2737367544323206E-13</v>
      </c>
      <c r="M60" s="259">
        <f t="shared" si="3"/>
        <v>2.2737367544323206E-13</v>
      </c>
      <c r="N60" s="164"/>
      <c r="O60" s="54"/>
    </row>
    <row r="61" spans="1:15" s="47" customFormat="1" ht="17.100000000000001" customHeight="1" x14ac:dyDescent="0.25">
      <c r="A61" s="126">
        <v>48</v>
      </c>
      <c r="B61" s="211" t="s">
        <v>829</v>
      </c>
      <c r="C61" s="259">
        <v>1135.0625801396793</v>
      </c>
      <c r="D61" s="259">
        <v>1135.0625801396795</v>
      </c>
      <c r="E61" s="259">
        <v>0</v>
      </c>
      <c r="F61" s="259">
        <f t="shared" si="0"/>
        <v>1135.0625801396795</v>
      </c>
      <c r="G61" s="259"/>
      <c r="H61" s="259">
        <v>0</v>
      </c>
      <c r="I61" s="259">
        <v>0</v>
      </c>
      <c r="J61" s="259">
        <f t="shared" si="1"/>
        <v>0</v>
      </c>
      <c r="K61" s="259"/>
      <c r="L61" s="259">
        <f t="shared" si="2"/>
        <v>-2.2737367544323206E-13</v>
      </c>
      <c r="M61" s="259">
        <f t="shared" si="3"/>
        <v>-2.2737367544323206E-13</v>
      </c>
      <c r="N61" s="164"/>
      <c r="O61" s="54"/>
    </row>
    <row r="62" spans="1:15" s="47" customFormat="1" ht="17.100000000000001" customHeight="1" x14ac:dyDescent="0.25">
      <c r="A62" s="126">
        <v>49</v>
      </c>
      <c r="B62" s="211" t="s">
        <v>830</v>
      </c>
      <c r="C62" s="259">
        <v>2571.1550441592626</v>
      </c>
      <c r="D62" s="259">
        <v>2571.1550441592626</v>
      </c>
      <c r="E62" s="259">
        <v>0</v>
      </c>
      <c r="F62" s="259">
        <f t="shared" si="0"/>
        <v>2571.1550441592626</v>
      </c>
      <c r="G62" s="259"/>
      <c r="H62" s="259">
        <v>0</v>
      </c>
      <c r="I62" s="259">
        <v>0</v>
      </c>
      <c r="J62" s="259">
        <f t="shared" si="1"/>
        <v>0</v>
      </c>
      <c r="K62" s="259"/>
      <c r="L62" s="259">
        <f t="shared" si="2"/>
        <v>0</v>
      </c>
      <c r="M62" s="259">
        <f t="shared" si="3"/>
        <v>0</v>
      </c>
      <c r="N62" s="164"/>
      <c r="O62" s="54"/>
    </row>
    <row r="63" spans="1:15" s="47" customFormat="1" ht="17.100000000000001" customHeight="1" x14ac:dyDescent="0.25">
      <c r="A63" s="126">
        <v>50</v>
      </c>
      <c r="B63" s="211" t="s">
        <v>831</v>
      </c>
      <c r="C63" s="259">
        <v>3090.3536416254606</v>
      </c>
      <c r="D63" s="259">
        <v>3090.3536416254606</v>
      </c>
      <c r="E63" s="259">
        <v>0</v>
      </c>
      <c r="F63" s="259">
        <f t="shared" si="0"/>
        <v>3090.3536416254606</v>
      </c>
      <c r="G63" s="259"/>
      <c r="H63" s="259">
        <v>0</v>
      </c>
      <c r="I63" s="259">
        <v>0</v>
      </c>
      <c r="J63" s="259">
        <f t="shared" si="1"/>
        <v>0</v>
      </c>
      <c r="K63" s="259"/>
      <c r="L63" s="259">
        <f t="shared" si="2"/>
        <v>0</v>
      </c>
      <c r="M63" s="259">
        <f t="shared" si="3"/>
        <v>0</v>
      </c>
      <c r="N63" s="164"/>
      <c r="O63" s="54"/>
    </row>
    <row r="64" spans="1:15" s="47" customFormat="1" ht="17.100000000000001" customHeight="1" x14ac:dyDescent="0.25">
      <c r="A64" s="126">
        <v>51</v>
      </c>
      <c r="B64" s="211" t="s">
        <v>832</v>
      </c>
      <c r="C64" s="259">
        <v>580.16657482798485</v>
      </c>
      <c r="D64" s="259">
        <v>580.16657482798473</v>
      </c>
      <c r="E64" s="259">
        <v>0</v>
      </c>
      <c r="F64" s="259">
        <f t="shared" si="0"/>
        <v>580.16657482798473</v>
      </c>
      <c r="G64" s="259"/>
      <c r="H64" s="259">
        <v>0</v>
      </c>
      <c r="I64" s="259">
        <v>0</v>
      </c>
      <c r="J64" s="259">
        <f t="shared" si="1"/>
        <v>0</v>
      </c>
      <c r="K64" s="259"/>
      <c r="L64" s="259">
        <f t="shared" si="2"/>
        <v>1.1368683772161603E-13</v>
      </c>
      <c r="M64" s="259">
        <f t="shared" si="3"/>
        <v>1.1368683772161603E-13</v>
      </c>
      <c r="N64" s="164"/>
      <c r="O64" s="54"/>
    </row>
    <row r="65" spans="1:15" s="47" customFormat="1" ht="17.100000000000001" customHeight="1" x14ac:dyDescent="0.25">
      <c r="A65" s="126">
        <v>52</v>
      </c>
      <c r="B65" s="211" t="s">
        <v>467</v>
      </c>
      <c r="C65" s="259">
        <v>557.7050436605025</v>
      </c>
      <c r="D65" s="259">
        <v>557.7050436605025</v>
      </c>
      <c r="E65" s="259">
        <v>0</v>
      </c>
      <c r="F65" s="259">
        <f t="shared" si="0"/>
        <v>557.7050436605025</v>
      </c>
      <c r="G65" s="259"/>
      <c r="H65" s="259">
        <v>0</v>
      </c>
      <c r="I65" s="259">
        <v>0</v>
      </c>
      <c r="J65" s="259">
        <f t="shared" si="1"/>
        <v>0</v>
      </c>
      <c r="K65" s="259"/>
      <c r="L65" s="259">
        <f t="shared" si="2"/>
        <v>0</v>
      </c>
      <c r="M65" s="259">
        <f t="shared" si="3"/>
        <v>0</v>
      </c>
      <c r="N65" s="164"/>
      <c r="O65" s="54"/>
    </row>
    <row r="66" spans="1:15" s="47" customFormat="1" ht="17.100000000000001" customHeight="1" x14ac:dyDescent="0.25">
      <c r="A66" s="126">
        <v>53</v>
      </c>
      <c r="B66" s="211" t="s">
        <v>833</v>
      </c>
      <c r="C66" s="259">
        <v>337.85943989230014</v>
      </c>
      <c r="D66" s="259">
        <v>337.8594398923002</v>
      </c>
      <c r="E66" s="259">
        <v>0</v>
      </c>
      <c r="F66" s="259">
        <f t="shared" si="0"/>
        <v>337.8594398923002</v>
      </c>
      <c r="G66" s="259"/>
      <c r="H66" s="259">
        <v>0</v>
      </c>
      <c r="I66" s="259">
        <v>0</v>
      </c>
      <c r="J66" s="259">
        <f t="shared" si="1"/>
        <v>0</v>
      </c>
      <c r="K66" s="259"/>
      <c r="L66" s="259">
        <f t="shared" si="2"/>
        <v>-5.6843418860808015E-14</v>
      </c>
      <c r="M66" s="259">
        <f t="shared" si="3"/>
        <v>-5.6843418860808015E-14</v>
      </c>
      <c r="N66" s="164"/>
      <c r="O66" s="54"/>
    </row>
    <row r="67" spans="1:15" s="47" customFormat="1" ht="17.100000000000001" customHeight="1" x14ac:dyDescent="0.25">
      <c r="A67" s="126">
        <v>54</v>
      </c>
      <c r="B67" s="211" t="s">
        <v>834</v>
      </c>
      <c r="C67" s="259">
        <v>526.74513603874504</v>
      </c>
      <c r="D67" s="259">
        <v>526.74513603874516</v>
      </c>
      <c r="E67" s="259">
        <v>0</v>
      </c>
      <c r="F67" s="259">
        <f t="shared" si="0"/>
        <v>526.74513603874516</v>
      </c>
      <c r="G67" s="259"/>
      <c r="H67" s="259">
        <v>0</v>
      </c>
      <c r="I67" s="259">
        <v>0</v>
      </c>
      <c r="J67" s="259">
        <f t="shared" si="1"/>
        <v>0</v>
      </c>
      <c r="K67" s="259"/>
      <c r="L67" s="259">
        <f t="shared" si="2"/>
        <v>-1.1368683772161603E-13</v>
      </c>
      <c r="M67" s="259">
        <f t="shared" si="3"/>
        <v>-1.1368683772161603E-13</v>
      </c>
      <c r="N67" s="164"/>
      <c r="O67" s="54"/>
    </row>
    <row r="68" spans="1:15" s="47" customFormat="1" ht="17.100000000000001" customHeight="1" x14ac:dyDescent="0.25">
      <c r="A68" s="126">
        <v>55</v>
      </c>
      <c r="B68" s="211" t="s">
        <v>835</v>
      </c>
      <c r="C68" s="259">
        <v>429.25873091431203</v>
      </c>
      <c r="D68" s="259">
        <v>429.25873091431203</v>
      </c>
      <c r="E68" s="259">
        <v>0</v>
      </c>
      <c r="F68" s="259">
        <f t="shared" si="0"/>
        <v>429.25873091431203</v>
      </c>
      <c r="G68" s="259"/>
      <c r="H68" s="259">
        <v>0</v>
      </c>
      <c r="I68" s="259">
        <v>0</v>
      </c>
      <c r="J68" s="259">
        <f t="shared" si="1"/>
        <v>0</v>
      </c>
      <c r="K68" s="259"/>
      <c r="L68" s="259">
        <f t="shared" si="2"/>
        <v>0</v>
      </c>
      <c r="M68" s="259">
        <f t="shared" si="3"/>
        <v>0</v>
      </c>
      <c r="N68" s="164"/>
      <c r="O68" s="54"/>
    </row>
    <row r="69" spans="1:15" s="47" customFormat="1" ht="17.100000000000001" customHeight="1" x14ac:dyDescent="0.25">
      <c r="A69" s="126">
        <v>57</v>
      </c>
      <c r="B69" s="211" t="s">
        <v>836</v>
      </c>
      <c r="C69" s="259">
        <v>278.86358138156078</v>
      </c>
      <c r="D69" s="259">
        <v>278.86358138156089</v>
      </c>
      <c r="E69" s="259">
        <v>0</v>
      </c>
      <c r="F69" s="259">
        <f t="shared" si="0"/>
        <v>278.86358138156089</v>
      </c>
      <c r="G69" s="259"/>
      <c r="H69" s="259">
        <v>0</v>
      </c>
      <c r="I69" s="259">
        <v>0</v>
      </c>
      <c r="J69" s="259">
        <f t="shared" si="1"/>
        <v>0</v>
      </c>
      <c r="K69" s="259"/>
      <c r="L69" s="259">
        <f t="shared" si="2"/>
        <v>-1.1368683772161603E-13</v>
      </c>
      <c r="M69" s="259">
        <f t="shared" si="3"/>
        <v>-1.1368683772161603E-13</v>
      </c>
      <c r="N69" s="164"/>
      <c r="O69" s="54"/>
    </row>
    <row r="70" spans="1:15" s="47" customFormat="1" ht="17.100000000000001" customHeight="1" x14ac:dyDescent="0.25">
      <c r="A70" s="126">
        <v>58</v>
      </c>
      <c r="B70" s="211" t="s">
        <v>837</v>
      </c>
      <c r="C70" s="259">
        <v>1580.5292852159776</v>
      </c>
      <c r="D70" s="259">
        <v>1580.5292852159776</v>
      </c>
      <c r="E70" s="259">
        <v>0</v>
      </c>
      <c r="F70" s="259">
        <f t="shared" si="0"/>
        <v>1580.5292852159776</v>
      </c>
      <c r="G70" s="259"/>
      <c r="H70" s="259">
        <v>0</v>
      </c>
      <c r="I70" s="259">
        <v>0</v>
      </c>
      <c r="J70" s="259">
        <f t="shared" si="1"/>
        <v>0</v>
      </c>
      <c r="K70" s="259"/>
      <c r="L70" s="259">
        <f t="shared" si="2"/>
        <v>0</v>
      </c>
      <c r="M70" s="259">
        <f t="shared" si="3"/>
        <v>0</v>
      </c>
      <c r="N70" s="164"/>
      <c r="O70" s="54"/>
    </row>
    <row r="71" spans="1:15" s="47" customFormat="1" ht="17.100000000000001" customHeight="1" x14ac:dyDescent="0.25">
      <c r="A71" s="126">
        <v>59</v>
      </c>
      <c r="B71" s="211" t="s">
        <v>838</v>
      </c>
      <c r="C71" s="259">
        <v>613.97998032855662</v>
      </c>
      <c r="D71" s="259">
        <v>613.97998032855639</v>
      </c>
      <c r="E71" s="259">
        <v>0</v>
      </c>
      <c r="F71" s="259">
        <f t="shared" si="0"/>
        <v>613.97998032855639</v>
      </c>
      <c r="G71" s="259"/>
      <c r="H71" s="259">
        <v>0</v>
      </c>
      <c r="I71" s="259">
        <v>0</v>
      </c>
      <c r="J71" s="259">
        <f t="shared" si="1"/>
        <v>0</v>
      </c>
      <c r="K71" s="259"/>
      <c r="L71" s="259">
        <f t="shared" si="2"/>
        <v>2.2737367544323206E-13</v>
      </c>
      <c r="M71" s="259">
        <f t="shared" si="3"/>
        <v>2.2737367544323206E-13</v>
      </c>
      <c r="N71" s="164"/>
      <c r="O71" s="54"/>
    </row>
    <row r="72" spans="1:15" s="47" customFormat="1" ht="17.100000000000001" customHeight="1" x14ac:dyDescent="0.25">
      <c r="A72" s="126">
        <v>60</v>
      </c>
      <c r="B72" s="211" t="s">
        <v>839</v>
      </c>
      <c r="C72" s="259">
        <v>2297.6229137551441</v>
      </c>
      <c r="D72" s="259">
        <v>2297.6229137551445</v>
      </c>
      <c r="E72" s="259">
        <v>0</v>
      </c>
      <c r="F72" s="259">
        <f t="shared" si="0"/>
        <v>2297.6229137551445</v>
      </c>
      <c r="G72" s="259"/>
      <c r="H72" s="259">
        <v>0</v>
      </c>
      <c r="I72" s="259">
        <v>0</v>
      </c>
      <c r="J72" s="259">
        <f t="shared" si="1"/>
        <v>0</v>
      </c>
      <c r="K72" s="259"/>
      <c r="L72" s="259">
        <f t="shared" si="2"/>
        <v>-4.5474735088646412E-13</v>
      </c>
      <c r="M72" s="259">
        <f t="shared" si="3"/>
        <v>-4.5474735088646412E-13</v>
      </c>
      <c r="N72" s="164"/>
      <c r="O72" s="54"/>
    </row>
    <row r="73" spans="1:15" s="47" customFormat="1" ht="17.100000000000001" customHeight="1" x14ac:dyDescent="0.25">
      <c r="A73" s="126">
        <v>61</v>
      </c>
      <c r="B73" s="211" t="s">
        <v>840</v>
      </c>
      <c r="C73" s="259">
        <v>1560.4093742845189</v>
      </c>
      <c r="D73" s="259">
        <v>1560.4093742845182</v>
      </c>
      <c r="E73" s="259">
        <v>0</v>
      </c>
      <c r="F73" s="259">
        <f t="shared" si="0"/>
        <v>1560.4093742845182</v>
      </c>
      <c r="G73" s="259"/>
      <c r="H73" s="259">
        <v>0</v>
      </c>
      <c r="I73" s="259">
        <v>0</v>
      </c>
      <c r="J73" s="259">
        <f t="shared" si="1"/>
        <v>0</v>
      </c>
      <c r="K73" s="259"/>
      <c r="L73" s="259">
        <f t="shared" si="2"/>
        <v>6.8212102632969618E-13</v>
      </c>
      <c r="M73" s="259">
        <f t="shared" si="3"/>
        <v>6.8212102632969618E-13</v>
      </c>
      <c r="N73" s="164"/>
      <c r="O73" s="54"/>
    </row>
    <row r="74" spans="1:15" s="47" customFormat="1" ht="17.100000000000001" customHeight="1" x14ac:dyDescent="0.25">
      <c r="A74" s="126">
        <v>62</v>
      </c>
      <c r="B74" s="211" t="s">
        <v>468</v>
      </c>
      <c r="C74" s="259">
        <v>12850.629362079204</v>
      </c>
      <c r="D74" s="259">
        <v>12829.889920380907</v>
      </c>
      <c r="E74" s="259">
        <v>6.913147215075135</v>
      </c>
      <c r="F74" s="259">
        <f t="shared" si="0"/>
        <v>12836.803067595982</v>
      </c>
      <c r="G74" s="259"/>
      <c r="H74" s="259">
        <v>0</v>
      </c>
      <c r="I74" s="259">
        <v>6.913147215075135</v>
      </c>
      <c r="J74" s="259">
        <f t="shared" si="1"/>
        <v>6.913147215075135</v>
      </c>
      <c r="K74" s="259"/>
      <c r="L74" s="259">
        <f t="shared" si="2"/>
        <v>6.9131472681470925</v>
      </c>
      <c r="M74" s="259">
        <f t="shared" si="3"/>
        <v>13.826294483222227</v>
      </c>
      <c r="N74" s="164"/>
      <c r="O74" s="54"/>
    </row>
    <row r="75" spans="1:15" s="47" customFormat="1" ht="17.100000000000001" customHeight="1" x14ac:dyDescent="0.25">
      <c r="A75" s="126">
        <v>63</v>
      </c>
      <c r="B75" s="211" t="s">
        <v>469</v>
      </c>
      <c r="C75" s="259">
        <v>16893.310004475854</v>
      </c>
      <c r="D75" s="259">
        <v>9527.0929554623945</v>
      </c>
      <c r="E75" s="259">
        <v>566.63208097982158</v>
      </c>
      <c r="F75" s="259">
        <f t="shared" si="0"/>
        <v>10093.725036442216</v>
      </c>
      <c r="G75" s="259"/>
      <c r="H75" s="259">
        <v>0</v>
      </c>
      <c r="I75" s="259">
        <v>566.63208097982158</v>
      </c>
      <c r="J75" s="259">
        <f t="shared" si="1"/>
        <v>566.63208097982158</v>
      </c>
      <c r="K75" s="259"/>
      <c r="L75" s="259">
        <f t="shared" si="2"/>
        <v>6232.9528870538161</v>
      </c>
      <c r="M75" s="259">
        <f t="shared" si="3"/>
        <v>6799.5849680336378</v>
      </c>
      <c r="N75" s="164"/>
      <c r="O75" s="54"/>
    </row>
    <row r="76" spans="1:15" s="47" customFormat="1" ht="17.100000000000001" customHeight="1" x14ac:dyDescent="0.25">
      <c r="A76" s="126">
        <v>64</v>
      </c>
      <c r="B76" s="211" t="s">
        <v>841</v>
      </c>
      <c r="C76" s="259">
        <v>135.66432955011467</v>
      </c>
      <c r="D76" s="259">
        <v>135.66432955011464</v>
      </c>
      <c r="E76" s="259">
        <v>0</v>
      </c>
      <c r="F76" s="259">
        <f t="shared" si="0"/>
        <v>135.66432955011464</v>
      </c>
      <c r="G76" s="259"/>
      <c r="H76" s="259">
        <v>0</v>
      </c>
      <c r="I76" s="259">
        <v>0</v>
      </c>
      <c r="J76" s="259">
        <f t="shared" si="1"/>
        <v>0</v>
      </c>
      <c r="K76" s="259"/>
      <c r="L76" s="259">
        <f t="shared" si="2"/>
        <v>2.8421709430404007E-14</v>
      </c>
      <c r="M76" s="259">
        <f t="shared" si="3"/>
        <v>2.8421709430404007E-14</v>
      </c>
      <c r="N76" s="164"/>
      <c r="O76" s="54"/>
    </row>
    <row r="77" spans="1:15" s="47" customFormat="1" ht="17.100000000000001" customHeight="1" x14ac:dyDescent="0.25">
      <c r="A77" s="126">
        <v>65</v>
      </c>
      <c r="B77" s="211" t="s">
        <v>842</v>
      </c>
      <c r="C77" s="259">
        <v>1384.6394419736857</v>
      </c>
      <c r="D77" s="259">
        <v>1384.639441973686</v>
      </c>
      <c r="E77" s="259">
        <v>0</v>
      </c>
      <c r="F77" s="259">
        <f t="shared" si="0"/>
        <v>1384.639441973686</v>
      </c>
      <c r="G77" s="259"/>
      <c r="H77" s="259">
        <v>0</v>
      </c>
      <c r="I77" s="259">
        <v>0</v>
      </c>
      <c r="J77" s="259">
        <f t="shared" si="1"/>
        <v>0</v>
      </c>
      <c r="K77" s="259"/>
      <c r="L77" s="259">
        <f t="shared" si="2"/>
        <v>-2.2737367544323206E-13</v>
      </c>
      <c r="M77" s="259">
        <f t="shared" si="3"/>
        <v>-2.2737367544323206E-13</v>
      </c>
      <c r="N77" s="164"/>
      <c r="O77" s="54"/>
    </row>
    <row r="78" spans="1:15" s="47" customFormat="1" ht="17.100000000000001" customHeight="1" x14ac:dyDescent="0.25">
      <c r="A78" s="126">
        <v>66</v>
      </c>
      <c r="B78" s="211" t="s">
        <v>843</v>
      </c>
      <c r="C78" s="259">
        <v>1519.5669180374684</v>
      </c>
      <c r="D78" s="259">
        <v>1519.5669180374684</v>
      </c>
      <c r="E78" s="259">
        <v>0</v>
      </c>
      <c r="F78" s="259">
        <f t="shared" si="0"/>
        <v>1519.5669180374684</v>
      </c>
      <c r="G78" s="259"/>
      <c r="H78" s="259">
        <v>0</v>
      </c>
      <c r="I78" s="259">
        <v>0</v>
      </c>
      <c r="J78" s="259">
        <f t="shared" si="1"/>
        <v>0</v>
      </c>
      <c r="K78" s="259"/>
      <c r="L78" s="259">
        <f t="shared" si="2"/>
        <v>0</v>
      </c>
      <c r="M78" s="259">
        <f t="shared" si="3"/>
        <v>0</v>
      </c>
      <c r="N78" s="164"/>
      <c r="O78" s="54"/>
    </row>
    <row r="79" spans="1:15" s="51" customFormat="1" ht="17.100000000000001" customHeight="1" x14ac:dyDescent="0.25">
      <c r="A79" s="126">
        <v>67</v>
      </c>
      <c r="B79" s="211" t="s">
        <v>844</v>
      </c>
      <c r="C79" s="259">
        <v>414.53713823278338</v>
      </c>
      <c r="D79" s="259">
        <v>414.53713823278349</v>
      </c>
      <c r="E79" s="259">
        <v>0</v>
      </c>
      <c r="F79" s="259">
        <f t="shared" si="0"/>
        <v>414.53713823278349</v>
      </c>
      <c r="G79" s="259"/>
      <c r="H79" s="259">
        <v>0</v>
      </c>
      <c r="I79" s="259">
        <v>0</v>
      </c>
      <c r="J79" s="259">
        <f t="shared" si="1"/>
        <v>0</v>
      </c>
      <c r="K79" s="259"/>
      <c r="L79" s="259">
        <f t="shared" si="2"/>
        <v>-1.1368683772161603E-13</v>
      </c>
      <c r="M79" s="259">
        <f t="shared" si="3"/>
        <v>-1.1368683772161603E-13</v>
      </c>
      <c r="N79" s="164"/>
      <c r="O79" s="54"/>
    </row>
    <row r="80" spans="1:15" s="47" customFormat="1" ht="17.100000000000001" customHeight="1" x14ac:dyDescent="0.25">
      <c r="A80" s="126">
        <v>68</v>
      </c>
      <c r="B80" s="211" t="s">
        <v>470</v>
      </c>
      <c r="C80" s="259">
        <v>1881.6058595882832</v>
      </c>
      <c r="D80" s="259">
        <v>1740.0189610297823</v>
      </c>
      <c r="E80" s="259">
        <v>34.597245727009941</v>
      </c>
      <c r="F80" s="259">
        <f t="shared" ref="F80:F143" si="4">+D80+E80</f>
        <v>1774.6162067567923</v>
      </c>
      <c r="G80" s="259"/>
      <c r="H80" s="259">
        <v>0</v>
      </c>
      <c r="I80" s="259">
        <v>51.564011517120655</v>
      </c>
      <c r="J80" s="259">
        <f t="shared" ref="J80:J143" si="5">+H80+I80</f>
        <v>51.564011517120655</v>
      </c>
      <c r="K80" s="259"/>
      <c r="L80" s="259">
        <f>SUM(C80-F80-J80)</f>
        <v>55.425641314370303</v>
      </c>
      <c r="M80" s="259">
        <f t="shared" ref="M80:M143" si="6">J80+L80</f>
        <v>106.98965283149096</v>
      </c>
      <c r="N80" s="164"/>
      <c r="O80" s="54"/>
    </row>
    <row r="81" spans="1:15" s="47" customFormat="1" ht="17.100000000000001" customHeight="1" x14ac:dyDescent="0.25">
      <c r="A81" s="126">
        <v>69</v>
      </c>
      <c r="B81" s="211" t="s">
        <v>845</v>
      </c>
      <c r="C81" s="259">
        <v>673.1212493021975</v>
      </c>
      <c r="D81" s="259">
        <v>673.1212493021975</v>
      </c>
      <c r="E81" s="259">
        <v>0</v>
      </c>
      <c r="F81" s="259">
        <f t="shared" si="4"/>
        <v>673.1212493021975</v>
      </c>
      <c r="G81" s="259"/>
      <c r="H81" s="259">
        <v>0</v>
      </c>
      <c r="I81" s="259">
        <v>0</v>
      </c>
      <c r="J81" s="259">
        <f t="shared" si="5"/>
        <v>0</v>
      </c>
      <c r="K81" s="259"/>
      <c r="L81" s="259">
        <f>SUM(C81-F81-J81)</f>
        <v>0</v>
      </c>
      <c r="M81" s="259">
        <f t="shared" si="6"/>
        <v>0</v>
      </c>
      <c r="N81" s="164"/>
      <c r="O81" s="54"/>
    </row>
    <row r="82" spans="1:15" s="47" customFormat="1" ht="17.100000000000001" customHeight="1" x14ac:dyDescent="0.25">
      <c r="A82" s="126">
        <v>70</v>
      </c>
      <c r="B82" s="211" t="s">
        <v>846</v>
      </c>
      <c r="C82" s="259">
        <v>752.19781256744864</v>
      </c>
      <c r="D82" s="259">
        <v>752.19781256744852</v>
      </c>
      <c r="E82" s="259">
        <v>0</v>
      </c>
      <c r="F82" s="259">
        <f t="shared" si="4"/>
        <v>752.19781256744852</v>
      </c>
      <c r="G82" s="259"/>
      <c r="H82" s="259">
        <v>0</v>
      </c>
      <c r="I82" s="259">
        <v>0</v>
      </c>
      <c r="J82" s="259">
        <f t="shared" si="5"/>
        <v>0</v>
      </c>
      <c r="K82" s="259"/>
      <c r="L82" s="259">
        <f t="shared" ref="L82:L145" si="7">SUM(C82-F82-J82)</f>
        <v>1.1368683772161603E-13</v>
      </c>
      <c r="M82" s="259">
        <f t="shared" si="6"/>
        <v>1.1368683772161603E-13</v>
      </c>
      <c r="N82" s="164"/>
      <c r="O82" s="54"/>
    </row>
    <row r="83" spans="1:15" s="47" customFormat="1" ht="17.100000000000001" customHeight="1" x14ac:dyDescent="0.25">
      <c r="A83" s="126">
        <v>71</v>
      </c>
      <c r="B83" s="211" t="s">
        <v>847</v>
      </c>
      <c r="C83" s="259">
        <v>275.1483117660315</v>
      </c>
      <c r="D83" s="259">
        <v>275.14831176603161</v>
      </c>
      <c r="E83" s="259">
        <v>0</v>
      </c>
      <c r="F83" s="259">
        <f t="shared" si="4"/>
        <v>275.14831176603161</v>
      </c>
      <c r="G83" s="259"/>
      <c r="H83" s="259">
        <v>0</v>
      </c>
      <c r="I83" s="259">
        <v>0</v>
      </c>
      <c r="J83" s="259">
        <f t="shared" si="5"/>
        <v>0</v>
      </c>
      <c r="K83" s="259"/>
      <c r="L83" s="259">
        <f t="shared" si="7"/>
        <v>-1.1368683772161603E-13</v>
      </c>
      <c r="M83" s="259">
        <f t="shared" si="6"/>
        <v>-1.1368683772161603E-13</v>
      </c>
      <c r="N83" s="164"/>
      <c r="O83" s="54"/>
    </row>
    <row r="84" spans="1:15" s="47" customFormat="1" ht="17.100000000000001" customHeight="1" x14ac:dyDescent="0.25">
      <c r="A84" s="126">
        <v>72</v>
      </c>
      <c r="B84" s="211" t="s">
        <v>848</v>
      </c>
      <c r="C84" s="259">
        <v>626.45754970433825</v>
      </c>
      <c r="D84" s="259">
        <v>626.45754970433825</v>
      </c>
      <c r="E84" s="259">
        <v>0</v>
      </c>
      <c r="F84" s="259">
        <f t="shared" si="4"/>
        <v>626.45754970433825</v>
      </c>
      <c r="G84" s="259"/>
      <c r="H84" s="259">
        <v>0</v>
      </c>
      <c r="I84" s="259">
        <v>0</v>
      </c>
      <c r="J84" s="259">
        <f t="shared" si="5"/>
        <v>0</v>
      </c>
      <c r="K84" s="259"/>
      <c r="L84" s="259">
        <f t="shared" si="7"/>
        <v>0</v>
      </c>
      <c r="M84" s="259">
        <f t="shared" si="6"/>
        <v>0</v>
      </c>
      <c r="N84" s="164"/>
      <c r="O84" s="54"/>
    </row>
    <row r="85" spans="1:15" s="47" customFormat="1" ht="17.100000000000001" customHeight="1" x14ac:dyDescent="0.25">
      <c r="A85" s="126">
        <v>73</v>
      </c>
      <c r="B85" s="211" t="s">
        <v>849</v>
      </c>
      <c r="C85" s="259">
        <v>858.20333804009999</v>
      </c>
      <c r="D85" s="259">
        <v>858.20333804009977</v>
      </c>
      <c r="E85" s="259">
        <v>0</v>
      </c>
      <c r="F85" s="259">
        <f t="shared" si="4"/>
        <v>858.20333804009977</v>
      </c>
      <c r="G85" s="259"/>
      <c r="H85" s="259">
        <v>0</v>
      </c>
      <c r="I85" s="259">
        <v>0</v>
      </c>
      <c r="J85" s="259">
        <f t="shared" si="5"/>
        <v>0</v>
      </c>
      <c r="K85" s="259"/>
      <c r="L85" s="259">
        <f t="shared" si="7"/>
        <v>2.2737367544323206E-13</v>
      </c>
      <c r="M85" s="259">
        <f t="shared" si="6"/>
        <v>2.2737367544323206E-13</v>
      </c>
      <c r="N85" s="164"/>
      <c r="O85" s="54"/>
    </row>
    <row r="86" spans="1:15" s="47" customFormat="1" ht="17.100000000000001" customHeight="1" x14ac:dyDescent="0.25">
      <c r="A86" s="126">
        <v>74</v>
      </c>
      <c r="B86" s="211" t="s">
        <v>850</v>
      </c>
      <c r="C86" s="259">
        <v>128.66385772031867</v>
      </c>
      <c r="D86" s="259">
        <v>128.66385772031865</v>
      </c>
      <c r="E86" s="259">
        <v>0</v>
      </c>
      <c r="F86" s="259">
        <f t="shared" si="4"/>
        <v>128.66385772031865</v>
      </c>
      <c r="G86" s="259"/>
      <c r="H86" s="259">
        <v>0</v>
      </c>
      <c r="I86" s="259">
        <v>0</v>
      </c>
      <c r="J86" s="259">
        <f t="shared" si="5"/>
        <v>0</v>
      </c>
      <c r="K86" s="259"/>
      <c r="L86" s="259">
        <f t="shared" si="7"/>
        <v>2.8421709430404007E-14</v>
      </c>
      <c r="M86" s="259">
        <f t="shared" si="6"/>
        <v>2.8421709430404007E-14</v>
      </c>
      <c r="N86" s="164"/>
      <c r="O86" s="54"/>
    </row>
    <row r="87" spans="1:15" s="47" customFormat="1" ht="17.100000000000001" customHeight="1" x14ac:dyDescent="0.25">
      <c r="A87" s="126">
        <v>75</v>
      </c>
      <c r="B87" s="211" t="s">
        <v>851</v>
      </c>
      <c r="C87" s="259">
        <v>234.20171325623355</v>
      </c>
      <c r="D87" s="259">
        <v>234.20171325623355</v>
      </c>
      <c r="E87" s="259">
        <v>0</v>
      </c>
      <c r="F87" s="259">
        <f t="shared" si="4"/>
        <v>234.20171325623355</v>
      </c>
      <c r="G87" s="259"/>
      <c r="H87" s="259">
        <v>0</v>
      </c>
      <c r="I87" s="259">
        <v>0</v>
      </c>
      <c r="J87" s="259">
        <f t="shared" si="5"/>
        <v>0</v>
      </c>
      <c r="K87" s="259"/>
      <c r="L87" s="259">
        <f t="shared" si="7"/>
        <v>0</v>
      </c>
      <c r="M87" s="259">
        <f t="shared" si="6"/>
        <v>0</v>
      </c>
      <c r="N87" s="164"/>
      <c r="O87" s="54"/>
    </row>
    <row r="88" spans="1:15" s="47" customFormat="1" ht="17.100000000000001" customHeight="1" x14ac:dyDescent="0.25">
      <c r="A88" s="126">
        <v>76</v>
      </c>
      <c r="B88" s="211" t="s">
        <v>852</v>
      </c>
      <c r="C88" s="259">
        <v>380.35491779661567</v>
      </c>
      <c r="D88" s="259">
        <v>380.35491779661567</v>
      </c>
      <c r="E88" s="259">
        <v>0</v>
      </c>
      <c r="F88" s="259">
        <f t="shared" si="4"/>
        <v>380.35491779661567</v>
      </c>
      <c r="G88" s="259"/>
      <c r="H88" s="259">
        <v>0</v>
      </c>
      <c r="I88" s="259">
        <v>0</v>
      </c>
      <c r="J88" s="259">
        <f t="shared" si="5"/>
        <v>0</v>
      </c>
      <c r="K88" s="259"/>
      <c r="L88" s="259">
        <f t="shared" si="7"/>
        <v>0</v>
      </c>
      <c r="M88" s="259">
        <f t="shared" si="6"/>
        <v>0</v>
      </c>
      <c r="N88" s="164"/>
      <c r="O88" s="54"/>
    </row>
    <row r="89" spans="1:15" s="47" customFormat="1" ht="17.100000000000001" customHeight="1" x14ac:dyDescent="0.25">
      <c r="A89" s="126">
        <v>77</v>
      </c>
      <c r="B89" s="211" t="s">
        <v>853</v>
      </c>
      <c r="C89" s="259">
        <v>291.93697231945509</v>
      </c>
      <c r="D89" s="259">
        <v>291.93697231945509</v>
      </c>
      <c r="E89" s="259">
        <v>0</v>
      </c>
      <c r="F89" s="259">
        <f t="shared" si="4"/>
        <v>291.93697231945509</v>
      </c>
      <c r="G89" s="259"/>
      <c r="H89" s="259">
        <v>0</v>
      </c>
      <c r="I89" s="259">
        <v>0</v>
      </c>
      <c r="J89" s="259">
        <f t="shared" si="5"/>
        <v>0</v>
      </c>
      <c r="K89" s="259"/>
      <c r="L89" s="259">
        <f t="shared" si="7"/>
        <v>0</v>
      </c>
      <c r="M89" s="259">
        <f t="shared" si="6"/>
        <v>0</v>
      </c>
      <c r="N89" s="164"/>
      <c r="O89" s="54"/>
    </row>
    <row r="90" spans="1:15" s="47" customFormat="1" ht="17.100000000000001" customHeight="1" x14ac:dyDescent="0.25">
      <c r="A90" s="126">
        <v>78</v>
      </c>
      <c r="B90" s="211" t="s">
        <v>854</v>
      </c>
      <c r="C90" s="259">
        <v>4.9990545909196014</v>
      </c>
      <c r="D90" s="259">
        <v>4.9990545909196014</v>
      </c>
      <c r="E90" s="259">
        <v>0</v>
      </c>
      <c r="F90" s="259">
        <f t="shared" si="4"/>
        <v>4.9990545909196014</v>
      </c>
      <c r="G90" s="259"/>
      <c r="H90" s="259">
        <v>0</v>
      </c>
      <c r="I90" s="259">
        <v>0</v>
      </c>
      <c r="J90" s="259">
        <f t="shared" si="5"/>
        <v>0</v>
      </c>
      <c r="K90" s="259"/>
      <c r="L90" s="259">
        <f t="shared" si="7"/>
        <v>0</v>
      </c>
      <c r="M90" s="259">
        <f t="shared" si="6"/>
        <v>0</v>
      </c>
      <c r="N90" s="164"/>
      <c r="O90" s="54"/>
    </row>
    <row r="91" spans="1:15" s="47" customFormat="1" ht="17.100000000000001" customHeight="1" x14ac:dyDescent="0.25">
      <c r="A91" s="126">
        <v>79</v>
      </c>
      <c r="B91" s="211" t="s">
        <v>855</v>
      </c>
      <c r="C91" s="259">
        <v>2581.9300321265723</v>
      </c>
      <c r="D91" s="259">
        <v>2581.9300321265719</v>
      </c>
      <c r="E91" s="259">
        <v>0</v>
      </c>
      <c r="F91" s="259">
        <f t="shared" si="4"/>
        <v>2581.9300321265719</v>
      </c>
      <c r="G91" s="259"/>
      <c r="H91" s="259">
        <v>0</v>
      </c>
      <c r="I91" s="259">
        <v>0</v>
      </c>
      <c r="J91" s="259">
        <f t="shared" si="5"/>
        <v>0</v>
      </c>
      <c r="K91" s="259"/>
      <c r="L91" s="259">
        <f t="shared" si="7"/>
        <v>4.5474735088646412E-13</v>
      </c>
      <c r="M91" s="259">
        <f t="shared" si="6"/>
        <v>4.5474735088646412E-13</v>
      </c>
      <c r="N91" s="164"/>
      <c r="O91" s="54"/>
    </row>
    <row r="92" spans="1:15" s="47" customFormat="1" ht="17.100000000000001" customHeight="1" x14ac:dyDescent="0.25">
      <c r="A92" s="126">
        <v>80</v>
      </c>
      <c r="B92" s="211" t="s">
        <v>856</v>
      </c>
      <c r="C92" s="259">
        <v>597.71216699540412</v>
      </c>
      <c r="D92" s="259">
        <v>597.71216699540412</v>
      </c>
      <c r="E92" s="259">
        <v>0</v>
      </c>
      <c r="F92" s="259">
        <f t="shared" si="4"/>
        <v>597.71216699540412</v>
      </c>
      <c r="G92" s="259"/>
      <c r="H92" s="259">
        <v>0</v>
      </c>
      <c r="I92" s="259">
        <v>0</v>
      </c>
      <c r="J92" s="259">
        <f t="shared" si="5"/>
        <v>0</v>
      </c>
      <c r="K92" s="259"/>
      <c r="L92" s="259">
        <f t="shared" si="7"/>
        <v>0</v>
      </c>
      <c r="M92" s="259">
        <f t="shared" si="6"/>
        <v>0</v>
      </c>
      <c r="N92" s="164"/>
      <c r="O92" s="54"/>
    </row>
    <row r="93" spans="1:15" s="47" customFormat="1" ht="17.100000000000001" customHeight="1" x14ac:dyDescent="0.25">
      <c r="A93" s="126">
        <v>82</v>
      </c>
      <c r="B93" s="211" t="s">
        <v>857</v>
      </c>
      <c r="C93" s="259">
        <v>12.160939444374383</v>
      </c>
      <c r="D93" s="259">
        <v>12.160939444374382</v>
      </c>
      <c r="E93" s="259">
        <v>0</v>
      </c>
      <c r="F93" s="259">
        <f t="shared" si="4"/>
        <v>12.160939444374382</v>
      </c>
      <c r="G93" s="259"/>
      <c r="H93" s="259">
        <v>0</v>
      </c>
      <c r="I93" s="259">
        <v>0</v>
      </c>
      <c r="J93" s="259">
        <f t="shared" si="5"/>
        <v>0</v>
      </c>
      <c r="K93" s="259"/>
      <c r="L93" s="259">
        <f t="shared" si="7"/>
        <v>1.7763568394002505E-15</v>
      </c>
      <c r="M93" s="259">
        <f t="shared" si="6"/>
        <v>1.7763568394002505E-15</v>
      </c>
      <c r="N93" s="164"/>
      <c r="O93" s="54"/>
    </row>
    <row r="94" spans="1:15" s="47" customFormat="1" ht="17.100000000000001" customHeight="1" x14ac:dyDescent="0.25">
      <c r="A94" s="126">
        <v>83</v>
      </c>
      <c r="B94" s="211" t="s">
        <v>858</v>
      </c>
      <c r="C94" s="259">
        <v>18.551452570180512</v>
      </c>
      <c r="D94" s="259">
        <v>18.551452570180505</v>
      </c>
      <c r="E94" s="259">
        <v>0</v>
      </c>
      <c r="F94" s="259">
        <f t="shared" si="4"/>
        <v>18.551452570180505</v>
      </c>
      <c r="G94" s="259"/>
      <c r="H94" s="259">
        <v>0</v>
      </c>
      <c r="I94" s="259">
        <v>0</v>
      </c>
      <c r="J94" s="259">
        <f t="shared" si="5"/>
        <v>0</v>
      </c>
      <c r="K94" s="259"/>
      <c r="L94" s="259">
        <f t="shared" si="7"/>
        <v>7.1054273576010019E-15</v>
      </c>
      <c r="M94" s="259">
        <f t="shared" si="6"/>
        <v>7.1054273576010019E-15</v>
      </c>
      <c r="N94" s="164"/>
      <c r="O94" s="54"/>
    </row>
    <row r="95" spans="1:15" s="47" customFormat="1" ht="17.100000000000001" customHeight="1" x14ac:dyDescent="0.25">
      <c r="A95" s="126">
        <v>84</v>
      </c>
      <c r="B95" s="211" t="s">
        <v>859</v>
      </c>
      <c r="C95" s="259">
        <v>273.80446469999998</v>
      </c>
      <c r="D95" s="259">
        <v>273.80446469999998</v>
      </c>
      <c r="E95" s="259">
        <v>0</v>
      </c>
      <c r="F95" s="259">
        <f t="shared" si="4"/>
        <v>273.80446469999998</v>
      </c>
      <c r="G95" s="259"/>
      <c r="H95" s="259">
        <v>0</v>
      </c>
      <c r="I95" s="259">
        <v>0</v>
      </c>
      <c r="J95" s="259">
        <f t="shared" si="5"/>
        <v>0</v>
      </c>
      <c r="K95" s="259"/>
      <c r="L95" s="259">
        <f t="shared" si="7"/>
        <v>0</v>
      </c>
      <c r="M95" s="259">
        <f t="shared" si="6"/>
        <v>0</v>
      </c>
      <c r="N95" s="164"/>
      <c r="O95" s="54"/>
    </row>
    <row r="96" spans="1:15" s="47" customFormat="1" ht="17.100000000000001" customHeight="1" x14ac:dyDescent="0.25">
      <c r="A96" s="126">
        <v>87</v>
      </c>
      <c r="B96" s="211" t="s">
        <v>860</v>
      </c>
      <c r="C96" s="259">
        <v>997.20097680127799</v>
      </c>
      <c r="D96" s="259">
        <v>997.20097680127822</v>
      </c>
      <c r="E96" s="259">
        <v>0</v>
      </c>
      <c r="F96" s="259">
        <f t="shared" si="4"/>
        <v>997.20097680127822</v>
      </c>
      <c r="G96" s="259"/>
      <c r="H96" s="259">
        <v>0</v>
      </c>
      <c r="I96" s="259">
        <v>0</v>
      </c>
      <c r="J96" s="259">
        <f t="shared" si="5"/>
        <v>0</v>
      </c>
      <c r="K96" s="259"/>
      <c r="L96" s="259">
        <f t="shared" si="7"/>
        <v>-2.2737367544323206E-13</v>
      </c>
      <c r="M96" s="259">
        <f t="shared" si="6"/>
        <v>-2.2737367544323206E-13</v>
      </c>
      <c r="N96" s="164"/>
      <c r="O96" s="54"/>
    </row>
    <row r="97" spans="1:19" s="47" customFormat="1" ht="17.100000000000001" customHeight="1" x14ac:dyDescent="0.25">
      <c r="A97" s="126">
        <v>90</v>
      </c>
      <c r="B97" s="211" t="s">
        <v>861</v>
      </c>
      <c r="C97" s="259">
        <v>272.4059519999999</v>
      </c>
      <c r="D97" s="259">
        <v>272.40595199999996</v>
      </c>
      <c r="E97" s="259">
        <v>0</v>
      </c>
      <c r="F97" s="259">
        <f t="shared" si="4"/>
        <v>272.40595199999996</v>
      </c>
      <c r="G97" s="259"/>
      <c r="H97" s="259">
        <v>0</v>
      </c>
      <c r="I97" s="259">
        <v>0</v>
      </c>
      <c r="J97" s="259">
        <f t="shared" si="5"/>
        <v>0</v>
      </c>
      <c r="K97" s="259"/>
      <c r="L97" s="259">
        <f t="shared" si="7"/>
        <v>-5.6843418860808015E-14</v>
      </c>
      <c r="M97" s="259">
        <f t="shared" si="6"/>
        <v>-5.6843418860808015E-14</v>
      </c>
      <c r="N97" s="164"/>
      <c r="O97" s="54"/>
    </row>
    <row r="98" spans="1:19" s="47" customFormat="1" ht="17.100000000000001" customHeight="1" x14ac:dyDescent="0.25">
      <c r="A98" s="126">
        <v>91</v>
      </c>
      <c r="B98" s="211" t="s">
        <v>862</v>
      </c>
      <c r="C98" s="259">
        <v>233.40039911547308</v>
      </c>
      <c r="D98" s="259">
        <v>233.40039911547311</v>
      </c>
      <c r="E98" s="259">
        <v>0</v>
      </c>
      <c r="F98" s="259">
        <f t="shared" si="4"/>
        <v>233.40039911547311</v>
      </c>
      <c r="G98" s="259"/>
      <c r="H98" s="259">
        <v>0</v>
      </c>
      <c r="I98" s="259">
        <v>0</v>
      </c>
      <c r="J98" s="259">
        <f t="shared" si="5"/>
        <v>0</v>
      </c>
      <c r="K98" s="259"/>
      <c r="L98" s="259">
        <f t="shared" si="7"/>
        <v>-2.8421709430404007E-14</v>
      </c>
      <c r="M98" s="259">
        <f t="shared" si="6"/>
        <v>-2.8421709430404007E-14</v>
      </c>
      <c r="N98" s="164"/>
      <c r="O98" s="54"/>
    </row>
    <row r="99" spans="1:19" s="47" customFormat="1" ht="17.100000000000001" customHeight="1" x14ac:dyDescent="0.25">
      <c r="A99" s="126">
        <v>92</v>
      </c>
      <c r="B99" s="211" t="s">
        <v>863</v>
      </c>
      <c r="C99" s="259">
        <v>655.68946870270645</v>
      </c>
      <c r="D99" s="259">
        <v>655.68946870270634</v>
      </c>
      <c r="E99" s="259">
        <v>0</v>
      </c>
      <c r="F99" s="259">
        <f t="shared" si="4"/>
        <v>655.68946870270634</v>
      </c>
      <c r="G99" s="259"/>
      <c r="H99" s="259">
        <v>0</v>
      </c>
      <c r="I99" s="259">
        <v>0</v>
      </c>
      <c r="J99" s="259">
        <f t="shared" si="5"/>
        <v>0</v>
      </c>
      <c r="K99" s="259"/>
      <c r="L99" s="259">
        <f t="shared" si="7"/>
        <v>1.1368683772161603E-13</v>
      </c>
      <c r="M99" s="259">
        <f t="shared" si="6"/>
        <v>1.1368683772161603E-13</v>
      </c>
      <c r="N99" s="164"/>
      <c r="O99" s="54"/>
    </row>
    <row r="100" spans="1:19" s="47" customFormat="1" ht="17.100000000000001" customHeight="1" x14ac:dyDescent="0.25">
      <c r="A100" s="126">
        <v>93</v>
      </c>
      <c r="B100" s="211" t="s">
        <v>864</v>
      </c>
      <c r="C100" s="259">
        <v>352.03760279447118</v>
      </c>
      <c r="D100" s="259">
        <v>352.03760279447118</v>
      </c>
      <c r="E100" s="259">
        <v>0</v>
      </c>
      <c r="F100" s="259">
        <f t="shared" si="4"/>
        <v>352.03760279447118</v>
      </c>
      <c r="G100" s="259"/>
      <c r="H100" s="259">
        <v>0</v>
      </c>
      <c r="I100" s="259">
        <v>0</v>
      </c>
      <c r="J100" s="259">
        <f t="shared" si="5"/>
        <v>0</v>
      </c>
      <c r="K100" s="259"/>
      <c r="L100" s="259">
        <f t="shared" si="7"/>
        <v>0</v>
      </c>
      <c r="M100" s="259">
        <f t="shared" si="6"/>
        <v>0</v>
      </c>
      <c r="N100" s="164"/>
      <c r="O100" s="54"/>
    </row>
    <row r="101" spans="1:19" s="47" customFormat="1" ht="17.100000000000001" customHeight="1" x14ac:dyDescent="0.25">
      <c r="A101" s="126">
        <v>94</v>
      </c>
      <c r="B101" s="211" t="s">
        <v>865</v>
      </c>
      <c r="C101" s="259">
        <v>117.35345700000001</v>
      </c>
      <c r="D101" s="259">
        <v>117.35345700000001</v>
      </c>
      <c r="E101" s="259">
        <v>0</v>
      </c>
      <c r="F101" s="259">
        <f t="shared" si="4"/>
        <v>117.35345700000001</v>
      </c>
      <c r="G101" s="259"/>
      <c r="H101" s="259">
        <v>0</v>
      </c>
      <c r="I101" s="259">
        <v>0</v>
      </c>
      <c r="J101" s="259">
        <f t="shared" si="5"/>
        <v>0</v>
      </c>
      <c r="K101" s="259"/>
      <c r="L101" s="259">
        <f t="shared" si="7"/>
        <v>0</v>
      </c>
      <c r="M101" s="259">
        <f t="shared" si="6"/>
        <v>0</v>
      </c>
      <c r="N101" s="164"/>
      <c r="O101" s="54"/>
    </row>
    <row r="102" spans="1:19" s="47" customFormat="1" ht="17.100000000000001" customHeight="1" x14ac:dyDescent="0.25">
      <c r="A102" s="126">
        <v>95</v>
      </c>
      <c r="B102" s="211" t="s">
        <v>866</v>
      </c>
      <c r="C102" s="259">
        <v>156.1447516620245</v>
      </c>
      <c r="D102" s="259">
        <v>156.14475166202448</v>
      </c>
      <c r="E102" s="259">
        <v>0</v>
      </c>
      <c r="F102" s="259">
        <f t="shared" si="4"/>
        <v>156.14475166202448</v>
      </c>
      <c r="G102" s="259"/>
      <c r="H102" s="259">
        <v>0</v>
      </c>
      <c r="I102" s="259">
        <v>0</v>
      </c>
      <c r="J102" s="259">
        <f t="shared" si="5"/>
        <v>0</v>
      </c>
      <c r="K102" s="259"/>
      <c r="L102" s="259">
        <f t="shared" si="7"/>
        <v>2.8421709430404007E-14</v>
      </c>
      <c r="M102" s="259">
        <f t="shared" si="6"/>
        <v>2.8421709430404007E-14</v>
      </c>
      <c r="N102" s="164"/>
      <c r="O102" s="54"/>
    </row>
    <row r="103" spans="1:19" s="47" customFormat="1" ht="17.100000000000001" customHeight="1" x14ac:dyDescent="0.25">
      <c r="A103" s="126">
        <v>98</v>
      </c>
      <c r="B103" s="211" t="s">
        <v>867</v>
      </c>
      <c r="C103" s="259">
        <v>70.521201553514743</v>
      </c>
      <c r="D103" s="259">
        <v>70.521201553514743</v>
      </c>
      <c r="E103" s="259">
        <v>0</v>
      </c>
      <c r="F103" s="259">
        <f t="shared" si="4"/>
        <v>70.521201553514743</v>
      </c>
      <c r="G103" s="259"/>
      <c r="H103" s="259">
        <v>0</v>
      </c>
      <c r="I103" s="259">
        <v>0</v>
      </c>
      <c r="J103" s="259">
        <f t="shared" si="5"/>
        <v>0</v>
      </c>
      <c r="K103" s="259"/>
      <c r="L103" s="259">
        <f t="shared" si="7"/>
        <v>0</v>
      </c>
      <c r="M103" s="259">
        <f t="shared" si="6"/>
        <v>0</v>
      </c>
      <c r="N103" s="164"/>
      <c r="O103" s="54"/>
    </row>
    <row r="104" spans="1:19" s="47" customFormat="1" ht="17.100000000000001" customHeight="1" x14ac:dyDescent="0.25">
      <c r="A104" s="126">
        <v>99</v>
      </c>
      <c r="B104" s="211" t="s">
        <v>868</v>
      </c>
      <c r="C104" s="259">
        <v>908.32352136832924</v>
      </c>
      <c r="D104" s="259">
        <v>908.32352136832935</v>
      </c>
      <c r="E104" s="259">
        <v>0</v>
      </c>
      <c r="F104" s="259">
        <f t="shared" si="4"/>
        <v>908.32352136832935</v>
      </c>
      <c r="G104" s="259"/>
      <c r="H104" s="259">
        <v>0</v>
      </c>
      <c r="I104" s="259">
        <v>0</v>
      </c>
      <c r="J104" s="259">
        <f t="shared" si="5"/>
        <v>0</v>
      </c>
      <c r="K104" s="259"/>
      <c r="L104" s="259">
        <f t="shared" si="7"/>
        <v>-1.1368683772161603E-13</v>
      </c>
      <c r="M104" s="259">
        <f t="shared" si="6"/>
        <v>-1.1368683772161603E-13</v>
      </c>
      <c r="N104" s="164"/>
      <c r="O104" s="54"/>
    </row>
    <row r="105" spans="1:19" s="47" customFormat="1" ht="17.100000000000001" customHeight="1" x14ac:dyDescent="0.25">
      <c r="A105" s="126">
        <v>100</v>
      </c>
      <c r="B105" s="211" t="s">
        <v>869</v>
      </c>
      <c r="C105" s="259">
        <v>1613.7436969152632</v>
      </c>
      <c r="D105" s="259">
        <v>1613.7436969152632</v>
      </c>
      <c r="E105" s="259">
        <v>0</v>
      </c>
      <c r="F105" s="259">
        <f t="shared" si="4"/>
        <v>1613.7436969152632</v>
      </c>
      <c r="G105" s="259"/>
      <c r="H105" s="259">
        <v>0</v>
      </c>
      <c r="I105" s="259">
        <v>0</v>
      </c>
      <c r="J105" s="259">
        <f t="shared" si="5"/>
        <v>0</v>
      </c>
      <c r="K105" s="259"/>
      <c r="L105" s="259">
        <f t="shared" si="7"/>
        <v>0</v>
      </c>
      <c r="M105" s="259">
        <f t="shared" si="6"/>
        <v>0</v>
      </c>
      <c r="N105" s="164"/>
      <c r="O105" s="54"/>
    </row>
    <row r="106" spans="1:19" s="55" customFormat="1" ht="17.100000000000001" customHeight="1" x14ac:dyDescent="0.25">
      <c r="A106" s="126">
        <v>101</v>
      </c>
      <c r="B106" s="211" t="s">
        <v>870</v>
      </c>
      <c r="C106" s="259">
        <v>565.15449080641156</v>
      </c>
      <c r="D106" s="259">
        <v>565.15449080641179</v>
      </c>
      <c r="E106" s="259">
        <v>0</v>
      </c>
      <c r="F106" s="259">
        <f t="shared" si="4"/>
        <v>565.15449080641179</v>
      </c>
      <c r="G106" s="259"/>
      <c r="H106" s="259">
        <v>0</v>
      </c>
      <c r="I106" s="259">
        <v>0</v>
      </c>
      <c r="J106" s="259">
        <f t="shared" si="5"/>
        <v>0</v>
      </c>
      <c r="K106" s="259"/>
      <c r="L106" s="259">
        <f t="shared" si="7"/>
        <v>-2.2737367544323206E-13</v>
      </c>
      <c r="M106" s="259">
        <f t="shared" si="6"/>
        <v>-2.2737367544323206E-13</v>
      </c>
      <c r="N106" s="164"/>
      <c r="O106" s="54"/>
      <c r="P106" s="47"/>
      <c r="Q106" s="47"/>
      <c r="R106" s="47"/>
      <c r="S106" s="47"/>
    </row>
    <row r="107" spans="1:19" s="47" customFormat="1" ht="17.100000000000001" customHeight="1" x14ac:dyDescent="0.25">
      <c r="A107" s="126">
        <v>102</v>
      </c>
      <c r="B107" s="211" t="s">
        <v>871</v>
      </c>
      <c r="C107" s="259">
        <v>390.96480588474765</v>
      </c>
      <c r="D107" s="259">
        <v>390.96480588474765</v>
      </c>
      <c r="E107" s="259">
        <v>0</v>
      </c>
      <c r="F107" s="259">
        <f t="shared" si="4"/>
        <v>390.96480588474765</v>
      </c>
      <c r="G107" s="259"/>
      <c r="H107" s="259">
        <v>0</v>
      </c>
      <c r="I107" s="259">
        <v>0</v>
      </c>
      <c r="J107" s="259">
        <f t="shared" si="5"/>
        <v>0</v>
      </c>
      <c r="K107" s="259"/>
      <c r="L107" s="259">
        <f t="shared" si="7"/>
        <v>0</v>
      </c>
      <c r="M107" s="259">
        <f t="shared" si="6"/>
        <v>0</v>
      </c>
      <c r="N107" s="164"/>
      <c r="O107" s="54"/>
    </row>
    <row r="108" spans="1:19" s="47" customFormat="1" ht="17.100000000000001" customHeight="1" x14ac:dyDescent="0.25">
      <c r="A108" s="126">
        <v>103</v>
      </c>
      <c r="B108" s="211" t="s">
        <v>872</v>
      </c>
      <c r="C108" s="259">
        <v>135.61827547049549</v>
      </c>
      <c r="D108" s="259">
        <v>135.61827547049546</v>
      </c>
      <c r="E108" s="259">
        <v>0</v>
      </c>
      <c r="F108" s="259">
        <f t="shared" si="4"/>
        <v>135.61827547049546</v>
      </c>
      <c r="G108" s="259"/>
      <c r="H108" s="259">
        <v>0</v>
      </c>
      <c r="I108" s="259">
        <v>0</v>
      </c>
      <c r="J108" s="259">
        <f t="shared" si="5"/>
        <v>0</v>
      </c>
      <c r="K108" s="259"/>
      <c r="L108" s="259">
        <f t="shared" si="7"/>
        <v>2.8421709430404007E-14</v>
      </c>
      <c r="M108" s="259">
        <f t="shared" si="6"/>
        <v>2.8421709430404007E-14</v>
      </c>
      <c r="N108" s="164"/>
      <c r="O108" s="54"/>
    </row>
    <row r="109" spans="1:19" s="47" customFormat="1" ht="17.100000000000001" customHeight="1" x14ac:dyDescent="0.25">
      <c r="A109" s="126">
        <v>104</v>
      </c>
      <c r="B109" s="136" t="s">
        <v>471</v>
      </c>
      <c r="C109" s="259">
        <v>3775.6540387159798</v>
      </c>
      <c r="D109" s="259">
        <v>3608.0208630397055</v>
      </c>
      <c r="E109" s="259">
        <v>11.329602273710437</v>
      </c>
      <c r="F109" s="259">
        <f t="shared" si="4"/>
        <v>3619.350465313416</v>
      </c>
      <c r="G109" s="259"/>
      <c r="H109" s="259">
        <v>0</v>
      </c>
      <c r="I109" s="259">
        <v>11.329428309586419</v>
      </c>
      <c r="J109" s="259">
        <f t="shared" si="5"/>
        <v>11.329428309586419</v>
      </c>
      <c r="K109" s="259"/>
      <c r="L109" s="259">
        <f t="shared" si="7"/>
        <v>144.97414509297744</v>
      </c>
      <c r="M109" s="259">
        <f t="shared" si="6"/>
        <v>156.30357340256387</v>
      </c>
      <c r="N109" s="164"/>
      <c r="O109" s="54"/>
    </row>
    <row r="110" spans="1:19" s="47" customFormat="1" ht="17.100000000000001" customHeight="1" x14ac:dyDescent="0.25">
      <c r="A110" s="126">
        <v>105</v>
      </c>
      <c r="B110" s="211" t="s">
        <v>873</v>
      </c>
      <c r="C110" s="259">
        <v>2056.4134784682865</v>
      </c>
      <c r="D110" s="259">
        <v>2056.4134784682865</v>
      </c>
      <c r="E110" s="259">
        <v>0</v>
      </c>
      <c r="F110" s="259">
        <f t="shared" si="4"/>
        <v>2056.4134784682865</v>
      </c>
      <c r="G110" s="259"/>
      <c r="H110" s="259">
        <v>0</v>
      </c>
      <c r="I110" s="259">
        <v>0</v>
      </c>
      <c r="J110" s="259">
        <f t="shared" si="5"/>
        <v>0</v>
      </c>
      <c r="K110" s="259"/>
      <c r="L110" s="259">
        <f t="shared" si="7"/>
        <v>0</v>
      </c>
      <c r="M110" s="259">
        <f t="shared" si="6"/>
        <v>0</v>
      </c>
      <c r="N110" s="164"/>
      <c r="O110" s="54"/>
    </row>
    <row r="111" spans="1:19" s="47" customFormat="1" ht="17.100000000000001" customHeight="1" x14ac:dyDescent="0.25">
      <c r="A111" s="126">
        <v>106</v>
      </c>
      <c r="B111" s="211" t="s">
        <v>874</v>
      </c>
      <c r="C111" s="259">
        <v>1509.9125416358852</v>
      </c>
      <c r="D111" s="259">
        <v>1509.9125416358852</v>
      </c>
      <c r="E111" s="259">
        <v>0</v>
      </c>
      <c r="F111" s="259">
        <f t="shared" si="4"/>
        <v>1509.9125416358852</v>
      </c>
      <c r="G111" s="259"/>
      <c r="H111" s="259">
        <v>0</v>
      </c>
      <c r="I111" s="259">
        <v>0</v>
      </c>
      <c r="J111" s="259">
        <f t="shared" si="5"/>
        <v>0</v>
      </c>
      <c r="K111" s="259"/>
      <c r="L111" s="259">
        <f t="shared" si="7"/>
        <v>0</v>
      </c>
      <c r="M111" s="259">
        <f t="shared" si="6"/>
        <v>0</v>
      </c>
      <c r="N111" s="164"/>
      <c r="O111" s="54"/>
    </row>
    <row r="112" spans="1:19" s="47" customFormat="1" ht="17.100000000000001" customHeight="1" x14ac:dyDescent="0.25">
      <c r="A112" s="126">
        <v>107</v>
      </c>
      <c r="B112" s="211" t="s">
        <v>875</v>
      </c>
      <c r="C112" s="259">
        <v>1226.0442020541</v>
      </c>
      <c r="D112" s="259">
        <v>1226.0442020541</v>
      </c>
      <c r="E112" s="259">
        <v>0</v>
      </c>
      <c r="F112" s="259">
        <f t="shared" si="4"/>
        <v>1226.0442020541</v>
      </c>
      <c r="G112" s="259"/>
      <c r="H112" s="259">
        <v>0</v>
      </c>
      <c r="I112" s="259">
        <v>0</v>
      </c>
      <c r="J112" s="259">
        <f t="shared" si="5"/>
        <v>0</v>
      </c>
      <c r="K112" s="259"/>
      <c r="L112" s="259">
        <f t="shared" si="7"/>
        <v>0</v>
      </c>
      <c r="M112" s="259">
        <f t="shared" si="6"/>
        <v>0</v>
      </c>
      <c r="N112" s="164"/>
      <c r="O112" s="54"/>
    </row>
    <row r="113" spans="1:15" s="47" customFormat="1" ht="17.100000000000001" customHeight="1" x14ac:dyDescent="0.25">
      <c r="A113" s="126">
        <v>108</v>
      </c>
      <c r="B113" s="211" t="s">
        <v>876</v>
      </c>
      <c r="C113" s="259">
        <v>694.4235216774631</v>
      </c>
      <c r="D113" s="259">
        <v>694.4235216774631</v>
      </c>
      <c r="E113" s="259">
        <v>0</v>
      </c>
      <c r="F113" s="259">
        <f t="shared" si="4"/>
        <v>694.4235216774631</v>
      </c>
      <c r="G113" s="259"/>
      <c r="H113" s="259">
        <v>0</v>
      </c>
      <c r="I113" s="259">
        <v>0</v>
      </c>
      <c r="J113" s="259">
        <f t="shared" si="5"/>
        <v>0</v>
      </c>
      <c r="K113" s="259"/>
      <c r="L113" s="259">
        <f t="shared" si="7"/>
        <v>0</v>
      </c>
      <c r="M113" s="259">
        <f t="shared" si="6"/>
        <v>0</v>
      </c>
      <c r="N113" s="164"/>
      <c r="O113" s="54"/>
    </row>
    <row r="114" spans="1:15" s="51" customFormat="1" ht="17.100000000000001" customHeight="1" x14ac:dyDescent="0.25">
      <c r="A114" s="126">
        <v>110</v>
      </c>
      <c r="B114" s="211" t="s">
        <v>877</v>
      </c>
      <c r="C114" s="259">
        <v>106.43132351495825</v>
      </c>
      <c r="D114" s="259">
        <v>106.43132351495822</v>
      </c>
      <c r="E114" s="259">
        <v>0</v>
      </c>
      <c r="F114" s="259">
        <f t="shared" si="4"/>
        <v>106.43132351495822</v>
      </c>
      <c r="G114" s="259"/>
      <c r="H114" s="259">
        <v>0</v>
      </c>
      <c r="I114" s="259">
        <v>0</v>
      </c>
      <c r="J114" s="259">
        <f t="shared" si="5"/>
        <v>0</v>
      </c>
      <c r="K114" s="259"/>
      <c r="L114" s="259">
        <f t="shared" si="7"/>
        <v>2.8421709430404007E-14</v>
      </c>
      <c r="M114" s="259">
        <f t="shared" si="6"/>
        <v>2.8421709430404007E-14</v>
      </c>
      <c r="N114" s="164"/>
      <c r="O114" s="54"/>
    </row>
    <row r="115" spans="1:15" s="47" customFormat="1" ht="17.100000000000001" customHeight="1" x14ac:dyDescent="0.25">
      <c r="A115" s="126">
        <v>111</v>
      </c>
      <c r="B115" s="211" t="s">
        <v>878</v>
      </c>
      <c r="C115" s="259">
        <v>637.9161033920999</v>
      </c>
      <c r="D115" s="259">
        <v>637.91610339210001</v>
      </c>
      <c r="E115" s="259">
        <v>0</v>
      </c>
      <c r="F115" s="259">
        <f t="shared" si="4"/>
        <v>637.91610339210001</v>
      </c>
      <c r="G115" s="259"/>
      <c r="H115" s="259">
        <v>0</v>
      </c>
      <c r="I115" s="259">
        <v>0</v>
      </c>
      <c r="J115" s="259">
        <f t="shared" si="5"/>
        <v>0</v>
      </c>
      <c r="K115" s="259"/>
      <c r="L115" s="259">
        <f t="shared" si="7"/>
        <v>-1.1368683772161603E-13</v>
      </c>
      <c r="M115" s="259">
        <f t="shared" si="6"/>
        <v>-1.1368683772161603E-13</v>
      </c>
      <c r="N115" s="164"/>
      <c r="O115" s="54"/>
    </row>
    <row r="116" spans="1:15" s="47" customFormat="1" ht="17.100000000000001" customHeight="1" x14ac:dyDescent="0.25">
      <c r="A116" s="126">
        <v>112</v>
      </c>
      <c r="B116" s="211" t="s">
        <v>879</v>
      </c>
      <c r="C116" s="259">
        <v>277.46826271607648</v>
      </c>
      <c r="D116" s="259">
        <v>277.46826271607648</v>
      </c>
      <c r="E116" s="259">
        <v>0</v>
      </c>
      <c r="F116" s="259">
        <f t="shared" si="4"/>
        <v>277.46826271607648</v>
      </c>
      <c r="G116" s="259"/>
      <c r="H116" s="259">
        <v>0</v>
      </c>
      <c r="I116" s="259">
        <v>0</v>
      </c>
      <c r="J116" s="259">
        <f t="shared" si="5"/>
        <v>0</v>
      </c>
      <c r="K116" s="259"/>
      <c r="L116" s="259">
        <f t="shared" si="7"/>
        <v>0</v>
      </c>
      <c r="M116" s="259">
        <f t="shared" si="6"/>
        <v>0</v>
      </c>
      <c r="N116" s="164"/>
      <c r="O116" s="54"/>
    </row>
    <row r="117" spans="1:15" s="47" customFormat="1" ht="17.100000000000001" customHeight="1" x14ac:dyDescent="0.25">
      <c r="A117" s="126">
        <v>113</v>
      </c>
      <c r="B117" s="211" t="s">
        <v>880</v>
      </c>
      <c r="C117" s="259">
        <v>726.59460293703773</v>
      </c>
      <c r="D117" s="259">
        <v>726.59460293703773</v>
      </c>
      <c r="E117" s="259">
        <v>0</v>
      </c>
      <c r="F117" s="259">
        <f t="shared" si="4"/>
        <v>726.59460293703773</v>
      </c>
      <c r="G117" s="259"/>
      <c r="H117" s="259">
        <v>0</v>
      </c>
      <c r="I117" s="259">
        <v>0</v>
      </c>
      <c r="J117" s="259">
        <f t="shared" si="5"/>
        <v>0</v>
      </c>
      <c r="K117" s="259"/>
      <c r="L117" s="259">
        <f t="shared" si="7"/>
        <v>0</v>
      </c>
      <c r="M117" s="259">
        <f t="shared" si="6"/>
        <v>0</v>
      </c>
      <c r="N117" s="164"/>
      <c r="O117" s="54"/>
    </row>
    <row r="118" spans="1:15" s="47" customFormat="1" ht="17.100000000000001" customHeight="1" x14ac:dyDescent="0.25">
      <c r="A118" s="126">
        <v>114</v>
      </c>
      <c r="B118" s="211" t="s">
        <v>881</v>
      </c>
      <c r="C118" s="259">
        <v>619.19657093112789</v>
      </c>
      <c r="D118" s="259">
        <v>619.19657093112789</v>
      </c>
      <c r="E118" s="259">
        <v>0</v>
      </c>
      <c r="F118" s="259">
        <f t="shared" si="4"/>
        <v>619.19657093112789</v>
      </c>
      <c r="G118" s="259"/>
      <c r="H118" s="259">
        <v>0</v>
      </c>
      <c r="I118" s="259">
        <v>0</v>
      </c>
      <c r="J118" s="259">
        <f t="shared" si="5"/>
        <v>0</v>
      </c>
      <c r="K118" s="259"/>
      <c r="L118" s="259">
        <f t="shared" si="7"/>
        <v>0</v>
      </c>
      <c r="M118" s="259">
        <f t="shared" si="6"/>
        <v>0</v>
      </c>
      <c r="N118" s="164"/>
      <c r="O118" s="54"/>
    </row>
    <row r="119" spans="1:15" s="47" customFormat="1" ht="17.100000000000001" customHeight="1" x14ac:dyDescent="0.25">
      <c r="A119" s="126">
        <v>117</v>
      </c>
      <c r="B119" s="211" t="s">
        <v>882</v>
      </c>
      <c r="C119" s="259">
        <v>895.85886000000005</v>
      </c>
      <c r="D119" s="259">
        <v>895.85885999999994</v>
      </c>
      <c r="E119" s="259">
        <v>0</v>
      </c>
      <c r="F119" s="259">
        <f t="shared" si="4"/>
        <v>895.85885999999994</v>
      </c>
      <c r="G119" s="259"/>
      <c r="H119" s="259">
        <v>0</v>
      </c>
      <c r="I119" s="259">
        <v>0</v>
      </c>
      <c r="J119" s="259">
        <f t="shared" si="5"/>
        <v>0</v>
      </c>
      <c r="K119" s="259"/>
      <c r="L119" s="259">
        <f t="shared" si="7"/>
        <v>1.1368683772161603E-13</v>
      </c>
      <c r="M119" s="259">
        <f t="shared" si="6"/>
        <v>1.1368683772161603E-13</v>
      </c>
      <c r="N119" s="164"/>
      <c r="O119" s="54"/>
    </row>
    <row r="120" spans="1:15" s="47" customFormat="1" ht="17.100000000000001" customHeight="1" x14ac:dyDescent="0.25">
      <c r="A120" s="126">
        <v>118</v>
      </c>
      <c r="B120" s="211" t="s">
        <v>883</v>
      </c>
      <c r="C120" s="259">
        <v>418.0120916338567</v>
      </c>
      <c r="D120" s="259">
        <v>418.01209163385681</v>
      </c>
      <c r="E120" s="259">
        <v>0</v>
      </c>
      <c r="F120" s="259">
        <f t="shared" si="4"/>
        <v>418.01209163385681</v>
      </c>
      <c r="G120" s="259"/>
      <c r="H120" s="259">
        <v>0</v>
      </c>
      <c r="I120" s="259">
        <v>0</v>
      </c>
      <c r="J120" s="259">
        <f t="shared" si="5"/>
        <v>0</v>
      </c>
      <c r="K120" s="259"/>
      <c r="L120" s="259">
        <f t="shared" si="7"/>
        <v>-1.1368683772161603E-13</v>
      </c>
      <c r="M120" s="259">
        <f t="shared" si="6"/>
        <v>-1.1368683772161603E-13</v>
      </c>
      <c r="N120" s="164"/>
      <c r="O120" s="54"/>
    </row>
    <row r="121" spans="1:15" s="47" customFormat="1" ht="17.100000000000001" customHeight="1" x14ac:dyDescent="0.25">
      <c r="A121" s="126">
        <v>122</v>
      </c>
      <c r="B121" s="211" t="s">
        <v>884</v>
      </c>
      <c r="C121" s="259">
        <v>218.99230367316707</v>
      </c>
      <c r="D121" s="259">
        <v>218.99230367316716</v>
      </c>
      <c r="E121" s="259">
        <v>0</v>
      </c>
      <c r="F121" s="259">
        <f t="shared" si="4"/>
        <v>218.99230367316716</v>
      </c>
      <c r="G121" s="259"/>
      <c r="H121" s="259">
        <v>0</v>
      </c>
      <c r="I121" s="259">
        <v>0</v>
      </c>
      <c r="J121" s="259">
        <f t="shared" si="5"/>
        <v>0</v>
      </c>
      <c r="K121" s="259"/>
      <c r="L121" s="259">
        <f t="shared" si="7"/>
        <v>-8.5265128291212022E-14</v>
      </c>
      <c r="M121" s="259">
        <f t="shared" si="6"/>
        <v>-8.5265128291212022E-14</v>
      </c>
      <c r="N121" s="164"/>
      <c r="O121" s="54"/>
    </row>
    <row r="122" spans="1:15" s="47" customFormat="1" ht="17.100000000000001" customHeight="1" x14ac:dyDescent="0.25">
      <c r="A122" s="126">
        <v>123</v>
      </c>
      <c r="B122" s="211" t="s">
        <v>885</v>
      </c>
      <c r="C122" s="259">
        <v>107.38506795402735</v>
      </c>
      <c r="D122" s="259">
        <v>107.38506795402738</v>
      </c>
      <c r="E122" s="259">
        <v>0</v>
      </c>
      <c r="F122" s="259">
        <f t="shared" si="4"/>
        <v>107.38506795402738</v>
      </c>
      <c r="G122" s="259"/>
      <c r="H122" s="259">
        <v>0</v>
      </c>
      <c r="I122" s="259">
        <v>0</v>
      </c>
      <c r="J122" s="259">
        <f t="shared" si="5"/>
        <v>0</v>
      </c>
      <c r="K122" s="259"/>
      <c r="L122" s="259">
        <f t="shared" si="7"/>
        <v>-2.8421709430404007E-14</v>
      </c>
      <c r="M122" s="259">
        <f t="shared" si="6"/>
        <v>-2.8421709430404007E-14</v>
      </c>
      <c r="N122" s="164"/>
      <c r="O122" s="54"/>
    </row>
    <row r="123" spans="1:15" s="47" customFormat="1" ht="17.100000000000001" customHeight="1" x14ac:dyDescent="0.25">
      <c r="A123" s="126">
        <v>124</v>
      </c>
      <c r="B123" s="211" t="s">
        <v>886</v>
      </c>
      <c r="C123" s="259">
        <v>1090.48836302379</v>
      </c>
      <c r="D123" s="259">
        <v>1090.4883630237903</v>
      </c>
      <c r="E123" s="259">
        <v>0</v>
      </c>
      <c r="F123" s="259">
        <f t="shared" si="4"/>
        <v>1090.4883630237903</v>
      </c>
      <c r="G123" s="259"/>
      <c r="H123" s="259">
        <v>0</v>
      </c>
      <c r="I123" s="259">
        <v>0</v>
      </c>
      <c r="J123" s="259">
        <f t="shared" si="5"/>
        <v>0</v>
      </c>
      <c r="K123" s="259"/>
      <c r="L123" s="259">
        <f t="shared" si="7"/>
        <v>-2.2737367544323206E-13</v>
      </c>
      <c r="M123" s="259">
        <f t="shared" si="6"/>
        <v>-2.2737367544323206E-13</v>
      </c>
      <c r="N123" s="164"/>
      <c r="O123" s="54"/>
    </row>
    <row r="124" spans="1:15" s="47" customFormat="1" ht="17.100000000000001" customHeight="1" x14ac:dyDescent="0.25">
      <c r="A124" s="126">
        <v>126</v>
      </c>
      <c r="B124" s="211" t="s">
        <v>887</v>
      </c>
      <c r="C124" s="259">
        <v>1712.3602649484067</v>
      </c>
      <c r="D124" s="259">
        <v>1712.3602649484069</v>
      </c>
      <c r="E124" s="259">
        <v>0</v>
      </c>
      <c r="F124" s="259">
        <f t="shared" si="4"/>
        <v>1712.3602649484069</v>
      </c>
      <c r="G124" s="259"/>
      <c r="H124" s="259">
        <v>0</v>
      </c>
      <c r="I124" s="259">
        <v>0</v>
      </c>
      <c r="J124" s="259">
        <f t="shared" si="5"/>
        <v>0</v>
      </c>
      <c r="K124" s="259"/>
      <c r="L124" s="259">
        <f t="shared" si="7"/>
        <v>-2.2737367544323206E-13</v>
      </c>
      <c r="M124" s="259">
        <f t="shared" si="6"/>
        <v>-2.2737367544323206E-13</v>
      </c>
      <c r="N124" s="164"/>
      <c r="O124" s="54"/>
    </row>
    <row r="125" spans="1:15" s="47" customFormat="1" ht="17.100000000000001" customHeight="1" x14ac:dyDescent="0.25">
      <c r="A125" s="126">
        <v>127</v>
      </c>
      <c r="B125" s="211" t="s">
        <v>888</v>
      </c>
      <c r="C125" s="259">
        <v>1444.2394616702588</v>
      </c>
      <c r="D125" s="259">
        <v>1444.2394616702593</v>
      </c>
      <c r="E125" s="259">
        <v>0</v>
      </c>
      <c r="F125" s="259">
        <f t="shared" si="4"/>
        <v>1444.2394616702593</v>
      </c>
      <c r="G125" s="259"/>
      <c r="H125" s="259">
        <v>0</v>
      </c>
      <c r="I125" s="259">
        <v>0</v>
      </c>
      <c r="J125" s="259">
        <f t="shared" si="5"/>
        <v>0</v>
      </c>
      <c r="K125" s="259"/>
      <c r="L125" s="259">
        <f t="shared" si="7"/>
        <v>-4.5474735088646412E-13</v>
      </c>
      <c r="M125" s="259">
        <f t="shared" si="6"/>
        <v>-4.5474735088646412E-13</v>
      </c>
      <c r="N125" s="164"/>
      <c r="O125" s="54"/>
    </row>
    <row r="126" spans="1:15" s="47" customFormat="1" ht="17.100000000000001" customHeight="1" x14ac:dyDescent="0.25">
      <c r="A126" s="126">
        <v>128</v>
      </c>
      <c r="B126" s="211" t="s">
        <v>889</v>
      </c>
      <c r="C126" s="259">
        <v>1346.8527789228967</v>
      </c>
      <c r="D126" s="259">
        <v>1346.8527789228972</v>
      </c>
      <c r="E126" s="259">
        <v>0</v>
      </c>
      <c r="F126" s="259">
        <f t="shared" si="4"/>
        <v>1346.8527789228972</v>
      </c>
      <c r="G126" s="259"/>
      <c r="H126" s="259">
        <v>0</v>
      </c>
      <c r="I126" s="259">
        <v>0</v>
      </c>
      <c r="J126" s="259">
        <f t="shared" si="5"/>
        <v>0</v>
      </c>
      <c r="K126" s="259"/>
      <c r="L126" s="259">
        <f t="shared" si="7"/>
        <v>-4.5474735088646412E-13</v>
      </c>
      <c r="M126" s="259">
        <f t="shared" si="6"/>
        <v>-4.5474735088646412E-13</v>
      </c>
      <c r="N126" s="164"/>
      <c r="O126" s="54"/>
    </row>
    <row r="127" spans="1:15" s="47" customFormat="1" ht="17.100000000000001" customHeight="1" x14ac:dyDescent="0.25">
      <c r="A127" s="126">
        <v>130</v>
      </c>
      <c r="B127" s="211" t="s">
        <v>472</v>
      </c>
      <c r="C127" s="259">
        <v>1859.4973395386287</v>
      </c>
      <c r="D127" s="259">
        <v>1819.8875070080169</v>
      </c>
      <c r="E127" s="259">
        <v>9.7017326719747317</v>
      </c>
      <c r="F127" s="259">
        <f t="shared" si="4"/>
        <v>1829.5892396799916</v>
      </c>
      <c r="G127" s="259"/>
      <c r="H127" s="259">
        <v>0</v>
      </c>
      <c r="I127" s="259">
        <v>14.496841883817442</v>
      </c>
      <c r="J127" s="259">
        <f t="shared" si="5"/>
        <v>14.496841883817442</v>
      </c>
      <c r="K127" s="259"/>
      <c r="L127" s="259">
        <f t="shared" si="7"/>
        <v>15.411257974819673</v>
      </c>
      <c r="M127" s="259">
        <f t="shared" si="6"/>
        <v>29.908099858637115</v>
      </c>
      <c r="N127" s="164"/>
      <c r="O127" s="54"/>
    </row>
    <row r="128" spans="1:15" s="47" customFormat="1" ht="17.100000000000001" customHeight="1" x14ac:dyDescent="0.25">
      <c r="A128" s="126">
        <v>132</v>
      </c>
      <c r="B128" s="211" t="s">
        <v>890</v>
      </c>
      <c r="C128" s="259">
        <v>2212.6497744000003</v>
      </c>
      <c r="D128" s="259">
        <v>2212.6497743999985</v>
      </c>
      <c r="E128" s="259">
        <v>0</v>
      </c>
      <c r="F128" s="259">
        <f t="shared" si="4"/>
        <v>2212.6497743999985</v>
      </c>
      <c r="G128" s="259"/>
      <c r="H128" s="259">
        <v>0</v>
      </c>
      <c r="I128" s="259">
        <v>0</v>
      </c>
      <c r="J128" s="259">
        <f t="shared" si="5"/>
        <v>0</v>
      </c>
      <c r="K128" s="259"/>
      <c r="L128" s="259">
        <f t="shared" si="7"/>
        <v>1.8189894035458565E-12</v>
      </c>
      <c r="M128" s="259">
        <f t="shared" si="6"/>
        <v>1.8189894035458565E-12</v>
      </c>
      <c r="N128" s="164"/>
      <c r="O128" s="54"/>
    </row>
    <row r="129" spans="1:15" s="47" customFormat="1" ht="17.100000000000001" customHeight="1" x14ac:dyDescent="0.25">
      <c r="A129" s="126">
        <v>136</v>
      </c>
      <c r="B129" s="211" t="s">
        <v>891</v>
      </c>
      <c r="C129" s="259">
        <v>137.85914711507786</v>
      </c>
      <c r="D129" s="259">
        <v>137.85914711507789</v>
      </c>
      <c r="E129" s="259">
        <v>0</v>
      </c>
      <c r="F129" s="259">
        <f t="shared" si="4"/>
        <v>137.85914711507789</v>
      </c>
      <c r="G129" s="259"/>
      <c r="H129" s="259">
        <v>0</v>
      </c>
      <c r="I129" s="259">
        <v>0</v>
      </c>
      <c r="J129" s="259">
        <f t="shared" si="5"/>
        <v>0</v>
      </c>
      <c r="K129" s="259"/>
      <c r="L129" s="259">
        <f t="shared" si="7"/>
        <v>-2.8421709430404007E-14</v>
      </c>
      <c r="M129" s="259">
        <f t="shared" si="6"/>
        <v>-2.8421709430404007E-14</v>
      </c>
      <c r="N129" s="164"/>
      <c r="O129" s="54"/>
    </row>
    <row r="130" spans="1:15" s="47" customFormat="1" ht="17.100000000000001" customHeight="1" x14ac:dyDescent="0.25">
      <c r="A130" s="126">
        <v>138</v>
      </c>
      <c r="B130" s="211" t="s">
        <v>892</v>
      </c>
      <c r="C130" s="259">
        <v>181.55633449550203</v>
      </c>
      <c r="D130" s="259">
        <v>181.55633449550211</v>
      </c>
      <c r="E130" s="259">
        <v>0</v>
      </c>
      <c r="F130" s="259">
        <f t="shared" si="4"/>
        <v>181.55633449550211</v>
      </c>
      <c r="G130" s="259"/>
      <c r="H130" s="259">
        <v>0</v>
      </c>
      <c r="I130" s="259">
        <v>0</v>
      </c>
      <c r="J130" s="259">
        <f t="shared" si="5"/>
        <v>0</v>
      </c>
      <c r="K130" s="259"/>
      <c r="L130" s="259">
        <f t="shared" si="7"/>
        <v>-8.5265128291212022E-14</v>
      </c>
      <c r="M130" s="259">
        <f t="shared" si="6"/>
        <v>-8.5265128291212022E-14</v>
      </c>
      <c r="N130" s="164"/>
      <c r="O130" s="54"/>
    </row>
    <row r="131" spans="1:15" s="51" customFormat="1" ht="17.100000000000001" customHeight="1" x14ac:dyDescent="0.25">
      <c r="A131" s="126">
        <v>139</v>
      </c>
      <c r="B131" s="211" t="s">
        <v>893</v>
      </c>
      <c r="C131" s="259">
        <v>242.63646912200605</v>
      </c>
      <c r="D131" s="259">
        <v>242.63646912200602</v>
      </c>
      <c r="E131" s="259">
        <v>0</v>
      </c>
      <c r="F131" s="259">
        <f t="shared" si="4"/>
        <v>242.63646912200602</v>
      </c>
      <c r="G131" s="259"/>
      <c r="H131" s="259">
        <v>0</v>
      </c>
      <c r="I131" s="259">
        <v>0</v>
      </c>
      <c r="J131" s="259">
        <f t="shared" si="5"/>
        <v>0</v>
      </c>
      <c r="K131" s="259"/>
      <c r="L131" s="259">
        <f t="shared" si="7"/>
        <v>2.8421709430404007E-14</v>
      </c>
      <c r="M131" s="259">
        <f t="shared" si="6"/>
        <v>2.8421709430404007E-14</v>
      </c>
      <c r="N131" s="164"/>
      <c r="O131" s="54"/>
    </row>
    <row r="132" spans="1:15" s="47" customFormat="1" ht="17.100000000000001" customHeight="1" x14ac:dyDescent="0.25">
      <c r="A132" s="126">
        <v>140</v>
      </c>
      <c r="B132" s="249" t="s">
        <v>473</v>
      </c>
      <c r="C132" s="259">
        <v>265.05036297870004</v>
      </c>
      <c r="D132" s="259">
        <v>248.33015972297335</v>
      </c>
      <c r="E132" s="259">
        <v>15.469933018267886</v>
      </c>
      <c r="F132" s="259">
        <f t="shared" si="4"/>
        <v>263.80009274124126</v>
      </c>
      <c r="G132" s="259"/>
      <c r="H132" s="259">
        <v>0</v>
      </c>
      <c r="I132" s="259">
        <v>0.60602221986051663</v>
      </c>
      <c r="J132" s="259">
        <f t="shared" si="5"/>
        <v>0.60602221986051663</v>
      </c>
      <c r="K132" s="259"/>
      <c r="L132" s="259">
        <f t="shared" si="7"/>
        <v>0.64424801759826178</v>
      </c>
      <c r="M132" s="259">
        <f t="shared" si="6"/>
        <v>1.2502702374587784</v>
      </c>
      <c r="N132" s="164"/>
      <c r="O132" s="54"/>
    </row>
    <row r="133" spans="1:15" s="47" customFormat="1" ht="17.100000000000001" customHeight="1" x14ac:dyDescent="0.25">
      <c r="A133" s="126">
        <v>141</v>
      </c>
      <c r="B133" s="211" t="s">
        <v>894</v>
      </c>
      <c r="C133" s="259">
        <v>235.61048413949035</v>
      </c>
      <c r="D133" s="259">
        <v>235.61048413949035</v>
      </c>
      <c r="E133" s="259">
        <v>0</v>
      </c>
      <c r="F133" s="259">
        <f t="shared" si="4"/>
        <v>235.61048413949035</v>
      </c>
      <c r="G133" s="259"/>
      <c r="H133" s="259">
        <v>0</v>
      </c>
      <c r="I133" s="259">
        <v>0</v>
      </c>
      <c r="J133" s="259">
        <f t="shared" si="5"/>
        <v>0</v>
      </c>
      <c r="K133" s="259"/>
      <c r="L133" s="259">
        <f t="shared" si="7"/>
        <v>0</v>
      </c>
      <c r="M133" s="259">
        <f t="shared" si="6"/>
        <v>0</v>
      </c>
      <c r="N133" s="164"/>
      <c r="O133" s="54"/>
    </row>
    <row r="134" spans="1:15" s="47" customFormat="1" ht="17.100000000000001" customHeight="1" x14ac:dyDescent="0.25">
      <c r="A134" s="126">
        <v>142</v>
      </c>
      <c r="B134" s="211" t="s">
        <v>895</v>
      </c>
      <c r="C134" s="259">
        <v>844.85848089503406</v>
      </c>
      <c r="D134" s="259">
        <v>844.8584808950344</v>
      </c>
      <c r="E134" s="259">
        <v>0</v>
      </c>
      <c r="F134" s="259">
        <f t="shared" si="4"/>
        <v>844.8584808950344</v>
      </c>
      <c r="G134" s="259"/>
      <c r="H134" s="259">
        <v>0</v>
      </c>
      <c r="I134" s="259">
        <v>0</v>
      </c>
      <c r="J134" s="259">
        <f t="shared" si="5"/>
        <v>0</v>
      </c>
      <c r="K134" s="259"/>
      <c r="L134" s="259">
        <f t="shared" si="7"/>
        <v>-3.4106051316484809E-13</v>
      </c>
      <c r="M134" s="259">
        <f t="shared" si="6"/>
        <v>-3.4106051316484809E-13</v>
      </c>
      <c r="N134" s="164"/>
      <c r="O134" s="54"/>
    </row>
    <row r="135" spans="1:15" s="47" customFormat="1" ht="17.100000000000001" customHeight="1" x14ac:dyDescent="0.25">
      <c r="A135" s="126">
        <v>143</v>
      </c>
      <c r="B135" s="211" t="s">
        <v>896</v>
      </c>
      <c r="C135" s="259">
        <v>1632.3789067724404</v>
      </c>
      <c r="D135" s="259">
        <v>1632.3789067724408</v>
      </c>
      <c r="E135" s="259">
        <v>0</v>
      </c>
      <c r="F135" s="259">
        <f t="shared" si="4"/>
        <v>1632.3789067724408</v>
      </c>
      <c r="G135" s="259"/>
      <c r="H135" s="259">
        <v>0</v>
      </c>
      <c r="I135" s="259">
        <v>0</v>
      </c>
      <c r="J135" s="259">
        <f t="shared" si="5"/>
        <v>0</v>
      </c>
      <c r="K135" s="259"/>
      <c r="L135" s="259">
        <f t="shared" si="7"/>
        <v>-4.5474735088646412E-13</v>
      </c>
      <c r="M135" s="259">
        <f t="shared" si="6"/>
        <v>-4.5474735088646412E-13</v>
      </c>
      <c r="N135" s="164"/>
      <c r="O135" s="54"/>
    </row>
    <row r="136" spans="1:15" s="51" customFormat="1" ht="17.100000000000001" customHeight="1" x14ac:dyDescent="0.25">
      <c r="A136" s="126">
        <v>144</v>
      </c>
      <c r="B136" s="211" t="s">
        <v>897</v>
      </c>
      <c r="C136" s="259">
        <v>1120.9967947779658</v>
      </c>
      <c r="D136" s="259">
        <v>1120.996794777966</v>
      </c>
      <c r="E136" s="259">
        <v>0</v>
      </c>
      <c r="F136" s="259">
        <f t="shared" si="4"/>
        <v>1120.996794777966</v>
      </c>
      <c r="G136" s="259"/>
      <c r="H136" s="259">
        <v>0</v>
      </c>
      <c r="I136" s="259">
        <v>0</v>
      </c>
      <c r="J136" s="259">
        <f t="shared" si="5"/>
        <v>0</v>
      </c>
      <c r="K136" s="259"/>
      <c r="L136" s="259">
        <f t="shared" si="7"/>
        <v>-2.2737367544323206E-13</v>
      </c>
      <c r="M136" s="259">
        <f t="shared" si="6"/>
        <v>-2.2737367544323206E-13</v>
      </c>
      <c r="N136" s="164"/>
      <c r="O136" s="54"/>
    </row>
    <row r="137" spans="1:15" s="51" customFormat="1" ht="17.100000000000001" customHeight="1" x14ac:dyDescent="0.25">
      <c r="A137" s="126">
        <v>146</v>
      </c>
      <c r="B137" s="211" t="s">
        <v>474</v>
      </c>
      <c r="C137" s="259">
        <v>25335.374952577822</v>
      </c>
      <c r="D137" s="259">
        <v>11323.980897345775</v>
      </c>
      <c r="E137" s="259">
        <v>853.67723424827204</v>
      </c>
      <c r="F137" s="259">
        <f t="shared" si="4"/>
        <v>12177.658131594048</v>
      </c>
      <c r="G137" s="259"/>
      <c r="H137" s="259">
        <v>0</v>
      </c>
      <c r="I137" s="259">
        <v>891.48086594221559</v>
      </c>
      <c r="J137" s="259">
        <f t="shared" si="5"/>
        <v>891.48086594221559</v>
      </c>
      <c r="K137" s="259"/>
      <c r="L137" s="259">
        <f t="shared" si="7"/>
        <v>12266.235955041559</v>
      </c>
      <c r="M137" s="259">
        <f t="shared" si="6"/>
        <v>13157.716820983775</v>
      </c>
      <c r="N137" s="164"/>
      <c r="O137" s="54"/>
    </row>
    <row r="138" spans="1:15" s="47" customFormat="1" ht="17.100000000000001" customHeight="1" x14ac:dyDescent="0.25">
      <c r="A138" s="126">
        <v>147</v>
      </c>
      <c r="B138" s="211" t="s">
        <v>898</v>
      </c>
      <c r="C138" s="259">
        <v>3532.764689827854</v>
      </c>
      <c r="D138" s="259">
        <v>3532.7646898278526</v>
      </c>
      <c r="E138" s="259">
        <v>0</v>
      </c>
      <c r="F138" s="259">
        <f t="shared" si="4"/>
        <v>3532.7646898278526</v>
      </c>
      <c r="G138" s="259"/>
      <c r="H138" s="259">
        <v>0</v>
      </c>
      <c r="I138" s="259">
        <v>0</v>
      </c>
      <c r="J138" s="259">
        <f t="shared" si="5"/>
        <v>0</v>
      </c>
      <c r="K138" s="259"/>
      <c r="L138" s="259">
        <f t="shared" si="7"/>
        <v>1.3642420526593924E-12</v>
      </c>
      <c r="M138" s="259">
        <f t="shared" si="6"/>
        <v>1.3642420526593924E-12</v>
      </c>
      <c r="N138" s="164"/>
      <c r="O138" s="54"/>
    </row>
    <row r="139" spans="1:15" s="51" customFormat="1" ht="17.100000000000001" customHeight="1" x14ac:dyDescent="0.25">
      <c r="A139" s="126">
        <v>148</v>
      </c>
      <c r="B139" s="211" t="s">
        <v>899</v>
      </c>
      <c r="C139" s="259">
        <v>559.87614897060757</v>
      </c>
      <c r="D139" s="259">
        <v>559.87614897060757</v>
      </c>
      <c r="E139" s="259">
        <v>0</v>
      </c>
      <c r="F139" s="259">
        <f t="shared" si="4"/>
        <v>559.87614897060757</v>
      </c>
      <c r="G139" s="259"/>
      <c r="H139" s="259">
        <v>0</v>
      </c>
      <c r="I139" s="259">
        <v>0</v>
      </c>
      <c r="J139" s="259">
        <f t="shared" si="5"/>
        <v>0</v>
      </c>
      <c r="K139" s="259"/>
      <c r="L139" s="259">
        <f t="shared" si="7"/>
        <v>0</v>
      </c>
      <c r="M139" s="259">
        <f t="shared" si="6"/>
        <v>0</v>
      </c>
      <c r="N139" s="164"/>
      <c r="O139" s="54"/>
    </row>
    <row r="140" spans="1:15" s="47" customFormat="1" ht="17.100000000000001" customHeight="1" x14ac:dyDescent="0.25">
      <c r="A140" s="126">
        <v>149</v>
      </c>
      <c r="B140" s="211" t="s">
        <v>900</v>
      </c>
      <c r="C140" s="259">
        <v>907.45776133456138</v>
      </c>
      <c r="D140" s="259">
        <v>907.45776133456138</v>
      </c>
      <c r="E140" s="259">
        <v>0</v>
      </c>
      <c r="F140" s="259">
        <f t="shared" si="4"/>
        <v>907.45776133456138</v>
      </c>
      <c r="G140" s="259"/>
      <c r="H140" s="259">
        <v>0</v>
      </c>
      <c r="I140" s="259">
        <v>0</v>
      </c>
      <c r="J140" s="259">
        <f t="shared" si="5"/>
        <v>0</v>
      </c>
      <c r="K140" s="259"/>
      <c r="L140" s="259">
        <f t="shared" si="7"/>
        <v>0</v>
      </c>
      <c r="M140" s="259">
        <f t="shared" si="6"/>
        <v>0</v>
      </c>
      <c r="N140" s="164"/>
      <c r="O140" s="54"/>
    </row>
    <row r="141" spans="1:15" s="47" customFormat="1" ht="17.100000000000001" customHeight="1" x14ac:dyDescent="0.25">
      <c r="A141" s="126">
        <v>150</v>
      </c>
      <c r="B141" s="211" t="s">
        <v>475</v>
      </c>
      <c r="C141" s="259">
        <v>960.86614412369102</v>
      </c>
      <c r="D141" s="259">
        <v>957.35432350378721</v>
      </c>
      <c r="E141" s="259">
        <v>0.86015883824515393</v>
      </c>
      <c r="F141" s="259">
        <f t="shared" si="4"/>
        <v>958.2144823420324</v>
      </c>
      <c r="G141" s="259"/>
      <c r="H141" s="259">
        <v>0</v>
      </c>
      <c r="I141" s="259">
        <v>1.2852947194996696</v>
      </c>
      <c r="J141" s="259">
        <f t="shared" si="5"/>
        <v>1.2852947194996696</v>
      </c>
      <c r="K141" s="259"/>
      <c r="L141" s="259">
        <f t="shared" si="7"/>
        <v>1.3663670621589481</v>
      </c>
      <c r="M141" s="259">
        <f t="shared" si="6"/>
        <v>2.6516617816586177</v>
      </c>
      <c r="N141" s="164"/>
      <c r="O141" s="54"/>
    </row>
    <row r="142" spans="1:15" s="47" customFormat="1" ht="17.100000000000001" customHeight="1" x14ac:dyDescent="0.25">
      <c r="A142" s="126">
        <v>151</v>
      </c>
      <c r="B142" s="211" t="s">
        <v>476</v>
      </c>
      <c r="C142" s="259">
        <v>314.26608844036264</v>
      </c>
      <c r="D142" s="259">
        <v>304.72802146011298</v>
      </c>
      <c r="E142" s="259">
        <v>3.1210153940767928</v>
      </c>
      <c r="F142" s="259">
        <f t="shared" si="4"/>
        <v>307.84903685418976</v>
      </c>
      <c r="G142" s="259"/>
      <c r="H142" s="259">
        <v>0</v>
      </c>
      <c r="I142" s="259">
        <v>3.1910236079442935</v>
      </c>
      <c r="J142" s="259">
        <f t="shared" si="5"/>
        <v>3.1910236079442935</v>
      </c>
      <c r="K142" s="259"/>
      <c r="L142" s="259">
        <f t="shared" si="7"/>
        <v>3.226027978228581</v>
      </c>
      <c r="M142" s="259">
        <f t="shared" si="6"/>
        <v>6.4170515861728745</v>
      </c>
      <c r="N142" s="164"/>
      <c r="O142" s="54"/>
    </row>
    <row r="143" spans="1:15" s="47" customFormat="1" ht="17.100000000000001" customHeight="1" x14ac:dyDescent="0.25">
      <c r="A143" s="126">
        <v>152</v>
      </c>
      <c r="B143" s="211" t="s">
        <v>477</v>
      </c>
      <c r="C143" s="259">
        <v>1230.1023788769642</v>
      </c>
      <c r="D143" s="259">
        <v>1193.1500817782389</v>
      </c>
      <c r="E143" s="259">
        <v>25.991026353625152</v>
      </c>
      <c r="F143" s="259">
        <f t="shared" si="4"/>
        <v>1219.141108131864</v>
      </c>
      <c r="G143" s="259"/>
      <c r="H143" s="259">
        <v>0</v>
      </c>
      <c r="I143" s="259">
        <v>5.3130693275818972</v>
      </c>
      <c r="J143" s="259">
        <f t="shared" si="5"/>
        <v>5.3130693275818972</v>
      </c>
      <c r="K143" s="259"/>
      <c r="L143" s="259">
        <f t="shared" si="7"/>
        <v>5.6482014175182398</v>
      </c>
      <c r="M143" s="259">
        <f t="shared" si="6"/>
        <v>10.961270745100137</v>
      </c>
      <c r="N143" s="164"/>
      <c r="O143" s="54"/>
    </row>
    <row r="144" spans="1:15" s="47" customFormat="1" ht="17.100000000000001" customHeight="1" x14ac:dyDescent="0.25">
      <c r="A144" s="126">
        <v>156</v>
      </c>
      <c r="B144" s="211" t="s">
        <v>478</v>
      </c>
      <c r="C144" s="259">
        <v>342.51454570593637</v>
      </c>
      <c r="D144" s="259">
        <v>339.59726471756738</v>
      </c>
      <c r="E144" s="259">
        <v>0.71453673688019692</v>
      </c>
      <c r="F144" s="259">
        <f t="shared" ref="F144:F207" si="8">+D144+E144</f>
        <v>340.31180145444756</v>
      </c>
      <c r="G144" s="259"/>
      <c r="H144" s="259">
        <v>0</v>
      </c>
      <c r="I144" s="259">
        <v>1.0676985266920049</v>
      </c>
      <c r="J144" s="259">
        <f t="shared" ref="J144:J210" si="9">+H144+I144</f>
        <v>1.0676985266920049</v>
      </c>
      <c r="K144" s="259"/>
      <c r="L144" s="259">
        <f t="shared" si="7"/>
        <v>1.1350457247968044</v>
      </c>
      <c r="M144" s="259">
        <f t="shared" ref="M144:M210" si="10">J144+L144</f>
        <v>2.2027442514888094</v>
      </c>
      <c r="N144" s="164"/>
      <c r="O144" s="54"/>
    </row>
    <row r="145" spans="1:15" s="47" customFormat="1" ht="17.100000000000001" customHeight="1" x14ac:dyDescent="0.25">
      <c r="A145" s="126">
        <v>157</v>
      </c>
      <c r="B145" s="211" t="s">
        <v>479</v>
      </c>
      <c r="C145" s="259">
        <v>3084.1122747451191</v>
      </c>
      <c r="D145" s="259">
        <v>3030.418077040099</v>
      </c>
      <c r="E145" s="259">
        <v>13.151450508694003</v>
      </c>
      <c r="F145" s="259">
        <f t="shared" si="8"/>
        <v>3043.5695275487928</v>
      </c>
      <c r="G145" s="259"/>
      <c r="H145" s="259">
        <v>0</v>
      </c>
      <c r="I145" s="259">
        <v>19.651592663847026</v>
      </c>
      <c r="J145" s="259">
        <f t="shared" si="9"/>
        <v>19.651592663847026</v>
      </c>
      <c r="K145" s="259"/>
      <c r="L145" s="259">
        <f t="shared" si="7"/>
        <v>20.891154532479192</v>
      </c>
      <c r="M145" s="259">
        <f t="shared" si="10"/>
        <v>40.542747196326218</v>
      </c>
      <c r="N145" s="164"/>
      <c r="O145" s="54"/>
    </row>
    <row r="146" spans="1:15" s="51" customFormat="1" ht="17.100000000000001" customHeight="1" x14ac:dyDescent="0.25">
      <c r="A146" s="126">
        <v>158</v>
      </c>
      <c r="B146" s="211" t="s">
        <v>901</v>
      </c>
      <c r="C146" s="259">
        <v>267.23753737236024</v>
      </c>
      <c r="D146" s="259">
        <v>267.23753737236018</v>
      </c>
      <c r="E146" s="259">
        <v>0</v>
      </c>
      <c r="F146" s="259">
        <f t="shared" si="8"/>
        <v>267.23753737236018</v>
      </c>
      <c r="G146" s="259"/>
      <c r="H146" s="259">
        <v>0</v>
      </c>
      <c r="I146" s="259">
        <v>0</v>
      </c>
      <c r="J146" s="259">
        <f t="shared" si="9"/>
        <v>0</v>
      </c>
      <c r="K146" s="259"/>
      <c r="L146" s="259">
        <f t="shared" ref="L146:L212" si="11">SUM(C146-F146-J146)</f>
        <v>5.6843418860808015E-14</v>
      </c>
      <c r="M146" s="259">
        <f t="shared" si="10"/>
        <v>5.6843418860808015E-14</v>
      </c>
      <c r="N146" s="164"/>
      <c r="O146" s="54"/>
    </row>
    <row r="147" spans="1:15" s="47" customFormat="1" ht="17.100000000000001" customHeight="1" x14ac:dyDescent="0.25">
      <c r="A147" s="126">
        <v>159</v>
      </c>
      <c r="B147" s="211" t="s">
        <v>902</v>
      </c>
      <c r="C147" s="259">
        <v>91.131357455529695</v>
      </c>
      <c r="D147" s="259">
        <v>91.131357455529695</v>
      </c>
      <c r="E147" s="259">
        <v>0</v>
      </c>
      <c r="F147" s="259">
        <f t="shared" si="8"/>
        <v>91.131357455529695</v>
      </c>
      <c r="G147" s="259"/>
      <c r="H147" s="259">
        <v>0</v>
      </c>
      <c r="I147" s="259">
        <v>0</v>
      </c>
      <c r="J147" s="259">
        <f t="shared" si="9"/>
        <v>0</v>
      </c>
      <c r="K147" s="259"/>
      <c r="L147" s="259">
        <f t="shared" si="11"/>
        <v>0</v>
      </c>
      <c r="M147" s="259">
        <f t="shared" si="10"/>
        <v>0</v>
      </c>
      <c r="N147" s="164"/>
      <c r="O147" s="54"/>
    </row>
    <row r="148" spans="1:15" s="47" customFormat="1" ht="17.100000000000001" customHeight="1" x14ac:dyDescent="0.25">
      <c r="A148" s="126">
        <v>160</v>
      </c>
      <c r="B148" s="211" t="s">
        <v>903</v>
      </c>
      <c r="C148" s="259">
        <v>21.991105725203333</v>
      </c>
      <c r="D148" s="259">
        <v>21.991105725203333</v>
      </c>
      <c r="E148" s="259">
        <v>0</v>
      </c>
      <c r="F148" s="259">
        <f t="shared" si="8"/>
        <v>21.991105725203333</v>
      </c>
      <c r="G148" s="259"/>
      <c r="H148" s="259">
        <v>0</v>
      </c>
      <c r="I148" s="259">
        <v>0</v>
      </c>
      <c r="J148" s="259">
        <f t="shared" si="9"/>
        <v>0</v>
      </c>
      <c r="K148" s="259"/>
      <c r="L148" s="259">
        <f t="shared" si="11"/>
        <v>0</v>
      </c>
      <c r="M148" s="259">
        <f t="shared" si="10"/>
        <v>0</v>
      </c>
      <c r="N148" s="164"/>
      <c r="O148" s="54"/>
    </row>
    <row r="149" spans="1:15" s="47" customFormat="1" ht="17.100000000000001" customHeight="1" x14ac:dyDescent="0.25">
      <c r="A149" s="126">
        <v>161</v>
      </c>
      <c r="B149" s="211" t="s">
        <v>904</v>
      </c>
      <c r="C149" s="259">
        <v>85.63356749999997</v>
      </c>
      <c r="D149" s="259">
        <v>85.633567499999998</v>
      </c>
      <c r="E149" s="259">
        <v>0</v>
      </c>
      <c r="F149" s="259">
        <f t="shared" si="8"/>
        <v>85.633567499999998</v>
      </c>
      <c r="G149" s="259"/>
      <c r="H149" s="259">
        <v>0</v>
      </c>
      <c r="I149" s="259">
        <v>0</v>
      </c>
      <c r="J149" s="259">
        <f t="shared" si="9"/>
        <v>0</v>
      </c>
      <c r="K149" s="259"/>
      <c r="L149" s="259">
        <f t="shared" si="11"/>
        <v>-2.8421709430404007E-14</v>
      </c>
      <c r="M149" s="259">
        <f t="shared" si="10"/>
        <v>-2.8421709430404007E-14</v>
      </c>
      <c r="N149" s="164"/>
      <c r="O149" s="54"/>
    </row>
    <row r="150" spans="1:15" s="47" customFormat="1" ht="17.100000000000001" customHeight="1" x14ac:dyDescent="0.25">
      <c r="A150" s="126">
        <v>162</v>
      </c>
      <c r="B150" s="211" t="s">
        <v>905</v>
      </c>
      <c r="C150" s="259">
        <v>38.408428499999992</v>
      </c>
      <c r="D150" s="259">
        <v>38.408428499999992</v>
      </c>
      <c r="E150" s="259">
        <v>0</v>
      </c>
      <c r="F150" s="259">
        <f t="shared" si="8"/>
        <v>38.408428499999992</v>
      </c>
      <c r="G150" s="259"/>
      <c r="H150" s="259">
        <v>0</v>
      </c>
      <c r="I150" s="259">
        <v>0</v>
      </c>
      <c r="J150" s="259">
        <f t="shared" si="9"/>
        <v>0</v>
      </c>
      <c r="K150" s="259"/>
      <c r="L150" s="259">
        <f t="shared" si="11"/>
        <v>0</v>
      </c>
      <c r="M150" s="259">
        <f t="shared" si="10"/>
        <v>0</v>
      </c>
      <c r="N150" s="164"/>
      <c r="O150" s="54"/>
    </row>
    <row r="151" spans="1:15" s="47" customFormat="1" ht="17.100000000000001" customHeight="1" x14ac:dyDescent="0.25">
      <c r="A151" s="126">
        <v>163</v>
      </c>
      <c r="B151" s="211" t="s">
        <v>906</v>
      </c>
      <c r="C151" s="259">
        <v>317.05871516412691</v>
      </c>
      <c r="D151" s="259">
        <v>317.05871516412691</v>
      </c>
      <c r="E151" s="259">
        <v>0</v>
      </c>
      <c r="F151" s="259">
        <f t="shared" si="8"/>
        <v>317.05871516412691</v>
      </c>
      <c r="G151" s="259"/>
      <c r="H151" s="259">
        <v>0</v>
      </c>
      <c r="I151" s="259">
        <v>0</v>
      </c>
      <c r="J151" s="259">
        <f t="shared" si="9"/>
        <v>0</v>
      </c>
      <c r="K151" s="259"/>
      <c r="L151" s="259">
        <f t="shared" si="11"/>
        <v>0</v>
      </c>
      <c r="M151" s="259">
        <f t="shared" si="10"/>
        <v>0</v>
      </c>
      <c r="N151" s="164"/>
      <c r="O151" s="54"/>
    </row>
    <row r="152" spans="1:15" s="47" customFormat="1" ht="17.100000000000001" customHeight="1" x14ac:dyDescent="0.25">
      <c r="A152" s="126">
        <v>164</v>
      </c>
      <c r="B152" s="211" t="s">
        <v>480</v>
      </c>
      <c r="C152" s="259">
        <v>791.28463742638962</v>
      </c>
      <c r="D152" s="259">
        <v>778.39256299370834</v>
      </c>
      <c r="E152" s="259">
        <v>3.0334292636829838</v>
      </c>
      <c r="F152" s="259">
        <f t="shared" si="8"/>
        <v>781.42599225739127</v>
      </c>
      <c r="G152" s="259"/>
      <c r="H152" s="259">
        <v>0</v>
      </c>
      <c r="I152" s="259">
        <v>4.550143905067304</v>
      </c>
      <c r="J152" s="259">
        <f t="shared" si="9"/>
        <v>4.550143905067304</v>
      </c>
      <c r="K152" s="259"/>
      <c r="L152" s="259">
        <f t="shared" si="11"/>
        <v>5.3085012639310465</v>
      </c>
      <c r="M152" s="259">
        <f t="shared" si="10"/>
        <v>9.8586451689983505</v>
      </c>
      <c r="N152" s="164"/>
      <c r="O152" s="54"/>
    </row>
    <row r="153" spans="1:15" s="47" customFormat="1" ht="17.100000000000001" customHeight="1" x14ac:dyDescent="0.25">
      <c r="A153" s="126">
        <v>165</v>
      </c>
      <c r="B153" s="211" t="s">
        <v>907</v>
      </c>
      <c r="C153" s="259">
        <v>118.15093468121127</v>
      </c>
      <c r="D153" s="259">
        <v>118.15093468121131</v>
      </c>
      <c r="E153" s="259">
        <v>0</v>
      </c>
      <c r="F153" s="259">
        <f t="shared" si="8"/>
        <v>118.15093468121131</v>
      </c>
      <c r="G153" s="259"/>
      <c r="H153" s="259">
        <v>0</v>
      </c>
      <c r="I153" s="259">
        <v>0</v>
      </c>
      <c r="J153" s="259">
        <f t="shared" si="9"/>
        <v>0</v>
      </c>
      <c r="K153" s="259"/>
      <c r="L153" s="259">
        <f t="shared" si="11"/>
        <v>-4.2632564145606011E-14</v>
      </c>
      <c r="M153" s="259">
        <f t="shared" si="10"/>
        <v>-4.2632564145606011E-14</v>
      </c>
      <c r="N153" s="164"/>
      <c r="O153" s="54"/>
    </row>
    <row r="154" spans="1:15" s="47" customFormat="1" ht="17.100000000000001" customHeight="1" x14ac:dyDescent="0.25">
      <c r="A154" s="126">
        <v>166</v>
      </c>
      <c r="B154" s="211" t="s">
        <v>481</v>
      </c>
      <c r="C154" s="259">
        <v>1229.5629771668139</v>
      </c>
      <c r="D154" s="259">
        <v>1214.0341578221451</v>
      </c>
      <c r="E154" s="259">
        <v>3.8035114659257272</v>
      </c>
      <c r="F154" s="259">
        <f t="shared" si="8"/>
        <v>1217.8376692880709</v>
      </c>
      <c r="G154" s="259"/>
      <c r="H154" s="259">
        <v>0</v>
      </c>
      <c r="I154" s="259">
        <v>5.6834080390904278</v>
      </c>
      <c r="J154" s="259">
        <f t="shared" si="9"/>
        <v>5.6834080390904278</v>
      </c>
      <c r="K154" s="259"/>
      <c r="L154" s="259">
        <f t="shared" si="11"/>
        <v>6.0418998396525962</v>
      </c>
      <c r="M154" s="259">
        <f t="shared" si="10"/>
        <v>11.725307878743024</v>
      </c>
      <c r="N154" s="164"/>
      <c r="O154" s="54"/>
    </row>
    <row r="155" spans="1:15" s="47" customFormat="1" ht="17.100000000000001" customHeight="1" x14ac:dyDescent="0.25">
      <c r="A155" s="126">
        <v>167</v>
      </c>
      <c r="B155" s="317" t="s">
        <v>482</v>
      </c>
      <c r="C155" s="259">
        <v>2921.6753436584968</v>
      </c>
      <c r="D155" s="259">
        <v>2726.8969878023631</v>
      </c>
      <c r="E155" s="259">
        <v>194.778355856133</v>
      </c>
      <c r="F155" s="259">
        <f t="shared" si="8"/>
        <v>2921.6753436584963</v>
      </c>
      <c r="G155" s="259"/>
      <c r="H155" s="259">
        <v>0</v>
      </c>
      <c r="I155" s="259">
        <v>0</v>
      </c>
      <c r="J155" s="259">
        <f t="shared" si="9"/>
        <v>0</v>
      </c>
      <c r="K155" s="259"/>
      <c r="L155" s="259">
        <f t="shared" si="11"/>
        <v>4.5474735088646412E-13</v>
      </c>
      <c r="M155" s="259">
        <f t="shared" si="10"/>
        <v>4.5474735088646412E-13</v>
      </c>
      <c r="N155" s="164"/>
      <c r="O155" s="54"/>
    </row>
    <row r="156" spans="1:15" s="47" customFormat="1" ht="17.100000000000001" customHeight="1" x14ac:dyDescent="0.25">
      <c r="A156" s="126">
        <v>168</v>
      </c>
      <c r="B156" s="211" t="s">
        <v>908</v>
      </c>
      <c r="C156" s="259">
        <v>664.03506044020139</v>
      </c>
      <c r="D156" s="259">
        <v>664.03506044020173</v>
      </c>
      <c r="E156" s="259">
        <v>0</v>
      </c>
      <c r="F156" s="259">
        <f t="shared" si="8"/>
        <v>664.03506044020173</v>
      </c>
      <c r="G156" s="259"/>
      <c r="H156" s="259">
        <v>0</v>
      </c>
      <c r="I156" s="259">
        <v>0</v>
      </c>
      <c r="J156" s="259">
        <f t="shared" si="9"/>
        <v>0</v>
      </c>
      <c r="K156" s="259"/>
      <c r="L156" s="259">
        <f t="shared" si="11"/>
        <v>-3.4106051316484809E-13</v>
      </c>
      <c r="M156" s="259">
        <f t="shared" si="10"/>
        <v>-3.4106051316484809E-13</v>
      </c>
      <c r="N156" s="164"/>
      <c r="O156" s="54"/>
    </row>
    <row r="157" spans="1:15" s="51" customFormat="1" ht="17.100000000000001" customHeight="1" x14ac:dyDescent="0.25">
      <c r="A157" s="126">
        <v>170</v>
      </c>
      <c r="B157" s="211" t="s">
        <v>483</v>
      </c>
      <c r="C157" s="259">
        <v>1618.835229250489</v>
      </c>
      <c r="D157" s="259">
        <v>1369.5153469174275</v>
      </c>
      <c r="E157" s="259">
        <v>60.900685580223822</v>
      </c>
      <c r="F157" s="259">
        <f t="shared" si="8"/>
        <v>1430.4160324976513</v>
      </c>
      <c r="G157" s="259"/>
      <c r="H157" s="259">
        <v>0</v>
      </c>
      <c r="I157" s="259">
        <v>91.024291864841729</v>
      </c>
      <c r="J157" s="259">
        <f t="shared" si="9"/>
        <v>91.024291864841729</v>
      </c>
      <c r="K157" s="259"/>
      <c r="L157" s="259">
        <f t="shared" si="11"/>
        <v>97.394904887995978</v>
      </c>
      <c r="M157" s="259">
        <f t="shared" si="10"/>
        <v>188.41919675283771</v>
      </c>
      <c r="N157" s="164"/>
      <c r="O157" s="54"/>
    </row>
    <row r="158" spans="1:15" s="51" customFormat="1" ht="17.100000000000001" customHeight="1" x14ac:dyDescent="0.25">
      <c r="A158" s="126">
        <v>171</v>
      </c>
      <c r="B158" s="211" t="s">
        <v>484</v>
      </c>
      <c r="C158" s="259">
        <v>9519.5833594273608</v>
      </c>
      <c r="D158" s="259">
        <v>4274.2651737903097</v>
      </c>
      <c r="E158" s="259">
        <v>635.39858364693555</v>
      </c>
      <c r="F158" s="259">
        <f t="shared" si="8"/>
        <v>4909.6637574372453</v>
      </c>
      <c r="G158" s="259"/>
      <c r="H158" s="259">
        <v>0</v>
      </c>
      <c r="I158" s="259">
        <v>669.62482059810907</v>
      </c>
      <c r="J158" s="259">
        <f>+H158+I158</f>
        <v>669.62482059810907</v>
      </c>
      <c r="K158" s="259"/>
      <c r="L158" s="259">
        <f>SUM(C158-F158-J158)</f>
        <v>3940.2947813920064</v>
      </c>
      <c r="M158" s="259">
        <f>J158+L158</f>
        <v>4609.9196019901156</v>
      </c>
      <c r="N158" s="164"/>
      <c r="O158" s="54"/>
    </row>
    <row r="159" spans="1:15" s="47" customFormat="1" ht="17.100000000000001" customHeight="1" x14ac:dyDescent="0.25">
      <c r="A159" s="126">
        <v>176</v>
      </c>
      <c r="B159" s="211" t="s">
        <v>485</v>
      </c>
      <c r="C159" s="259">
        <v>729.37689169736507</v>
      </c>
      <c r="D159" s="259">
        <v>701.32835563989386</v>
      </c>
      <c r="E159" s="259">
        <v>9.3495120256650353</v>
      </c>
      <c r="F159" s="259">
        <f t="shared" si="8"/>
        <v>710.67786766555889</v>
      </c>
      <c r="G159" s="259"/>
      <c r="H159" s="259">
        <v>0</v>
      </c>
      <c r="I159" s="259">
        <v>9.3495120256650335</v>
      </c>
      <c r="J159" s="259">
        <f t="shared" si="9"/>
        <v>9.3495120256650335</v>
      </c>
      <c r="K159" s="259"/>
      <c r="L159" s="259">
        <f t="shared" si="11"/>
        <v>9.3495120061411416</v>
      </c>
      <c r="M159" s="259">
        <f t="shared" si="10"/>
        <v>18.699024031806175</v>
      </c>
      <c r="N159" s="164"/>
      <c r="O159" s="54"/>
    </row>
    <row r="160" spans="1:15" s="47" customFormat="1" ht="17.100000000000001" customHeight="1" x14ac:dyDescent="0.25">
      <c r="A160" s="126">
        <v>177</v>
      </c>
      <c r="B160" s="211" t="s">
        <v>486</v>
      </c>
      <c r="C160" s="259">
        <v>25.037617304456571</v>
      </c>
      <c r="D160" s="259">
        <v>24.148281325319267</v>
      </c>
      <c r="E160" s="259">
        <v>0.21782724486124522</v>
      </c>
      <c r="F160" s="259">
        <f t="shared" si="8"/>
        <v>24.366108570180511</v>
      </c>
      <c r="G160" s="259"/>
      <c r="H160" s="259">
        <v>0</v>
      </c>
      <c r="I160" s="259">
        <v>0.32548900793725866</v>
      </c>
      <c r="J160" s="259">
        <f t="shared" si="9"/>
        <v>0.32548900793725866</v>
      </c>
      <c r="K160" s="259"/>
      <c r="L160" s="259">
        <f t="shared" si="11"/>
        <v>0.34601972633880107</v>
      </c>
      <c r="M160" s="259">
        <f t="shared" si="10"/>
        <v>0.67150873427605973</v>
      </c>
      <c r="N160" s="164"/>
      <c r="O160" s="54"/>
    </row>
    <row r="161" spans="1:15" s="47" customFormat="1" ht="17.100000000000001" customHeight="1" x14ac:dyDescent="0.25">
      <c r="A161" s="126">
        <v>181</v>
      </c>
      <c r="B161" s="211" t="s">
        <v>487</v>
      </c>
      <c r="C161" s="259">
        <v>13064.084903926874</v>
      </c>
      <c r="D161" s="259">
        <v>9890.6713109291504</v>
      </c>
      <c r="E161" s="259">
        <v>553.59173835498007</v>
      </c>
      <c r="F161" s="259">
        <f t="shared" si="8"/>
        <v>10444.263049284131</v>
      </c>
      <c r="G161" s="259"/>
      <c r="H161" s="259">
        <v>0</v>
      </c>
      <c r="I161" s="259">
        <v>553.59173835498007</v>
      </c>
      <c r="J161" s="259">
        <f t="shared" si="9"/>
        <v>553.59173835498007</v>
      </c>
      <c r="K161" s="259"/>
      <c r="L161" s="259">
        <f t="shared" si="11"/>
        <v>2066.2301162877634</v>
      </c>
      <c r="M161" s="259">
        <f t="shared" si="10"/>
        <v>2619.8218546427433</v>
      </c>
      <c r="N161" s="164"/>
      <c r="O161" s="54"/>
    </row>
    <row r="162" spans="1:15" s="47" customFormat="1" ht="17.100000000000001" customHeight="1" x14ac:dyDescent="0.25">
      <c r="A162" s="126">
        <v>182</v>
      </c>
      <c r="B162" s="211" t="s">
        <v>909</v>
      </c>
      <c r="C162" s="259">
        <v>647.57218499999988</v>
      </c>
      <c r="D162" s="259">
        <v>647.5721850000001</v>
      </c>
      <c r="E162" s="259">
        <v>0</v>
      </c>
      <c r="F162" s="259">
        <f t="shared" si="8"/>
        <v>647.5721850000001</v>
      </c>
      <c r="G162" s="259"/>
      <c r="H162" s="259">
        <v>0</v>
      </c>
      <c r="I162" s="259">
        <v>0</v>
      </c>
      <c r="J162" s="259">
        <f t="shared" si="9"/>
        <v>0</v>
      </c>
      <c r="K162" s="259"/>
      <c r="L162" s="259">
        <f t="shared" si="11"/>
        <v>-2.2737367544323206E-13</v>
      </c>
      <c r="M162" s="259">
        <f t="shared" si="10"/>
        <v>-2.2737367544323206E-13</v>
      </c>
      <c r="N162" s="164"/>
      <c r="O162" s="54"/>
    </row>
    <row r="163" spans="1:15" s="47" customFormat="1" ht="17.100000000000001" customHeight="1" x14ac:dyDescent="0.25">
      <c r="A163" s="126">
        <v>183</v>
      </c>
      <c r="B163" s="211" t="s">
        <v>910</v>
      </c>
      <c r="C163" s="259">
        <v>116.64406649999999</v>
      </c>
      <c r="D163" s="259">
        <v>116.64406649999999</v>
      </c>
      <c r="E163" s="259">
        <v>0</v>
      </c>
      <c r="F163" s="259">
        <f t="shared" si="8"/>
        <v>116.64406649999999</v>
      </c>
      <c r="G163" s="259"/>
      <c r="H163" s="259">
        <v>0</v>
      </c>
      <c r="I163" s="259">
        <v>0</v>
      </c>
      <c r="J163" s="259">
        <f t="shared" si="9"/>
        <v>0</v>
      </c>
      <c r="K163" s="259"/>
      <c r="L163" s="259">
        <f t="shared" si="11"/>
        <v>0</v>
      </c>
      <c r="M163" s="259">
        <f t="shared" si="10"/>
        <v>0</v>
      </c>
      <c r="N163" s="164"/>
      <c r="O163" s="54"/>
    </row>
    <row r="164" spans="1:15" s="47" customFormat="1" ht="17.100000000000001" customHeight="1" x14ac:dyDescent="0.25">
      <c r="A164" s="126">
        <v>185</v>
      </c>
      <c r="B164" s="211" t="s">
        <v>488</v>
      </c>
      <c r="C164" s="259">
        <v>470.23644369905628</v>
      </c>
      <c r="D164" s="259">
        <v>451.65617252635718</v>
      </c>
      <c r="E164" s="259">
        <v>4.3718285179594423</v>
      </c>
      <c r="F164" s="259">
        <f t="shared" si="8"/>
        <v>456.02800104431662</v>
      </c>
      <c r="G164" s="259"/>
      <c r="H164" s="259">
        <v>0</v>
      </c>
      <c r="I164" s="259">
        <v>6.5577427578535072</v>
      </c>
      <c r="J164" s="259">
        <f t="shared" si="9"/>
        <v>6.5577427578535072</v>
      </c>
      <c r="K164" s="259"/>
      <c r="L164" s="259">
        <f t="shared" si="11"/>
        <v>7.6506998968861488</v>
      </c>
      <c r="M164" s="259">
        <f t="shared" si="10"/>
        <v>14.208442654739656</v>
      </c>
      <c r="N164" s="164"/>
      <c r="O164" s="54"/>
    </row>
    <row r="165" spans="1:15" s="47" customFormat="1" ht="17.100000000000001" customHeight="1" x14ac:dyDescent="0.25">
      <c r="A165" s="126">
        <v>189</v>
      </c>
      <c r="B165" s="211" t="s">
        <v>489</v>
      </c>
      <c r="C165" s="259">
        <v>325.20473887405319</v>
      </c>
      <c r="D165" s="259">
        <v>278.48474632794705</v>
      </c>
      <c r="E165" s="259">
        <v>11.44324143242947</v>
      </c>
      <c r="F165" s="259">
        <f t="shared" si="8"/>
        <v>289.92798776037654</v>
      </c>
      <c r="G165" s="259"/>
      <c r="H165" s="259">
        <v>0</v>
      </c>
      <c r="I165" s="259">
        <v>17.099096402560381</v>
      </c>
      <c r="J165" s="259">
        <f t="shared" si="9"/>
        <v>17.099096402560381</v>
      </c>
      <c r="K165" s="259"/>
      <c r="L165" s="259">
        <f t="shared" si="11"/>
        <v>18.177654711116272</v>
      </c>
      <c r="M165" s="259">
        <f t="shared" si="10"/>
        <v>35.276751113676653</v>
      </c>
      <c r="N165" s="164"/>
      <c r="O165" s="54"/>
    </row>
    <row r="166" spans="1:15" s="47" customFormat="1" ht="17.100000000000001" customHeight="1" x14ac:dyDescent="0.25">
      <c r="A166" s="126">
        <v>190</v>
      </c>
      <c r="B166" s="211" t="s">
        <v>490</v>
      </c>
      <c r="C166" s="259">
        <v>998.85717589857359</v>
      </c>
      <c r="D166" s="259">
        <v>855.63304479785734</v>
      </c>
      <c r="E166" s="259">
        <v>18.457371314026425</v>
      </c>
      <c r="F166" s="259">
        <f t="shared" si="8"/>
        <v>874.09041611188377</v>
      </c>
      <c r="G166" s="259"/>
      <c r="H166" s="259">
        <v>0</v>
      </c>
      <c r="I166" s="259">
        <v>21.740726425985113</v>
      </c>
      <c r="J166" s="259">
        <f t="shared" si="9"/>
        <v>21.740726425985113</v>
      </c>
      <c r="K166" s="259"/>
      <c r="L166" s="259">
        <f t="shared" si="11"/>
        <v>103.0260333607047</v>
      </c>
      <c r="M166" s="259">
        <f t="shared" si="10"/>
        <v>124.76675978668982</v>
      </c>
      <c r="N166" s="164"/>
      <c r="O166" s="54"/>
    </row>
    <row r="167" spans="1:15" s="47" customFormat="1" ht="17.100000000000001" customHeight="1" x14ac:dyDescent="0.25">
      <c r="A167" s="126">
        <v>191</v>
      </c>
      <c r="B167" s="211" t="s">
        <v>491</v>
      </c>
      <c r="C167" s="259">
        <v>110.948639338524</v>
      </c>
      <c r="D167" s="259">
        <v>106.92335063084025</v>
      </c>
      <c r="E167" s="259">
        <v>4.0252887076837318</v>
      </c>
      <c r="F167" s="259">
        <f t="shared" si="8"/>
        <v>110.94863933852398</v>
      </c>
      <c r="G167" s="259"/>
      <c r="H167" s="259">
        <v>0</v>
      </c>
      <c r="I167" s="259">
        <v>0</v>
      </c>
      <c r="J167" s="259">
        <f t="shared" si="9"/>
        <v>0</v>
      </c>
      <c r="K167" s="259"/>
      <c r="L167" s="259">
        <f t="shared" si="11"/>
        <v>2.8421709430404007E-14</v>
      </c>
      <c r="M167" s="259">
        <f t="shared" si="10"/>
        <v>2.8421709430404007E-14</v>
      </c>
      <c r="N167" s="164"/>
      <c r="O167" s="54"/>
    </row>
    <row r="168" spans="1:15" s="47" customFormat="1" ht="17.100000000000001" customHeight="1" x14ac:dyDescent="0.25">
      <c r="A168" s="126">
        <v>192</v>
      </c>
      <c r="B168" s="211" t="s">
        <v>492</v>
      </c>
      <c r="C168" s="259">
        <v>783.51727892186898</v>
      </c>
      <c r="D168" s="259">
        <v>746.15991028671203</v>
      </c>
      <c r="E168" s="259">
        <v>11.46089367123392</v>
      </c>
      <c r="F168" s="259">
        <f t="shared" si="8"/>
        <v>757.62080395794601</v>
      </c>
      <c r="G168" s="259"/>
      <c r="H168" s="259">
        <v>0</v>
      </c>
      <c r="I168" s="259">
        <v>11.962007849956692</v>
      </c>
      <c r="J168" s="259">
        <f t="shared" si="9"/>
        <v>11.962007849956692</v>
      </c>
      <c r="K168" s="259"/>
      <c r="L168" s="259">
        <f t="shared" si="11"/>
        <v>13.934467113966278</v>
      </c>
      <c r="M168" s="259">
        <f t="shared" si="10"/>
        <v>25.896474963922969</v>
      </c>
      <c r="N168" s="164"/>
      <c r="O168" s="54"/>
    </row>
    <row r="169" spans="1:15" s="47" customFormat="1" ht="17.100000000000001" customHeight="1" x14ac:dyDescent="0.25">
      <c r="A169" s="126">
        <v>193</v>
      </c>
      <c r="B169" s="211" t="s">
        <v>911</v>
      </c>
      <c r="C169" s="259">
        <v>77.153551051143623</v>
      </c>
      <c r="D169" s="259">
        <v>77.153551051143623</v>
      </c>
      <c r="E169" s="259">
        <v>0</v>
      </c>
      <c r="F169" s="259">
        <f t="shared" si="8"/>
        <v>77.153551051143623</v>
      </c>
      <c r="G169" s="259"/>
      <c r="H169" s="259">
        <v>0</v>
      </c>
      <c r="I169" s="259">
        <v>0</v>
      </c>
      <c r="J169" s="259">
        <f t="shared" si="9"/>
        <v>0</v>
      </c>
      <c r="K169" s="259"/>
      <c r="L169" s="259">
        <f t="shared" si="11"/>
        <v>0</v>
      </c>
      <c r="M169" s="259">
        <f t="shared" si="10"/>
        <v>0</v>
      </c>
      <c r="N169" s="164"/>
      <c r="O169" s="54"/>
    </row>
    <row r="170" spans="1:15" s="47" customFormat="1" ht="17.100000000000001" customHeight="1" x14ac:dyDescent="0.25">
      <c r="A170" s="126">
        <v>194</v>
      </c>
      <c r="B170" s="211" t="s">
        <v>493</v>
      </c>
      <c r="C170" s="259">
        <v>794.79877900919678</v>
      </c>
      <c r="D170" s="259">
        <v>768.79497358644915</v>
      </c>
      <c r="E170" s="259">
        <v>6.2732259377310307</v>
      </c>
      <c r="F170" s="259">
        <f t="shared" si="8"/>
        <v>775.06819952418016</v>
      </c>
      <c r="G170" s="259"/>
      <c r="H170" s="259">
        <v>0</v>
      </c>
      <c r="I170" s="259">
        <v>9.3872476537018557</v>
      </c>
      <c r="J170" s="259">
        <f t="shared" si="9"/>
        <v>9.3872476537018557</v>
      </c>
      <c r="K170" s="259"/>
      <c r="L170" s="259">
        <f t="shared" si="11"/>
        <v>10.343331831314764</v>
      </c>
      <c r="M170" s="259">
        <f t="shared" si="10"/>
        <v>19.730579485016619</v>
      </c>
      <c r="N170" s="164"/>
      <c r="O170" s="54"/>
    </row>
    <row r="171" spans="1:15" s="51" customFormat="1" ht="17.100000000000001" customHeight="1" x14ac:dyDescent="0.25">
      <c r="A171" s="126">
        <v>195</v>
      </c>
      <c r="B171" s="211" t="s">
        <v>494</v>
      </c>
      <c r="C171" s="259">
        <v>1960.9886936418604</v>
      </c>
      <c r="D171" s="259">
        <v>1840.140699363739</v>
      </c>
      <c r="E171" s="259">
        <v>29.418577795780397</v>
      </c>
      <c r="F171" s="259">
        <f t="shared" si="8"/>
        <v>1869.5592771595195</v>
      </c>
      <c r="G171" s="259"/>
      <c r="H171" s="259">
        <v>0</v>
      </c>
      <c r="I171" s="259">
        <v>43.984190861387141</v>
      </c>
      <c r="J171" s="259">
        <f t="shared" si="9"/>
        <v>43.984190861387141</v>
      </c>
      <c r="K171" s="259"/>
      <c r="L171" s="259">
        <f t="shared" si="11"/>
        <v>47.445225620953771</v>
      </c>
      <c r="M171" s="259">
        <f t="shared" si="10"/>
        <v>91.429416482340912</v>
      </c>
      <c r="N171" s="164"/>
      <c r="O171" s="54"/>
    </row>
    <row r="172" spans="1:15" s="47" customFormat="1" ht="17.100000000000001" customHeight="1" x14ac:dyDescent="0.25">
      <c r="A172" s="126">
        <v>197</v>
      </c>
      <c r="B172" s="211" t="s">
        <v>495</v>
      </c>
      <c r="C172" s="259">
        <v>322.58001566720537</v>
      </c>
      <c r="D172" s="259">
        <v>296.96305575345849</v>
      </c>
      <c r="E172" s="259">
        <v>6.2744243561348414</v>
      </c>
      <c r="F172" s="259">
        <f t="shared" si="8"/>
        <v>303.23748010959332</v>
      </c>
      <c r="G172" s="259"/>
      <c r="H172" s="259">
        <v>0</v>
      </c>
      <c r="I172" s="259">
        <v>9.3755765708074605</v>
      </c>
      <c r="J172" s="259">
        <f t="shared" si="9"/>
        <v>9.3755765708074605</v>
      </c>
      <c r="K172" s="259"/>
      <c r="L172" s="259">
        <f t="shared" si="11"/>
        <v>9.9669589868045918</v>
      </c>
      <c r="M172" s="259">
        <f t="shared" si="10"/>
        <v>19.342535557612052</v>
      </c>
      <c r="N172" s="164"/>
      <c r="O172" s="54"/>
    </row>
    <row r="173" spans="1:15" s="51" customFormat="1" ht="17.100000000000001" customHeight="1" x14ac:dyDescent="0.25">
      <c r="A173" s="126">
        <v>198</v>
      </c>
      <c r="B173" s="211" t="s">
        <v>496</v>
      </c>
      <c r="C173" s="259">
        <v>406.94458191271093</v>
      </c>
      <c r="D173" s="259">
        <v>374.0592926937145</v>
      </c>
      <c r="E173" s="259">
        <v>10.013298838822553</v>
      </c>
      <c r="F173" s="259">
        <f t="shared" si="8"/>
        <v>384.07259153253705</v>
      </c>
      <c r="G173" s="259"/>
      <c r="H173" s="259">
        <v>0</v>
      </c>
      <c r="I173" s="259">
        <v>11.312151182366478</v>
      </c>
      <c r="J173" s="259">
        <f t="shared" si="9"/>
        <v>11.312151182366478</v>
      </c>
      <c r="K173" s="259"/>
      <c r="L173" s="259">
        <f t="shared" si="11"/>
        <v>11.559839197807406</v>
      </c>
      <c r="M173" s="259">
        <f t="shared" si="10"/>
        <v>22.871990380173884</v>
      </c>
      <c r="N173" s="164"/>
      <c r="O173" s="54"/>
    </row>
    <row r="174" spans="1:15" s="51" customFormat="1" ht="17.100000000000001" customHeight="1" x14ac:dyDescent="0.25">
      <c r="A174" s="126">
        <v>199</v>
      </c>
      <c r="B174" s="211" t="s">
        <v>497</v>
      </c>
      <c r="C174" s="259">
        <v>314.12016745674833</v>
      </c>
      <c r="D174" s="259">
        <v>298.03678015989465</v>
      </c>
      <c r="E174" s="259">
        <v>8.8562116874259189</v>
      </c>
      <c r="F174" s="259">
        <f t="shared" si="8"/>
        <v>306.89299184732056</v>
      </c>
      <c r="G174" s="259"/>
      <c r="H174" s="259">
        <v>0</v>
      </c>
      <c r="I174" s="259">
        <v>3.5031048785365551</v>
      </c>
      <c r="J174" s="259">
        <f t="shared" si="9"/>
        <v>3.5031048785365551</v>
      </c>
      <c r="K174" s="259"/>
      <c r="L174" s="259">
        <f t="shared" si="11"/>
        <v>3.7240707308912198</v>
      </c>
      <c r="M174" s="259">
        <f t="shared" si="10"/>
        <v>7.2271756094277748</v>
      </c>
      <c r="N174" s="164"/>
      <c r="O174" s="54"/>
    </row>
    <row r="175" spans="1:15" s="47" customFormat="1" ht="17.100000000000001" customHeight="1" x14ac:dyDescent="0.25">
      <c r="A175" s="126">
        <v>200</v>
      </c>
      <c r="B175" s="211" t="s">
        <v>498</v>
      </c>
      <c r="C175" s="259">
        <v>1414.585434066651</v>
      </c>
      <c r="D175" s="259">
        <v>1307.3573484176788</v>
      </c>
      <c r="E175" s="259">
        <v>31.92708974638041</v>
      </c>
      <c r="F175" s="259">
        <f t="shared" si="8"/>
        <v>1339.2844381640593</v>
      </c>
      <c r="G175" s="259"/>
      <c r="H175" s="259">
        <v>0</v>
      </c>
      <c r="I175" s="259">
        <v>37.152282149466053</v>
      </c>
      <c r="J175" s="259">
        <f t="shared" si="9"/>
        <v>37.152282149466053</v>
      </c>
      <c r="K175" s="259"/>
      <c r="L175" s="259">
        <f t="shared" si="11"/>
        <v>38.148713753125641</v>
      </c>
      <c r="M175" s="259">
        <f t="shared" si="10"/>
        <v>75.300995902591694</v>
      </c>
      <c r="N175" s="164"/>
      <c r="O175" s="54"/>
    </row>
    <row r="176" spans="1:15" s="47" customFormat="1" ht="17.100000000000001" customHeight="1" x14ac:dyDescent="0.25">
      <c r="A176" s="126">
        <v>201</v>
      </c>
      <c r="B176" s="211" t="s">
        <v>499</v>
      </c>
      <c r="C176" s="259">
        <v>1792.4050407365951</v>
      </c>
      <c r="D176" s="259">
        <v>1406.9847257684451</v>
      </c>
      <c r="E176" s="259">
        <v>94.401935201260414</v>
      </c>
      <c r="F176" s="259">
        <f t="shared" si="8"/>
        <v>1501.3866609697054</v>
      </c>
      <c r="G176" s="259"/>
      <c r="H176" s="259">
        <v>0</v>
      </c>
      <c r="I176" s="259">
        <v>141.06036306726182</v>
      </c>
      <c r="J176" s="259">
        <f t="shared" si="9"/>
        <v>141.06036306726182</v>
      </c>
      <c r="K176" s="259"/>
      <c r="L176" s="259">
        <f t="shared" si="11"/>
        <v>149.95801669962785</v>
      </c>
      <c r="M176" s="259">
        <f t="shared" si="10"/>
        <v>291.01837976688967</v>
      </c>
      <c r="N176" s="164"/>
      <c r="O176" s="54"/>
    </row>
    <row r="177" spans="1:15" s="47" customFormat="1" ht="17.100000000000001" customHeight="1" x14ac:dyDescent="0.25">
      <c r="A177" s="126">
        <v>202</v>
      </c>
      <c r="B177" s="211" t="s">
        <v>500</v>
      </c>
      <c r="C177" s="259">
        <v>2656.5085320092999</v>
      </c>
      <c r="D177" s="259">
        <v>2436.2751303557934</v>
      </c>
      <c r="E177" s="259">
        <v>62.349300950580201</v>
      </c>
      <c r="F177" s="259">
        <f t="shared" si="8"/>
        <v>2498.6244313063735</v>
      </c>
      <c r="G177" s="259"/>
      <c r="H177" s="259">
        <v>0</v>
      </c>
      <c r="I177" s="259">
        <v>76.411403979833736</v>
      </c>
      <c r="J177" s="259">
        <f t="shared" si="9"/>
        <v>76.411403979833736</v>
      </c>
      <c r="K177" s="259"/>
      <c r="L177" s="259">
        <f t="shared" si="11"/>
        <v>81.472696723092653</v>
      </c>
      <c r="M177" s="259">
        <f t="shared" si="10"/>
        <v>157.88410070292639</v>
      </c>
      <c r="N177" s="164"/>
      <c r="O177" s="54"/>
    </row>
    <row r="178" spans="1:15" s="51" customFormat="1" ht="17.100000000000001" customHeight="1" x14ac:dyDescent="0.25">
      <c r="A178" s="126">
        <v>203</v>
      </c>
      <c r="B178" s="211" t="s">
        <v>501</v>
      </c>
      <c r="C178" s="259">
        <v>747.29056429729735</v>
      </c>
      <c r="D178" s="259">
        <v>728.92247626256938</v>
      </c>
      <c r="E178" s="259">
        <v>18.368088034727521</v>
      </c>
      <c r="F178" s="259">
        <f t="shared" si="8"/>
        <v>747.2905642972969</v>
      </c>
      <c r="G178" s="259"/>
      <c r="H178" s="259">
        <v>0</v>
      </c>
      <c r="I178" s="259">
        <v>0</v>
      </c>
      <c r="J178" s="259">
        <f t="shared" si="9"/>
        <v>0</v>
      </c>
      <c r="K178" s="259"/>
      <c r="L178" s="259">
        <f t="shared" si="11"/>
        <v>4.5474735088646412E-13</v>
      </c>
      <c r="M178" s="259">
        <f t="shared" si="10"/>
        <v>4.5474735088646412E-13</v>
      </c>
      <c r="N178" s="164"/>
      <c r="O178" s="54"/>
    </row>
    <row r="179" spans="1:15" s="51" customFormat="1" ht="17.100000000000001" customHeight="1" x14ac:dyDescent="0.25">
      <c r="A179" s="126">
        <v>204</v>
      </c>
      <c r="B179" s="211" t="s">
        <v>502</v>
      </c>
      <c r="C179" s="259">
        <v>2158.1374726156209</v>
      </c>
      <c r="D179" s="259">
        <v>2126.9253264717127</v>
      </c>
      <c r="E179" s="259">
        <v>7.6448669139623906</v>
      </c>
      <c r="F179" s="259">
        <f t="shared" si="8"/>
        <v>2134.5701933856749</v>
      </c>
      <c r="G179" s="259"/>
      <c r="H179" s="259">
        <v>0</v>
      </c>
      <c r="I179" s="259">
        <v>11.423364273458377</v>
      </c>
      <c r="J179" s="259">
        <f t="shared" si="9"/>
        <v>11.423364273458377</v>
      </c>
      <c r="K179" s="259"/>
      <c r="L179" s="259">
        <f t="shared" si="11"/>
        <v>12.143914956487675</v>
      </c>
      <c r="M179" s="259">
        <f t="shared" si="10"/>
        <v>23.567279229946053</v>
      </c>
      <c r="N179" s="164"/>
      <c r="O179" s="54"/>
    </row>
    <row r="180" spans="1:15" s="47" customFormat="1" ht="17.100000000000001" customHeight="1" x14ac:dyDescent="0.25">
      <c r="A180" s="126">
        <v>205</v>
      </c>
      <c r="B180" s="211" t="s">
        <v>503</v>
      </c>
      <c r="C180" s="259">
        <v>2361.3387504259845</v>
      </c>
      <c r="D180" s="259">
        <v>2308.977555845283</v>
      </c>
      <c r="E180" s="259">
        <v>12.824954695606465</v>
      </c>
      <c r="F180" s="259">
        <f t="shared" si="8"/>
        <v>2321.8025105408892</v>
      </c>
      <c r="G180" s="259"/>
      <c r="H180" s="259">
        <v>0</v>
      </c>
      <c r="I180" s="259">
        <v>19.1637255117686</v>
      </c>
      <c r="J180" s="259">
        <f t="shared" si="9"/>
        <v>19.1637255117686</v>
      </c>
      <c r="K180" s="259"/>
      <c r="L180" s="259">
        <f t="shared" si="11"/>
        <v>20.372514373326656</v>
      </c>
      <c r="M180" s="259">
        <f t="shared" si="10"/>
        <v>39.536239885095256</v>
      </c>
      <c r="N180" s="164"/>
      <c r="O180" s="54"/>
    </row>
    <row r="181" spans="1:15" s="47" customFormat="1" ht="17.100000000000001" customHeight="1" x14ac:dyDescent="0.25">
      <c r="A181" s="126">
        <v>206</v>
      </c>
      <c r="B181" s="211" t="s">
        <v>912</v>
      </c>
      <c r="C181" s="259">
        <v>854.06499328958819</v>
      </c>
      <c r="D181" s="259">
        <v>854.0649932895883</v>
      </c>
      <c r="E181" s="259">
        <v>0</v>
      </c>
      <c r="F181" s="259">
        <f t="shared" si="8"/>
        <v>854.0649932895883</v>
      </c>
      <c r="G181" s="259"/>
      <c r="H181" s="259">
        <v>0</v>
      </c>
      <c r="I181" s="259">
        <v>0</v>
      </c>
      <c r="J181" s="259">
        <f t="shared" si="9"/>
        <v>0</v>
      </c>
      <c r="K181" s="259"/>
      <c r="L181" s="259">
        <f t="shared" si="11"/>
        <v>-1.1368683772161603E-13</v>
      </c>
      <c r="M181" s="259">
        <f t="shared" si="10"/>
        <v>-1.1368683772161603E-13</v>
      </c>
      <c r="N181" s="164"/>
      <c r="O181" s="54"/>
    </row>
    <row r="182" spans="1:15" s="51" customFormat="1" ht="17.100000000000001" customHeight="1" x14ac:dyDescent="0.25">
      <c r="A182" s="126">
        <v>207</v>
      </c>
      <c r="B182" s="211" t="s">
        <v>504</v>
      </c>
      <c r="C182" s="259">
        <v>971.6066408249543</v>
      </c>
      <c r="D182" s="259">
        <v>946.36653519177526</v>
      </c>
      <c r="E182" s="259">
        <v>8.4826441524035321</v>
      </c>
      <c r="F182" s="259">
        <f t="shared" si="8"/>
        <v>954.84917934417876</v>
      </c>
      <c r="G182" s="259"/>
      <c r="H182" s="259">
        <v>0</v>
      </c>
      <c r="I182" s="259">
        <v>8.1225577562556293</v>
      </c>
      <c r="J182" s="259">
        <f t="shared" si="9"/>
        <v>8.1225577562556293</v>
      </c>
      <c r="K182" s="259"/>
      <c r="L182" s="259">
        <f t="shared" si="11"/>
        <v>8.6349037245199032</v>
      </c>
      <c r="M182" s="259">
        <f t="shared" si="10"/>
        <v>16.757461480775532</v>
      </c>
      <c r="N182" s="164"/>
      <c r="O182" s="54"/>
    </row>
    <row r="183" spans="1:15" s="47" customFormat="1" ht="17.100000000000001" customHeight="1" x14ac:dyDescent="0.25">
      <c r="A183" s="126">
        <v>208</v>
      </c>
      <c r="B183" s="211" t="s">
        <v>505</v>
      </c>
      <c r="C183" s="259">
        <v>190.33525714160101</v>
      </c>
      <c r="D183" s="259">
        <v>177.6462429667304</v>
      </c>
      <c r="E183" s="259">
        <v>12.689014174870572</v>
      </c>
      <c r="F183" s="259">
        <f t="shared" si="8"/>
        <v>190.33525714160098</v>
      </c>
      <c r="G183" s="259"/>
      <c r="H183" s="259">
        <v>0</v>
      </c>
      <c r="I183" s="259">
        <v>0</v>
      </c>
      <c r="J183" s="259">
        <f t="shared" si="9"/>
        <v>0</v>
      </c>
      <c r="K183" s="259"/>
      <c r="L183" s="259">
        <f t="shared" si="11"/>
        <v>2.8421709430404007E-14</v>
      </c>
      <c r="M183" s="259">
        <f t="shared" si="10"/>
        <v>2.8421709430404007E-14</v>
      </c>
      <c r="N183" s="164"/>
      <c r="O183" s="54"/>
    </row>
    <row r="184" spans="1:15" s="47" customFormat="1" ht="17.100000000000001" customHeight="1" x14ac:dyDescent="0.25">
      <c r="A184" s="126">
        <v>210</v>
      </c>
      <c r="B184" s="211" t="s">
        <v>506</v>
      </c>
      <c r="C184" s="259">
        <v>2801.311807322325</v>
      </c>
      <c r="D184" s="259">
        <v>2720.9144098770221</v>
      </c>
      <c r="E184" s="259">
        <v>19.691930135183437</v>
      </c>
      <c r="F184" s="259">
        <f t="shared" si="8"/>
        <v>2740.6063400122057</v>
      </c>
      <c r="G184" s="259"/>
      <c r="H184" s="259">
        <v>0</v>
      </c>
      <c r="I184" s="259">
        <v>29.424723134673066</v>
      </c>
      <c r="J184" s="259">
        <f t="shared" si="9"/>
        <v>29.424723134673066</v>
      </c>
      <c r="K184" s="259"/>
      <c r="L184" s="259">
        <f t="shared" si="11"/>
        <v>31.280744175446209</v>
      </c>
      <c r="M184" s="259">
        <f t="shared" si="10"/>
        <v>60.705467310119275</v>
      </c>
      <c r="N184" s="164"/>
      <c r="O184" s="54"/>
    </row>
    <row r="185" spans="1:15" s="47" customFormat="1" ht="17.100000000000001" customHeight="1" x14ac:dyDescent="0.25">
      <c r="A185" s="126">
        <v>211</v>
      </c>
      <c r="B185" s="211" t="s">
        <v>507</v>
      </c>
      <c r="C185" s="259">
        <v>3696.5668946437604</v>
      </c>
      <c r="D185" s="259">
        <v>3531.9821082902663</v>
      </c>
      <c r="E185" s="259">
        <v>40.025485391852058</v>
      </c>
      <c r="F185" s="259">
        <f t="shared" si="8"/>
        <v>3572.0075936821186</v>
      </c>
      <c r="G185" s="259"/>
      <c r="H185" s="259">
        <v>0</v>
      </c>
      <c r="I185" s="259">
        <v>59.519961548196164</v>
      </c>
      <c r="J185" s="259">
        <f t="shared" si="9"/>
        <v>59.519961548196164</v>
      </c>
      <c r="K185" s="259"/>
      <c r="L185" s="259">
        <f t="shared" si="11"/>
        <v>65.039339413445674</v>
      </c>
      <c r="M185" s="259">
        <f t="shared" si="10"/>
        <v>124.55930096164184</v>
      </c>
      <c r="N185" s="164"/>
      <c r="O185" s="54"/>
    </row>
    <row r="186" spans="1:15" s="51" customFormat="1" ht="17.100000000000001" customHeight="1" x14ac:dyDescent="0.25">
      <c r="A186" s="126">
        <v>212</v>
      </c>
      <c r="B186" s="318" t="s">
        <v>913</v>
      </c>
      <c r="C186" s="259">
        <v>743.75606018493647</v>
      </c>
      <c r="D186" s="259">
        <v>743.7560601849367</v>
      </c>
      <c r="E186" s="259">
        <v>0</v>
      </c>
      <c r="F186" s="259">
        <f t="shared" si="8"/>
        <v>743.7560601849367</v>
      </c>
      <c r="G186" s="259"/>
      <c r="H186" s="259">
        <v>0</v>
      </c>
      <c r="I186" s="259">
        <v>0</v>
      </c>
      <c r="J186" s="259">
        <f>+H186+I186</f>
        <v>0</v>
      </c>
      <c r="K186" s="259"/>
      <c r="L186" s="259">
        <f>SUM(C186-F186-J186)</f>
        <v>-2.2737367544323206E-13</v>
      </c>
      <c r="M186" s="259">
        <f>J186+L186</f>
        <v>-2.2737367544323206E-13</v>
      </c>
      <c r="N186" s="164"/>
      <c r="O186" s="54"/>
    </row>
    <row r="187" spans="1:15" s="47" customFormat="1" ht="17.100000000000001" customHeight="1" x14ac:dyDescent="0.25">
      <c r="A187" s="126">
        <v>213</v>
      </c>
      <c r="B187" s="319" t="s">
        <v>508</v>
      </c>
      <c r="C187" s="259">
        <v>1231.2052941984593</v>
      </c>
      <c r="D187" s="259">
        <v>860.98973027007116</v>
      </c>
      <c r="E187" s="259">
        <v>69.004986003865028</v>
      </c>
      <c r="F187" s="259">
        <f t="shared" si="8"/>
        <v>929.99471627393621</v>
      </c>
      <c r="G187" s="259"/>
      <c r="H187" s="259">
        <v>0</v>
      </c>
      <c r="I187" s="259">
        <v>71.649383605776322</v>
      </c>
      <c r="J187" s="259">
        <f t="shared" si="9"/>
        <v>71.649383605776322</v>
      </c>
      <c r="K187" s="259"/>
      <c r="L187" s="259">
        <f t="shared" si="11"/>
        <v>229.5611943187468</v>
      </c>
      <c r="M187" s="259">
        <f t="shared" si="10"/>
        <v>301.21057792452314</v>
      </c>
      <c r="N187" s="164"/>
      <c r="O187" s="54"/>
    </row>
    <row r="188" spans="1:15" s="47" customFormat="1" ht="17.100000000000001" customHeight="1" x14ac:dyDescent="0.25">
      <c r="A188" s="126">
        <v>214</v>
      </c>
      <c r="B188" s="319" t="s">
        <v>509</v>
      </c>
      <c r="C188" s="259">
        <v>2428.7578167239012</v>
      </c>
      <c r="D188" s="259">
        <v>2074.8779483517178</v>
      </c>
      <c r="E188" s="259">
        <v>68.22909668335771</v>
      </c>
      <c r="F188" s="259">
        <f t="shared" si="8"/>
        <v>2143.1070450350753</v>
      </c>
      <c r="G188" s="259"/>
      <c r="H188" s="259">
        <v>0</v>
      </c>
      <c r="I188" s="259">
        <v>72.978158962031429</v>
      </c>
      <c r="J188" s="259">
        <f>+H188+I188</f>
        <v>72.978158962031429</v>
      </c>
      <c r="K188" s="259"/>
      <c r="L188" s="259">
        <f>SUM(C188-F188-J188)</f>
        <v>212.67261272679445</v>
      </c>
      <c r="M188" s="259">
        <f>J188+L188</f>
        <v>285.6507716888259</v>
      </c>
      <c r="N188" s="164"/>
      <c r="O188" s="54"/>
    </row>
    <row r="189" spans="1:15" s="47" customFormat="1" ht="17.100000000000001" customHeight="1" x14ac:dyDescent="0.25">
      <c r="A189" s="126">
        <v>215</v>
      </c>
      <c r="B189" s="211" t="s">
        <v>510</v>
      </c>
      <c r="C189" s="259">
        <v>1258.8672508043671</v>
      </c>
      <c r="D189" s="259">
        <v>1027.7187865811072</v>
      </c>
      <c r="E189" s="259">
        <v>50.951469144301242</v>
      </c>
      <c r="F189" s="259">
        <f t="shared" si="8"/>
        <v>1078.6702557254084</v>
      </c>
      <c r="G189" s="259"/>
      <c r="H189" s="259">
        <v>0</v>
      </c>
      <c r="I189" s="259">
        <v>45.725083904298636</v>
      </c>
      <c r="J189" s="259">
        <f t="shared" si="9"/>
        <v>45.725083904298636</v>
      </c>
      <c r="K189" s="259"/>
      <c r="L189" s="259">
        <f t="shared" si="11"/>
        <v>134.47191117466008</v>
      </c>
      <c r="M189" s="259">
        <f t="shared" si="10"/>
        <v>180.19699507895871</v>
      </c>
      <c r="N189" s="164"/>
      <c r="O189" s="54"/>
    </row>
    <row r="190" spans="1:15" s="47" customFormat="1" ht="17.100000000000001" customHeight="1" x14ac:dyDescent="0.25">
      <c r="A190" s="126">
        <v>216</v>
      </c>
      <c r="B190" s="318" t="s">
        <v>511</v>
      </c>
      <c r="C190" s="259">
        <v>3051.5926941956295</v>
      </c>
      <c r="D190" s="259">
        <v>2343.065483209075</v>
      </c>
      <c r="E190" s="259">
        <v>280.90197490313489</v>
      </c>
      <c r="F190" s="259">
        <f t="shared" si="8"/>
        <v>2623.9674581122099</v>
      </c>
      <c r="G190" s="259"/>
      <c r="H190" s="259">
        <v>0</v>
      </c>
      <c r="I190" s="259">
        <v>282.69405313211456</v>
      </c>
      <c r="J190" s="259">
        <f t="shared" si="9"/>
        <v>282.69405313211456</v>
      </c>
      <c r="K190" s="259"/>
      <c r="L190" s="259">
        <f t="shared" si="11"/>
        <v>144.93118295130506</v>
      </c>
      <c r="M190" s="259">
        <f t="shared" si="10"/>
        <v>427.62523608341962</v>
      </c>
      <c r="N190" s="164"/>
      <c r="O190" s="54"/>
    </row>
    <row r="191" spans="1:15" s="47" customFormat="1" ht="17.100000000000001" customHeight="1" x14ac:dyDescent="0.25">
      <c r="A191" s="126">
        <v>217</v>
      </c>
      <c r="B191" s="211" t="s">
        <v>512</v>
      </c>
      <c r="C191" s="259">
        <v>3215.458752017199</v>
      </c>
      <c r="D191" s="259">
        <v>2148.2853886338125</v>
      </c>
      <c r="E191" s="259">
        <v>166.73506498167188</v>
      </c>
      <c r="F191" s="259">
        <f t="shared" si="8"/>
        <v>2315.0204536154843</v>
      </c>
      <c r="G191" s="259"/>
      <c r="H191" s="259">
        <v>0</v>
      </c>
      <c r="I191" s="259">
        <v>198.96414905989701</v>
      </c>
      <c r="J191" s="259">
        <f t="shared" si="9"/>
        <v>198.96414905989701</v>
      </c>
      <c r="K191" s="259"/>
      <c r="L191" s="259">
        <f t="shared" si="11"/>
        <v>701.47414934181779</v>
      </c>
      <c r="M191" s="259">
        <f t="shared" si="10"/>
        <v>900.43829840171475</v>
      </c>
      <c r="N191" s="164"/>
      <c r="O191" s="54"/>
    </row>
    <row r="192" spans="1:15" s="47" customFormat="1" ht="17.100000000000001" customHeight="1" x14ac:dyDescent="0.25">
      <c r="A192" s="320">
        <v>218</v>
      </c>
      <c r="B192" s="211" t="s">
        <v>513</v>
      </c>
      <c r="C192" s="259">
        <v>793.85111979750241</v>
      </c>
      <c r="D192" s="259">
        <v>786.92545744261838</v>
      </c>
      <c r="E192" s="259">
        <v>1.6963193450842105</v>
      </c>
      <c r="F192" s="259">
        <f t="shared" si="8"/>
        <v>788.62177678770263</v>
      </c>
      <c r="G192" s="259"/>
      <c r="H192" s="259">
        <v>0</v>
      </c>
      <c r="I192" s="259">
        <v>2.5347300473842105</v>
      </c>
      <c r="J192" s="259">
        <f t="shared" si="9"/>
        <v>2.5347300473842105</v>
      </c>
      <c r="K192" s="259"/>
      <c r="L192" s="259">
        <f t="shared" si="11"/>
        <v>2.6946129624155666</v>
      </c>
      <c r="M192" s="259">
        <f t="shared" si="10"/>
        <v>5.2293430097997771</v>
      </c>
      <c r="N192" s="164"/>
      <c r="O192" s="54"/>
    </row>
    <row r="193" spans="1:15" s="51" customFormat="1" ht="17.100000000000001" customHeight="1" x14ac:dyDescent="0.25">
      <c r="A193" s="126">
        <v>219</v>
      </c>
      <c r="B193" s="211" t="s">
        <v>514</v>
      </c>
      <c r="C193" s="259">
        <v>862.25095433810975</v>
      </c>
      <c r="D193" s="259">
        <v>709.11518481621624</v>
      </c>
      <c r="E193" s="259">
        <v>37.507916514721565</v>
      </c>
      <c r="F193" s="259">
        <f t="shared" si="8"/>
        <v>746.62310133093786</v>
      </c>
      <c r="G193" s="259"/>
      <c r="H193" s="259">
        <v>0</v>
      </c>
      <c r="I193" s="259">
        <v>56.046312029821827</v>
      </c>
      <c r="J193" s="259">
        <f t="shared" si="9"/>
        <v>56.046312029821827</v>
      </c>
      <c r="K193" s="259"/>
      <c r="L193" s="259">
        <f t="shared" si="11"/>
        <v>59.581540977350066</v>
      </c>
      <c r="M193" s="259">
        <f t="shared" si="10"/>
        <v>115.62785300717189</v>
      </c>
      <c r="N193" s="164"/>
      <c r="O193" s="54"/>
    </row>
    <row r="194" spans="1:15" s="47" customFormat="1" ht="17.100000000000001" customHeight="1" x14ac:dyDescent="0.25">
      <c r="A194" s="126">
        <v>222</v>
      </c>
      <c r="B194" s="318" t="s">
        <v>515</v>
      </c>
      <c r="C194" s="259">
        <v>21266.877949052123</v>
      </c>
      <c r="D194" s="259">
        <v>17584.617245500798</v>
      </c>
      <c r="E194" s="259">
        <v>611.06597709129608</v>
      </c>
      <c r="F194" s="259">
        <f t="shared" si="8"/>
        <v>18195.683222592095</v>
      </c>
      <c r="G194" s="259"/>
      <c r="H194" s="259">
        <v>0</v>
      </c>
      <c r="I194" s="259">
        <v>773.55312835869859</v>
      </c>
      <c r="J194" s="259">
        <f t="shared" si="9"/>
        <v>773.55312835869859</v>
      </c>
      <c r="K194" s="259"/>
      <c r="L194" s="259">
        <f t="shared" si="11"/>
        <v>2297.6415981013288</v>
      </c>
      <c r="M194" s="259">
        <f t="shared" si="10"/>
        <v>3071.1947264600276</v>
      </c>
      <c r="N194" s="164"/>
      <c r="O194" s="54"/>
    </row>
    <row r="195" spans="1:15" s="47" customFormat="1" ht="17.100000000000001" customHeight="1" x14ac:dyDescent="0.25">
      <c r="A195" s="320">
        <v>223</v>
      </c>
      <c r="B195" s="211" t="s">
        <v>914</v>
      </c>
      <c r="C195" s="259">
        <v>87.781137485967477</v>
      </c>
      <c r="D195" s="259">
        <v>87.781137485967491</v>
      </c>
      <c r="E195" s="259">
        <v>0</v>
      </c>
      <c r="F195" s="259">
        <f t="shared" si="8"/>
        <v>87.781137485967491</v>
      </c>
      <c r="G195" s="259"/>
      <c r="H195" s="259">
        <v>0</v>
      </c>
      <c r="I195" s="259">
        <v>0</v>
      </c>
      <c r="J195" s="259">
        <f t="shared" si="9"/>
        <v>0</v>
      </c>
      <c r="K195" s="259"/>
      <c r="L195" s="259">
        <f t="shared" si="11"/>
        <v>-1.4210854715202004E-14</v>
      </c>
      <c r="M195" s="259">
        <f t="shared" si="10"/>
        <v>-1.4210854715202004E-14</v>
      </c>
      <c r="N195" s="164"/>
      <c r="O195" s="54"/>
    </row>
    <row r="196" spans="1:15" s="47" customFormat="1" ht="17.100000000000001" customHeight="1" x14ac:dyDescent="0.25">
      <c r="A196" s="320">
        <v>225</v>
      </c>
      <c r="B196" s="211" t="s">
        <v>915</v>
      </c>
      <c r="C196" s="259">
        <v>25.111636286260943</v>
      </c>
      <c r="D196" s="259">
        <v>25.11163628626095</v>
      </c>
      <c r="E196" s="259">
        <v>0</v>
      </c>
      <c r="F196" s="259">
        <f t="shared" si="8"/>
        <v>25.11163628626095</v>
      </c>
      <c r="G196" s="259"/>
      <c r="H196" s="259">
        <v>0</v>
      </c>
      <c r="I196" s="259">
        <v>0</v>
      </c>
      <c r="J196" s="259">
        <f t="shared" si="9"/>
        <v>0</v>
      </c>
      <c r="K196" s="259"/>
      <c r="L196" s="259">
        <f t="shared" si="11"/>
        <v>-7.1054273576010019E-15</v>
      </c>
      <c r="M196" s="259">
        <f t="shared" si="10"/>
        <v>-7.1054273576010019E-15</v>
      </c>
      <c r="N196" s="164"/>
      <c r="O196" s="54"/>
    </row>
    <row r="197" spans="1:15" s="47" customFormat="1" ht="17.100000000000001" customHeight="1" x14ac:dyDescent="0.25">
      <c r="A197" s="320">
        <v>226</v>
      </c>
      <c r="B197" s="211" t="s">
        <v>516</v>
      </c>
      <c r="C197" s="259">
        <v>512.58530699999994</v>
      </c>
      <c r="D197" s="259">
        <v>384.43898025000004</v>
      </c>
      <c r="E197" s="259">
        <v>51.258530700000001</v>
      </c>
      <c r="F197" s="259">
        <f t="shared" si="8"/>
        <v>435.69751095000004</v>
      </c>
      <c r="G197" s="259"/>
      <c r="H197" s="259">
        <v>0</v>
      </c>
      <c r="I197" s="259">
        <v>51.258530700000001</v>
      </c>
      <c r="J197" s="259">
        <f t="shared" si="9"/>
        <v>51.258530700000001</v>
      </c>
      <c r="K197" s="259"/>
      <c r="L197" s="259">
        <f t="shared" si="11"/>
        <v>25.629265349999905</v>
      </c>
      <c r="M197" s="259">
        <f t="shared" si="10"/>
        <v>76.887796049999906</v>
      </c>
      <c r="N197" s="164"/>
      <c r="O197" s="54"/>
    </row>
    <row r="198" spans="1:15" s="47" customFormat="1" ht="17.100000000000001" customHeight="1" x14ac:dyDescent="0.25">
      <c r="A198" s="320">
        <v>227</v>
      </c>
      <c r="B198" s="211" t="s">
        <v>517</v>
      </c>
      <c r="C198" s="259">
        <v>2149.6679278440965</v>
      </c>
      <c r="D198" s="259">
        <v>2036.1645641877087</v>
      </c>
      <c r="E198" s="259">
        <v>26.70667380487107</v>
      </c>
      <c r="F198" s="259">
        <f t="shared" si="8"/>
        <v>2062.8712379925796</v>
      </c>
      <c r="G198" s="259"/>
      <c r="H198" s="259">
        <v>0</v>
      </c>
      <c r="I198" s="259">
        <v>40.060010697763751</v>
      </c>
      <c r="J198" s="259">
        <f t="shared" si="9"/>
        <v>40.060010697763751</v>
      </c>
      <c r="K198" s="259"/>
      <c r="L198" s="259">
        <f t="shared" si="11"/>
        <v>46.73667915375318</v>
      </c>
      <c r="M198" s="259">
        <f t="shared" si="10"/>
        <v>86.796689851516931</v>
      </c>
      <c r="N198" s="164"/>
      <c r="O198" s="54"/>
    </row>
    <row r="199" spans="1:15" ht="17.100000000000001" customHeight="1" x14ac:dyDescent="0.25">
      <c r="A199" s="320">
        <v>228</v>
      </c>
      <c r="B199" s="211" t="s">
        <v>518</v>
      </c>
      <c r="C199" s="259">
        <v>395.32733762159455</v>
      </c>
      <c r="D199" s="259">
        <v>373.14001070260474</v>
      </c>
      <c r="E199" s="259">
        <v>5.2542016477131144</v>
      </c>
      <c r="F199" s="259">
        <f t="shared" si="8"/>
        <v>378.39421235031784</v>
      </c>
      <c r="G199" s="259"/>
      <c r="H199" s="259">
        <v>0</v>
      </c>
      <c r="I199" s="259">
        <v>7.82409045393507</v>
      </c>
      <c r="J199" s="259">
        <f t="shared" si="9"/>
        <v>7.82409045393507</v>
      </c>
      <c r="K199" s="259"/>
      <c r="L199" s="259">
        <f t="shared" si="11"/>
        <v>9.1090348173416373</v>
      </c>
      <c r="M199" s="259">
        <f t="shared" si="10"/>
        <v>16.933125271276708</v>
      </c>
      <c r="N199" s="164"/>
      <c r="O199" s="54"/>
    </row>
    <row r="200" spans="1:15" s="47" customFormat="1" ht="17.100000000000001" customHeight="1" x14ac:dyDescent="0.25">
      <c r="A200" s="126">
        <v>229</v>
      </c>
      <c r="B200" s="318" t="s">
        <v>519</v>
      </c>
      <c r="C200" s="259">
        <v>2105.1838224579101</v>
      </c>
      <c r="D200" s="259">
        <v>1712.8921855832455</v>
      </c>
      <c r="E200" s="259">
        <v>95.426425009660392</v>
      </c>
      <c r="F200" s="259">
        <f t="shared" si="8"/>
        <v>1808.3186105929058</v>
      </c>
      <c r="G200" s="259"/>
      <c r="H200" s="259">
        <v>0</v>
      </c>
      <c r="I200" s="259">
        <v>142.6836007931191</v>
      </c>
      <c r="J200" s="259">
        <f t="shared" si="9"/>
        <v>142.6836007931191</v>
      </c>
      <c r="K200" s="259"/>
      <c r="L200" s="259">
        <f t="shared" si="11"/>
        <v>154.18161107188521</v>
      </c>
      <c r="M200" s="259">
        <f t="shared" si="10"/>
        <v>296.86521186500431</v>
      </c>
      <c r="N200" s="164"/>
      <c r="O200" s="54"/>
    </row>
    <row r="201" spans="1:15" s="47" customFormat="1" ht="17.100000000000001" customHeight="1" x14ac:dyDescent="0.25">
      <c r="A201" s="126">
        <v>231</v>
      </c>
      <c r="B201" s="318" t="s">
        <v>520</v>
      </c>
      <c r="C201" s="259">
        <v>130.10184965340949</v>
      </c>
      <c r="D201" s="259">
        <v>120.85941395169259</v>
      </c>
      <c r="E201" s="259">
        <v>2.2637722983726185</v>
      </c>
      <c r="F201" s="259">
        <f t="shared" si="8"/>
        <v>123.1231862500652</v>
      </c>
      <c r="G201" s="259"/>
      <c r="H201" s="259">
        <v>0</v>
      </c>
      <c r="I201" s="259">
        <v>3.3826482499178572</v>
      </c>
      <c r="J201" s="259">
        <f t="shared" si="9"/>
        <v>3.3826482499178572</v>
      </c>
      <c r="K201" s="259"/>
      <c r="L201" s="259">
        <f t="shared" si="11"/>
        <v>3.596015153426428</v>
      </c>
      <c r="M201" s="259">
        <f t="shared" si="10"/>
        <v>6.9786634033442851</v>
      </c>
      <c r="N201" s="164"/>
      <c r="O201" s="54"/>
    </row>
    <row r="202" spans="1:15" s="47" customFormat="1" ht="17.100000000000001" customHeight="1" x14ac:dyDescent="0.25">
      <c r="A202" s="126">
        <v>233</v>
      </c>
      <c r="B202" s="211" t="s">
        <v>521</v>
      </c>
      <c r="C202" s="259">
        <v>173.83050475124594</v>
      </c>
      <c r="D202" s="259">
        <v>161.48158570087764</v>
      </c>
      <c r="E202" s="259">
        <v>3.0246507951833332</v>
      </c>
      <c r="F202" s="259">
        <f t="shared" si="8"/>
        <v>164.50623649606098</v>
      </c>
      <c r="G202" s="259"/>
      <c r="H202" s="259">
        <v>0</v>
      </c>
      <c r="I202" s="259">
        <v>4.5195931335378567</v>
      </c>
      <c r="J202" s="259">
        <f t="shared" si="9"/>
        <v>4.5195931335378567</v>
      </c>
      <c r="K202" s="259"/>
      <c r="L202" s="259">
        <f t="shared" si="11"/>
        <v>4.8046751216471044</v>
      </c>
      <c r="M202" s="259">
        <f t="shared" si="10"/>
        <v>9.3242682551849612</v>
      </c>
      <c r="N202" s="164"/>
      <c r="O202" s="54"/>
    </row>
    <row r="203" spans="1:15" s="47" customFormat="1" ht="17.100000000000001" customHeight="1" x14ac:dyDescent="0.25">
      <c r="A203" s="126">
        <v>234</v>
      </c>
      <c r="B203" s="211" t="s">
        <v>522</v>
      </c>
      <c r="C203" s="259">
        <v>725.71962696973242</v>
      </c>
      <c r="D203" s="259">
        <v>173.50465544295469</v>
      </c>
      <c r="E203" s="259">
        <v>37.124015970889317</v>
      </c>
      <c r="F203" s="259">
        <f t="shared" si="8"/>
        <v>210.62867141384402</v>
      </c>
      <c r="G203" s="259"/>
      <c r="H203" s="259">
        <v>0</v>
      </c>
      <c r="I203" s="259">
        <v>45.481019282848251</v>
      </c>
      <c r="J203" s="259">
        <f t="shared" si="9"/>
        <v>45.481019282848251</v>
      </c>
      <c r="K203" s="259"/>
      <c r="L203" s="259">
        <f t="shared" si="11"/>
        <v>469.60993627304015</v>
      </c>
      <c r="M203" s="259">
        <f t="shared" si="10"/>
        <v>515.0909555558884</v>
      </c>
      <c r="N203" s="164"/>
      <c r="O203" s="54"/>
    </row>
    <row r="204" spans="1:15" ht="17.100000000000001" customHeight="1" x14ac:dyDescent="0.25">
      <c r="A204" s="126">
        <v>235</v>
      </c>
      <c r="B204" s="211" t="s">
        <v>523</v>
      </c>
      <c r="C204" s="259">
        <v>1983.453962775925</v>
      </c>
      <c r="D204" s="259">
        <v>1276.3956607076288</v>
      </c>
      <c r="E204" s="259">
        <v>173.18150982229389</v>
      </c>
      <c r="F204" s="259">
        <f t="shared" si="8"/>
        <v>1449.5771705299228</v>
      </c>
      <c r="G204" s="259"/>
      <c r="H204" s="259">
        <v>0</v>
      </c>
      <c r="I204" s="259">
        <v>258.77696863608514</v>
      </c>
      <c r="J204" s="259">
        <f t="shared" si="9"/>
        <v>258.77696863608514</v>
      </c>
      <c r="K204" s="259"/>
      <c r="L204" s="259">
        <f t="shared" si="11"/>
        <v>275.09982360991705</v>
      </c>
      <c r="M204" s="259">
        <f t="shared" si="10"/>
        <v>533.8767922460022</v>
      </c>
      <c r="N204" s="164"/>
      <c r="O204" s="54"/>
    </row>
    <row r="205" spans="1:15" s="51" customFormat="1" ht="17.100000000000001" customHeight="1" x14ac:dyDescent="0.25">
      <c r="A205" s="126">
        <v>236</v>
      </c>
      <c r="B205" s="211" t="s">
        <v>524</v>
      </c>
      <c r="C205" s="259">
        <v>1862.646016653435</v>
      </c>
      <c r="D205" s="259">
        <v>1791.4425108871512</v>
      </c>
      <c r="E205" s="259">
        <v>23.73450190907894</v>
      </c>
      <c r="F205" s="259">
        <f t="shared" si="8"/>
        <v>1815.1770127962302</v>
      </c>
      <c r="G205" s="259"/>
      <c r="H205" s="259">
        <v>0</v>
      </c>
      <c r="I205" s="259">
        <v>23.73450190907894</v>
      </c>
      <c r="J205" s="259">
        <f t="shared" si="9"/>
        <v>23.73450190907894</v>
      </c>
      <c r="K205" s="259"/>
      <c r="L205" s="259">
        <f t="shared" si="11"/>
        <v>23.734501948125885</v>
      </c>
      <c r="M205" s="259">
        <f t="shared" si="10"/>
        <v>47.469003857204825</v>
      </c>
      <c r="N205" s="164"/>
      <c r="O205" s="54"/>
    </row>
    <row r="206" spans="1:15" s="51" customFormat="1" ht="17.100000000000001" customHeight="1" x14ac:dyDescent="0.25">
      <c r="A206" s="126">
        <v>237</v>
      </c>
      <c r="B206" s="318" t="s">
        <v>525</v>
      </c>
      <c r="C206" s="259">
        <v>233.72958144739584</v>
      </c>
      <c r="D206" s="259">
        <v>176.58987891404928</v>
      </c>
      <c r="E206" s="259">
        <v>26.837553605982031</v>
      </c>
      <c r="F206" s="259">
        <f t="shared" si="8"/>
        <v>203.42743252003132</v>
      </c>
      <c r="G206" s="259"/>
      <c r="H206" s="259">
        <v>0</v>
      </c>
      <c r="I206" s="259">
        <v>23.372958089632384</v>
      </c>
      <c r="J206" s="259">
        <f t="shared" si="9"/>
        <v>23.372958089632384</v>
      </c>
      <c r="K206" s="259"/>
      <c r="L206" s="259">
        <f t="shared" si="11"/>
        <v>6.9291908377321434</v>
      </c>
      <c r="M206" s="259">
        <f t="shared" si="10"/>
        <v>30.302148927364527</v>
      </c>
      <c r="N206" s="164"/>
      <c r="O206" s="54"/>
    </row>
    <row r="207" spans="1:15" s="51" customFormat="1" ht="17.100000000000001" customHeight="1" x14ac:dyDescent="0.25">
      <c r="A207" s="126">
        <v>242</v>
      </c>
      <c r="B207" s="318" t="s">
        <v>526</v>
      </c>
      <c r="C207" s="259">
        <v>491.62639219114203</v>
      </c>
      <c r="D207" s="259">
        <v>325.98172959605898</v>
      </c>
      <c r="E207" s="259">
        <v>6.7420985773536257</v>
      </c>
      <c r="F207" s="259">
        <f t="shared" si="8"/>
        <v>332.72382817341258</v>
      </c>
      <c r="G207" s="259"/>
      <c r="H207" s="259">
        <v>0</v>
      </c>
      <c r="I207" s="259">
        <v>6.7420985773536257</v>
      </c>
      <c r="J207" s="259">
        <f t="shared" si="9"/>
        <v>6.7420985773536257</v>
      </c>
      <c r="K207" s="259"/>
      <c r="L207" s="259">
        <f t="shared" si="11"/>
        <v>152.16046544037582</v>
      </c>
      <c r="M207" s="259">
        <f t="shared" si="10"/>
        <v>158.90256401772945</v>
      </c>
      <c r="N207" s="164"/>
      <c r="O207" s="54"/>
    </row>
    <row r="208" spans="1:15" s="51" customFormat="1" ht="17.100000000000001" customHeight="1" x14ac:dyDescent="0.25">
      <c r="A208" s="126">
        <v>243</v>
      </c>
      <c r="B208" s="318" t="s">
        <v>527</v>
      </c>
      <c r="C208" s="259">
        <v>1724.8983877382145</v>
      </c>
      <c r="D208" s="259">
        <v>1380.2709439093894</v>
      </c>
      <c r="E208" s="259">
        <v>117.2214990033202</v>
      </c>
      <c r="F208" s="259">
        <f t="shared" ref="F208:F252" si="12">+D208+E208</f>
        <v>1497.4924429127095</v>
      </c>
      <c r="G208" s="259"/>
      <c r="H208" s="259">
        <v>0</v>
      </c>
      <c r="I208" s="259">
        <v>136.52888928857908</v>
      </c>
      <c r="J208" s="259">
        <f t="shared" si="9"/>
        <v>136.52888928857908</v>
      </c>
      <c r="K208" s="259"/>
      <c r="L208" s="259">
        <f t="shared" si="11"/>
        <v>90.877055536925923</v>
      </c>
      <c r="M208" s="259">
        <f t="shared" si="10"/>
        <v>227.405944825505</v>
      </c>
      <c r="N208" s="164"/>
      <c r="O208" s="54"/>
    </row>
    <row r="209" spans="1:19" s="51" customFormat="1" ht="17.100000000000001" customHeight="1" x14ac:dyDescent="0.25">
      <c r="A209" s="126">
        <v>244</v>
      </c>
      <c r="B209" s="319" t="s">
        <v>528</v>
      </c>
      <c r="C209" s="259">
        <v>1385.3925823450422</v>
      </c>
      <c r="D209" s="259">
        <v>1154.670206620302</v>
      </c>
      <c r="E209" s="259">
        <v>66.247548234537589</v>
      </c>
      <c r="F209" s="259">
        <f t="shared" si="12"/>
        <v>1220.9177548548396</v>
      </c>
      <c r="G209" s="259"/>
      <c r="H209" s="259">
        <v>0</v>
      </c>
      <c r="I209" s="259">
        <v>88.648421506049331</v>
      </c>
      <c r="J209" s="259">
        <f t="shared" si="9"/>
        <v>88.648421506049331</v>
      </c>
      <c r="K209" s="259"/>
      <c r="L209" s="259">
        <f t="shared" si="11"/>
        <v>75.826405984153311</v>
      </c>
      <c r="M209" s="259">
        <f t="shared" si="10"/>
        <v>164.47482749020264</v>
      </c>
      <c r="N209" s="164"/>
      <c r="O209" s="54"/>
    </row>
    <row r="210" spans="1:19" s="51" customFormat="1" ht="17.100000000000001" customHeight="1" x14ac:dyDescent="0.25">
      <c r="A210" s="126">
        <v>247</v>
      </c>
      <c r="B210" s="211" t="s">
        <v>529</v>
      </c>
      <c r="C210" s="259">
        <v>383.98873649903601</v>
      </c>
      <c r="D210" s="259">
        <v>330.6606242962996</v>
      </c>
      <c r="E210" s="259">
        <v>13.960849278545352</v>
      </c>
      <c r="F210" s="259">
        <f t="shared" si="12"/>
        <v>344.62147357484497</v>
      </c>
      <c r="G210" s="259"/>
      <c r="H210" s="259">
        <v>0</v>
      </c>
      <c r="I210" s="259">
        <v>19.170694533596485</v>
      </c>
      <c r="J210" s="259">
        <f t="shared" si="9"/>
        <v>19.170694533596485</v>
      </c>
      <c r="K210" s="259"/>
      <c r="L210" s="259">
        <f t="shared" si="11"/>
        <v>20.196568390594553</v>
      </c>
      <c r="M210" s="259">
        <f t="shared" si="10"/>
        <v>39.367262924191039</v>
      </c>
      <c r="N210" s="164"/>
      <c r="O210" s="54"/>
    </row>
    <row r="211" spans="1:19" s="51" customFormat="1" ht="17.100000000000001" customHeight="1" x14ac:dyDescent="0.25">
      <c r="A211" s="126">
        <v>248</v>
      </c>
      <c r="B211" s="211" t="s">
        <v>530</v>
      </c>
      <c r="C211" s="259">
        <v>1259.0071398168313</v>
      </c>
      <c r="D211" s="259">
        <v>1149.7476098709913</v>
      </c>
      <c r="E211" s="259">
        <v>28.286326600797562</v>
      </c>
      <c r="F211" s="259">
        <f t="shared" si="12"/>
        <v>1178.0339364717888</v>
      </c>
      <c r="G211" s="259"/>
      <c r="H211" s="259">
        <v>0</v>
      </c>
      <c r="I211" s="259">
        <v>39.254159593000878</v>
      </c>
      <c r="J211" s="259">
        <f t="shared" ref="J211:J250" si="13">+H211+I211</f>
        <v>39.254159593000878</v>
      </c>
      <c r="K211" s="259"/>
      <c r="L211" s="259">
        <f t="shared" si="11"/>
        <v>41.719043752041642</v>
      </c>
      <c r="M211" s="259">
        <f t="shared" ref="M211:M250" si="14">J211+L211</f>
        <v>80.973203345042521</v>
      </c>
      <c r="N211" s="164"/>
      <c r="O211" s="54"/>
    </row>
    <row r="212" spans="1:19" s="57" customFormat="1" ht="17.100000000000001" customHeight="1" x14ac:dyDescent="0.25">
      <c r="A212" s="126">
        <v>250</v>
      </c>
      <c r="B212" s="211" t="s">
        <v>531</v>
      </c>
      <c r="C212" s="259">
        <v>908.25189372234706</v>
      </c>
      <c r="D212" s="259">
        <v>858.69397077314659</v>
      </c>
      <c r="E212" s="259">
        <v>12.138342616878367</v>
      </c>
      <c r="F212" s="259">
        <f t="shared" si="12"/>
        <v>870.83231339002498</v>
      </c>
      <c r="G212" s="259"/>
      <c r="H212" s="259">
        <v>0</v>
      </c>
      <c r="I212" s="259">
        <v>18.137753355499804</v>
      </c>
      <c r="J212" s="259">
        <f t="shared" si="13"/>
        <v>18.137753355499804</v>
      </c>
      <c r="K212" s="259"/>
      <c r="L212" s="259">
        <f t="shared" si="11"/>
        <v>19.281826976822281</v>
      </c>
      <c r="M212" s="259">
        <f t="shared" si="14"/>
        <v>37.419580332322084</v>
      </c>
      <c r="N212" s="164"/>
      <c r="O212" s="54"/>
      <c r="P212" s="56"/>
      <c r="Q212" s="56"/>
      <c r="R212" s="56"/>
      <c r="S212" s="56"/>
    </row>
    <row r="213" spans="1:19" s="51" customFormat="1" ht="17.100000000000001" customHeight="1" x14ac:dyDescent="0.25">
      <c r="A213" s="126">
        <v>251</v>
      </c>
      <c r="B213" s="319" t="s">
        <v>532</v>
      </c>
      <c r="C213" s="259">
        <v>520.00118184313362</v>
      </c>
      <c r="D213" s="259">
        <v>363.28627934933706</v>
      </c>
      <c r="E213" s="259">
        <v>24.410092195904092</v>
      </c>
      <c r="F213" s="259">
        <f t="shared" si="12"/>
        <v>387.69637154524116</v>
      </c>
      <c r="G213" s="259"/>
      <c r="H213" s="259">
        <v>0</v>
      </c>
      <c r="I213" s="259">
        <v>32.675381362266265</v>
      </c>
      <c r="J213" s="259">
        <f t="shared" si="13"/>
        <v>32.675381362266265</v>
      </c>
      <c r="K213" s="259"/>
      <c r="L213" s="259">
        <f t="shared" ref="L213:L250" si="15">SUM(C213-F213-J213)</f>
        <v>99.629428935626194</v>
      </c>
      <c r="M213" s="259">
        <f t="shared" si="14"/>
        <v>132.30481029789246</v>
      </c>
      <c r="N213" s="164"/>
      <c r="O213" s="54"/>
    </row>
    <row r="214" spans="1:19" s="51" customFormat="1" ht="17.100000000000001" customHeight="1" x14ac:dyDescent="0.25">
      <c r="A214" s="126">
        <v>252</v>
      </c>
      <c r="B214" s="211" t="s">
        <v>916</v>
      </c>
      <c r="C214" s="259">
        <v>160.47659140198493</v>
      </c>
      <c r="D214" s="259">
        <v>160.47659140198499</v>
      </c>
      <c r="E214" s="259">
        <v>0</v>
      </c>
      <c r="F214" s="259">
        <f t="shared" si="12"/>
        <v>160.47659140198499</v>
      </c>
      <c r="G214" s="259"/>
      <c r="H214" s="259">
        <v>0</v>
      </c>
      <c r="I214" s="259">
        <v>0</v>
      </c>
      <c r="J214" s="259">
        <f t="shared" si="13"/>
        <v>0</v>
      </c>
      <c r="K214" s="259"/>
      <c r="L214" s="259">
        <f t="shared" si="15"/>
        <v>-5.6843418860808015E-14</v>
      </c>
      <c r="M214" s="259">
        <f t="shared" si="14"/>
        <v>-5.6843418860808015E-14</v>
      </c>
      <c r="N214" s="164"/>
      <c r="O214" s="54"/>
    </row>
    <row r="215" spans="1:19" s="51" customFormat="1" ht="17.100000000000001" customHeight="1" x14ac:dyDescent="0.25">
      <c r="A215" s="126">
        <v>253</v>
      </c>
      <c r="B215" s="211" t="s">
        <v>533</v>
      </c>
      <c r="C215" s="259">
        <v>668.70050676091978</v>
      </c>
      <c r="D215" s="259">
        <v>473.58595335140132</v>
      </c>
      <c r="E215" s="259">
        <v>57.478689210408298</v>
      </c>
      <c r="F215" s="259">
        <f t="shared" si="12"/>
        <v>531.06464256180959</v>
      </c>
      <c r="G215" s="259"/>
      <c r="H215" s="259">
        <v>0</v>
      </c>
      <c r="I215" s="259">
        <v>63.997698708793997</v>
      </c>
      <c r="J215" s="259">
        <f t="shared" si="13"/>
        <v>63.997698708793997</v>
      </c>
      <c r="K215" s="259"/>
      <c r="L215" s="259">
        <f t="shared" si="15"/>
        <v>73.638165490316197</v>
      </c>
      <c r="M215" s="259">
        <f t="shared" si="14"/>
        <v>137.63586419911019</v>
      </c>
      <c r="N215" s="164"/>
      <c r="O215" s="54"/>
    </row>
    <row r="216" spans="1:19" s="51" customFormat="1" ht="17.100000000000001" customHeight="1" x14ac:dyDescent="0.25">
      <c r="A216" s="126">
        <v>259</v>
      </c>
      <c r="B216" s="319" t="s">
        <v>534</v>
      </c>
      <c r="C216" s="259">
        <v>678.85879581727238</v>
      </c>
      <c r="D216" s="259">
        <v>359.19941816240379</v>
      </c>
      <c r="E216" s="259">
        <v>40.799188059281178</v>
      </c>
      <c r="F216" s="259">
        <f t="shared" si="12"/>
        <v>399.99860622168495</v>
      </c>
      <c r="G216" s="259"/>
      <c r="H216" s="259">
        <v>0</v>
      </c>
      <c r="I216" s="259">
        <v>47.4835360599903</v>
      </c>
      <c r="J216" s="259">
        <f t="shared" si="13"/>
        <v>47.4835360599903</v>
      </c>
      <c r="K216" s="259"/>
      <c r="L216" s="259">
        <f t="shared" si="15"/>
        <v>231.37665353559714</v>
      </c>
      <c r="M216" s="259">
        <f t="shared" si="14"/>
        <v>278.86018959558743</v>
      </c>
      <c r="N216" s="164"/>
      <c r="O216" s="54"/>
    </row>
    <row r="217" spans="1:19" s="51" customFormat="1" ht="17.100000000000001" customHeight="1" x14ac:dyDescent="0.25">
      <c r="A217" s="126">
        <v>260</v>
      </c>
      <c r="B217" s="319" t="s">
        <v>535</v>
      </c>
      <c r="C217" s="259">
        <v>212.6661805104159</v>
      </c>
      <c r="D217" s="259">
        <v>52.116966741413336</v>
      </c>
      <c r="E217" s="259">
        <v>7.1570270016855169</v>
      </c>
      <c r="F217" s="259">
        <f t="shared" si="12"/>
        <v>59.273993743098856</v>
      </c>
      <c r="G217" s="259"/>
      <c r="H217" s="259">
        <v>0</v>
      </c>
      <c r="I217" s="259">
        <v>7.2688091088203617</v>
      </c>
      <c r="J217" s="259">
        <f t="shared" si="13"/>
        <v>7.2688091088203617</v>
      </c>
      <c r="K217" s="259"/>
      <c r="L217" s="259">
        <f t="shared" si="15"/>
        <v>146.12337765849668</v>
      </c>
      <c r="M217" s="259">
        <f t="shared" si="14"/>
        <v>153.39218676731704</v>
      </c>
      <c r="N217" s="164"/>
      <c r="O217" s="54"/>
    </row>
    <row r="218" spans="1:19" s="51" customFormat="1" ht="17.100000000000001" customHeight="1" x14ac:dyDescent="0.25">
      <c r="A218" s="126">
        <v>261</v>
      </c>
      <c r="B218" s="318" t="s">
        <v>536</v>
      </c>
      <c r="C218" s="259">
        <v>7979.2806949288315</v>
      </c>
      <c r="D218" s="259">
        <v>5576.9026677640277</v>
      </c>
      <c r="E218" s="259">
        <v>528.13303042527843</v>
      </c>
      <c r="F218" s="259">
        <f t="shared" si="12"/>
        <v>6105.0356981893065</v>
      </c>
      <c r="G218" s="259"/>
      <c r="H218" s="259">
        <v>0</v>
      </c>
      <c r="I218" s="259">
        <v>663.17476370755105</v>
      </c>
      <c r="J218" s="259">
        <f>+H218+I218</f>
        <v>663.17476370755105</v>
      </c>
      <c r="K218" s="259"/>
      <c r="L218" s="259">
        <f>SUM(C218-F218-J218)</f>
        <v>1211.0702330319741</v>
      </c>
      <c r="M218" s="259">
        <f>J218+L218</f>
        <v>1874.244996739525</v>
      </c>
      <c r="N218" s="164"/>
      <c r="O218" s="54"/>
    </row>
    <row r="219" spans="1:19" s="51" customFormat="1" ht="17.100000000000001" customHeight="1" x14ac:dyDescent="0.25">
      <c r="A219" s="126">
        <v>262</v>
      </c>
      <c r="B219" s="211" t="s">
        <v>537</v>
      </c>
      <c r="C219" s="259">
        <v>762.76733520619825</v>
      </c>
      <c r="D219" s="259">
        <v>625.21076481778073</v>
      </c>
      <c r="E219" s="259">
        <v>34.54796349588657</v>
      </c>
      <c r="F219" s="259">
        <f t="shared" si="12"/>
        <v>659.75872831366735</v>
      </c>
      <c r="G219" s="259"/>
      <c r="H219" s="259">
        <v>0</v>
      </c>
      <c r="I219" s="259">
        <v>49.897761859886771</v>
      </c>
      <c r="J219" s="259">
        <f t="shared" si="13"/>
        <v>49.897761859886771</v>
      </c>
      <c r="K219" s="259"/>
      <c r="L219" s="259">
        <f t="shared" si="15"/>
        <v>53.110845032644136</v>
      </c>
      <c r="M219" s="259">
        <f t="shared" si="14"/>
        <v>103.00860689253091</v>
      </c>
      <c r="N219" s="164"/>
      <c r="O219" s="54"/>
    </row>
    <row r="220" spans="1:19" s="51" customFormat="1" ht="17.100000000000001" customHeight="1" x14ac:dyDescent="0.25">
      <c r="A220" s="126">
        <v>267</v>
      </c>
      <c r="B220" s="211" t="s">
        <v>538</v>
      </c>
      <c r="C220" s="259">
        <v>483.38684484552914</v>
      </c>
      <c r="D220" s="259">
        <v>389.57126447120453</v>
      </c>
      <c r="E220" s="259">
        <v>22.074254227054471</v>
      </c>
      <c r="F220" s="259">
        <f t="shared" si="12"/>
        <v>411.64551869825902</v>
      </c>
      <c r="G220" s="259"/>
      <c r="H220" s="259">
        <v>0</v>
      </c>
      <c r="I220" s="259">
        <v>33.111381292867577</v>
      </c>
      <c r="J220" s="259">
        <f t="shared" si="13"/>
        <v>33.111381292867577</v>
      </c>
      <c r="K220" s="259"/>
      <c r="L220" s="259">
        <f t="shared" si="15"/>
        <v>38.629944854402538</v>
      </c>
      <c r="M220" s="259">
        <f t="shared" si="14"/>
        <v>71.741326147270115</v>
      </c>
      <c r="N220" s="164"/>
      <c r="O220" s="54"/>
    </row>
    <row r="221" spans="1:19" s="51" customFormat="1" ht="17.100000000000001" customHeight="1" x14ac:dyDescent="0.25">
      <c r="A221" s="126">
        <v>269</v>
      </c>
      <c r="B221" s="211" t="s">
        <v>539</v>
      </c>
      <c r="C221" s="259">
        <v>58.431845651426322</v>
      </c>
      <c r="D221" s="259">
        <v>47.079009197333313</v>
      </c>
      <c r="E221" s="259">
        <v>2.671255632889125</v>
      </c>
      <c r="F221" s="259">
        <f t="shared" si="12"/>
        <v>49.750264830222442</v>
      </c>
      <c r="G221" s="259"/>
      <c r="H221" s="259">
        <v>0</v>
      </c>
      <c r="I221" s="259">
        <v>4.0068834588765165</v>
      </c>
      <c r="J221" s="259">
        <f t="shared" si="13"/>
        <v>4.0068834588765165</v>
      </c>
      <c r="K221" s="259"/>
      <c r="L221" s="259">
        <f t="shared" si="15"/>
        <v>4.6746973623273638</v>
      </c>
      <c r="M221" s="259">
        <f t="shared" si="14"/>
        <v>8.6815808212038803</v>
      </c>
      <c r="N221" s="164"/>
      <c r="O221" s="54"/>
    </row>
    <row r="222" spans="1:19" s="51" customFormat="1" ht="17.100000000000001" customHeight="1" x14ac:dyDescent="0.25">
      <c r="A222" s="126">
        <v>273</v>
      </c>
      <c r="B222" s="211" t="s">
        <v>540</v>
      </c>
      <c r="C222" s="259">
        <v>913.16268238287591</v>
      </c>
      <c r="D222" s="259">
        <v>429.16451734800484</v>
      </c>
      <c r="E222" s="259">
        <v>67.838969663466131</v>
      </c>
      <c r="F222" s="259">
        <f t="shared" si="12"/>
        <v>497.00348701147095</v>
      </c>
      <c r="G222" s="259"/>
      <c r="H222" s="259">
        <v>0</v>
      </c>
      <c r="I222" s="259">
        <v>80.618722174198609</v>
      </c>
      <c r="J222" s="259">
        <f>+H222+I222</f>
        <v>80.618722174198609</v>
      </c>
      <c r="K222" s="259"/>
      <c r="L222" s="259">
        <f>SUM(C222-F222-J222)</f>
        <v>335.54047319720632</v>
      </c>
      <c r="M222" s="259">
        <f>J222+L222</f>
        <v>416.15919537140496</v>
      </c>
      <c r="N222" s="164"/>
      <c r="O222" s="54"/>
    </row>
    <row r="223" spans="1:19" s="51" customFormat="1" ht="17.100000000000001" customHeight="1" x14ac:dyDescent="0.25">
      <c r="A223" s="195">
        <v>275</v>
      </c>
      <c r="B223" s="211" t="s">
        <v>541</v>
      </c>
      <c r="C223" s="259">
        <v>1414.7273399999999</v>
      </c>
      <c r="D223" s="259">
        <v>1137.7921722338176</v>
      </c>
      <c r="E223" s="259">
        <v>65.161215943861322</v>
      </c>
      <c r="F223" s="259">
        <f t="shared" si="12"/>
        <v>1202.953388177679</v>
      </c>
      <c r="G223" s="259"/>
      <c r="H223" s="259">
        <v>0</v>
      </c>
      <c r="I223" s="259">
        <v>97.741823906249152</v>
      </c>
      <c r="J223" s="259">
        <f t="shared" si="13"/>
        <v>97.741823906249152</v>
      </c>
      <c r="K223" s="259"/>
      <c r="L223" s="259">
        <f t="shared" si="15"/>
        <v>114.03212791607174</v>
      </c>
      <c r="M223" s="259">
        <f t="shared" si="14"/>
        <v>211.7739518223209</v>
      </c>
      <c r="N223" s="164"/>
      <c r="O223" s="54"/>
    </row>
    <row r="224" spans="1:19" ht="17.100000000000001" customHeight="1" x14ac:dyDescent="0.25">
      <c r="A224" s="126">
        <v>278</v>
      </c>
      <c r="B224" s="318" t="s">
        <v>542</v>
      </c>
      <c r="C224" s="259">
        <v>4337.4161999999997</v>
      </c>
      <c r="D224" s="259">
        <v>1066.2814814190242</v>
      </c>
      <c r="E224" s="259">
        <v>216.87080979731701</v>
      </c>
      <c r="F224" s="259">
        <f>+D224+E224</f>
        <v>1283.1522912163412</v>
      </c>
      <c r="G224" s="259"/>
      <c r="H224" s="259">
        <v>0</v>
      </c>
      <c r="I224" s="259">
        <v>216.87080979731701</v>
      </c>
      <c r="J224" s="259">
        <f>+H224+I224</f>
        <v>216.87080979731701</v>
      </c>
      <c r="K224" s="259"/>
      <c r="L224" s="259">
        <f>SUM(C224-F224-J224)</f>
        <v>2837.3930989863416</v>
      </c>
      <c r="M224" s="259">
        <f>J224+L224</f>
        <v>3054.2639087836587</v>
      </c>
      <c r="N224" s="164"/>
      <c r="O224" s="58"/>
    </row>
    <row r="225" spans="1:15" s="51" customFormat="1" ht="17.100000000000001" customHeight="1" x14ac:dyDescent="0.25">
      <c r="A225" s="195">
        <v>281</v>
      </c>
      <c r="B225" s="318" t="s">
        <v>543</v>
      </c>
      <c r="C225" s="259">
        <v>1748.68836780779</v>
      </c>
      <c r="D225" s="259">
        <v>666.70161262059003</v>
      </c>
      <c r="E225" s="259">
        <v>182.22044246853497</v>
      </c>
      <c r="F225" s="259">
        <f t="shared" si="12"/>
        <v>848.92205508912502</v>
      </c>
      <c r="G225" s="259"/>
      <c r="H225" s="259">
        <v>0</v>
      </c>
      <c r="I225" s="259">
        <v>235.07171233667083</v>
      </c>
      <c r="J225" s="259">
        <f>+H225+I225</f>
        <v>235.07171233667083</v>
      </c>
      <c r="K225" s="259"/>
      <c r="L225" s="259">
        <f>SUM(C225-F225-J225)</f>
        <v>664.69460038199418</v>
      </c>
      <c r="M225" s="259">
        <f>J225+L225</f>
        <v>899.76631271866495</v>
      </c>
      <c r="N225" s="164"/>
      <c r="O225" s="54"/>
    </row>
    <row r="226" spans="1:15" s="51" customFormat="1" ht="17.100000000000001" customHeight="1" x14ac:dyDescent="0.25">
      <c r="A226" s="195">
        <v>283</v>
      </c>
      <c r="B226" s="211" t="s">
        <v>544</v>
      </c>
      <c r="C226" s="259">
        <v>421.29936448230654</v>
      </c>
      <c r="D226" s="259">
        <v>189.58471400287539</v>
      </c>
      <c r="E226" s="259">
        <v>42.129936445083409</v>
      </c>
      <c r="F226" s="259">
        <f t="shared" si="12"/>
        <v>231.7146504479588</v>
      </c>
      <c r="G226" s="259"/>
      <c r="H226" s="259">
        <v>0</v>
      </c>
      <c r="I226" s="259">
        <v>42.129936445083416</v>
      </c>
      <c r="J226" s="259">
        <f t="shared" si="13"/>
        <v>42.129936445083416</v>
      </c>
      <c r="K226" s="259"/>
      <c r="L226" s="259">
        <f t="shared" si="15"/>
        <v>147.45477758926432</v>
      </c>
      <c r="M226" s="259">
        <f t="shared" si="14"/>
        <v>189.58471403434774</v>
      </c>
      <c r="N226" s="164"/>
      <c r="O226" s="54"/>
    </row>
    <row r="227" spans="1:15" s="51" customFormat="1" ht="17.100000000000001" customHeight="1" x14ac:dyDescent="0.25">
      <c r="A227" s="126">
        <v>286</v>
      </c>
      <c r="B227" s="318" t="s">
        <v>545</v>
      </c>
      <c r="C227" s="259">
        <v>2166.7091591770404</v>
      </c>
      <c r="D227" s="259">
        <v>1625.0318693592835</v>
      </c>
      <c r="E227" s="259">
        <v>216.67091591457111</v>
      </c>
      <c r="F227" s="259">
        <f t="shared" si="12"/>
        <v>1841.7027852738547</v>
      </c>
      <c r="G227" s="259"/>
      <c r="H227" s="259">
        <v>0</v>
      </c>
      <c r="I227" s="259">
        <v>216.67091591457111</v>
      </c>
      <c r="J227" s="259">
        <f t="shared" si="13"/>
        <v>216.67091591457111</v>
      </c>
      <c r="K227" s="259"/>
      <c r="L227" s="259">
        <f t="shared" si="15"/>
        <v>108.33545798861459</v>
      </c>
      <c r="M227" s="259">
        <f t="shared" si="14"/>
        <v>325.0063739031857</v>
      </c>
      <c r="N227" s="164"/>
      <c r="O227" s="54"/>
    </row>
    <row r="228" spans="1:15" s="51" customFormat="1" ht="17.100000000000001" customHeight="1" x14ac:dyDescent="0.25">
      <c r="A228" s="126">
        <v>288</v>
      </c>
      <c r="B228" s="318" t="s">
        <v>546</v>
      </c>
      <c r="C228" s="259">
        <v>510.18860542529774</v>
      </c>
      <c r="D228" s="259">
        <v>252.84723880721796</v>
      </c>
      <c r="E228" s="259">
        <v>42.359688762079301</v>
      </c>
      <c r="F228" s="259">
        <f t="shared" si="12"/>
        <v>295.20692756929725</v>
      </c>
      <c r="G228" s="259"/>
      <c r="H228" s="259">
        <v>0</v>
      </c>
      <c r="I228" s="259">
        <v>42.457134465274748</v>
      </c>
      <c r="J228" s="259">
        <f t="shared" si="13"/>
        <v>42.457134465274748</v>
      </c>
      <c r="K228" s="259"/>
      <c r="L228" s="259">
        <f t="shared" si="15"/>
        <v>172.52454339072574</v>
      </c>
      <c r="M228" s="259">
        <f t="shared" si="14"/>
        <v>214.98167785600049</v>
      </c>
      <c r="N228" s="164"/>
      <c r="O228" s="54"/>
    </row>
    <row r="229" spans="1:15" s="51" customFormat="1" ht="17.100000000000001" customHeight="1" x14ac:dyDescent="0.25">
      <c r="A229" s="126">
        <v>292</v>
      </c>
      <c r="B229" s="318" t="s">
        <v>547</v>
      </c>
      <c r="C229" s="259">
        <v>1242.9341574072996</v>
      </c>
      <c r="D229" s="259">
        <v>570.38403182595357</v>
      </c>
      <c r="E229" s="259">
        <v>112.98073313085807</v>
      </c>
      <c r="F229" s="259">
        <f t="shared" si="12"/>
        <v>683.36476495681165</v>
      </c>
      <c r="G229" s="259"/>
      <c r="H229" s="259">
        <v>0</v>
      </c>
      <c r="I229" s="259">
        <v>85.420595619601443</v>
      </c>
      <c r="J229" s="259">
        <f t="shared" si="13"/>
        <v>85.420595619601443</v>
      </c>
      <c r="K229" s="259"/>
      <c r="L229" s="259">
        <f t="shared" si="15"/>
        <v>474.14879683088651</v>
      </c>
      <c r="M229" s="259">
        <f t="shared" si="14"/>
        <v>559.56939245048795</v>
      </c>
      <c r="N229" s="164"/>
      <c r="O229" s="54"/>
    </row>
    <row r="230" spans="1:15" s="51" customFormat="1" ht="17.100000000000001" customHeight="1" x14ac:dyDescent="0.25">
      <c r="A230" s="195">
        <v>293</v>
      </c>
      <c r="B230" s="211" t="s">
        <v>548</v>
      </c>
      <c r="C230" s="259">
        <v>1421.9370161706618</v>
      </c>
      <c r="D230" s="259">
        <v>1149.0543940883801</v>
      </c>
      <c r="E230" s="259">
        <v>64.207675780697954</v>
      </c>
      <c r="F230" s="259">
        <f t="shared" si="12"/>
        <v>1213.262069869078</v>
      </c>
      <c r="G230" s="259"/>
      <c r="H230" s="259">
        <v>0</v>
      </c>
      <c r="I230" s="259">
        <v>96.311513718761105</v>
      </c>
      <c r="J230" s="259">
        <f t="shared" si="13"/>
        <v>96.311513718761105</v>
      </c>
      <c r="K230" s="259"/>
      <c r="L230" s="259">
        <f t="shared" si="15"/>
        <v>112.36343258282265</v>
      </c>
      <c r="M230" s="259">
        <f t="shared" si="14"/>
        <v>208.67494630158376</v>
      </c>
      <c r="N230" s="164"/>
      <c r="O230" s="54"/>
    </row>
    <row r="231" spans="1:15" ht="17.100000000000001" customHeight="1" x14ac:dyDescent="0.25">
      <c r="A231" s="126">
        <v>294</v>
      </c>
      <c r="B231" s="318" t="s">
        <v>549</v>
      </c>
      <c r="C231" s="259">
        <v>1059.4011800083561</v>
      </c>
      <c r="D231" s="259">
        <v>864.6908286225289</v>
      </c>
      <c r="E231" s="259">
        <v>46.635864329267228</v>
      </c>
      <c r="F231" s="259">
        <f t="shared" si="12"/>
        <v>911.32669295179608</v>
      </c>
      <c r="G231" s="259"/>
      <c r="H231" s="259">
        <v>0</v>
      </c>
      <c r="I231" s="259">
        <v>69.004070645544886</v>
      </c>
      <c r="J231" s="259">
        <f t="shared" si="13"/>
        <v>69.004070645544886</v>
      </c>
      <c r="K231" s="259"/>
      <c r="L231" s="259">
        <f t="shared" si="15"/>
        <v>79.070416411015088</v>
      </c>
      <c r="M231" s="259">
        <f t="shared" si="14"/>
        <v>148.07448705655997</v>
      </c>
      <c r="N231" s="164"/>
      <c r="O231" s="54"/>
    </row>
    <row r="232" spans="1:15" ht="17.100000000000001" customHeight="1" x14ac:dyDescent="0.25">
      <c r="A232" s="195">
        <v>295</v>
      </c>
      <c r="B232" s="211" t="s">
        <v>550</v>
      </c>
      <c r="C232" s="259">
        <v>406.54863826946388</v>
      </c>
      <c r="D232" s="259">
        <v>319.62988827219135</v>
      </c>
      <c r="E232" s="259">
        <v>20.681994531706653</v>
      </c>
      <c r="F232" s="259">
        <f t="shared" si="12"/>
        <v>340.31188280389802</v>
      </c>
      <c r="G232" s="259"/>
      <c r="H232" s="259">
        <v>0</v>
      </c>
      <c r="I232" s="259">
        <v>30.989324215535149</v>
      </c>
      <c r="J232" s="259">
        <f t="shared" si="13"/>
        <v>30.989324215535149</v>
      </c>
      <c r="K232" s="259"/>
      <c r="L232" s="259">
        <f t="shared" si="15"/>
        <v>35.247431250030715</v>
      </c>
      <c r="M232" s="259">
        <f t="shared" si="14"/>
        <v>66.236755465565864</v>
      </c>
      <c r="N232" s="164"/>
      <c r="O232" s="54"/>
    </row>
    <row r="233" spans="1:15" s="51" customFormat="1" ht="17.100000000000001" customHeight="1" x14ac:dyDescent="0.25">
      <c r="A233" s="195">
        <v>300</v>
      </c>
      <c r="B233" s="211" t="s">
        <v>551</v>
      </c>
      <c r="C233" s="259">
        <v>521.18905811186369</v>
      </c>
      <c r="D233" s="259">
        <v>234.53507618364597</v>
      </c>
      <c r="E233" s="259">
        <v>52.11890581858799</v>
      </c>
      <c r="F233" s="259">
        <f t="shared" si="12"/>
        <v>286.65398200223399</v>
      </c>
      <c r="G233" s="259"/>
      <c r="H233" s="259">
        <v>0</v>
      </c>
      <c r="I233" s="259">
        <v>52.11890581858799</v>
      </c>
      <c r="J233" s="259">
        <f t="shared" si="13"/>
        <v>52.11890581858799</v>
      </c>
      <c r="K233" s="259"/>
      <c r="L233" s="259">
        <f t="shared" si="15"/>
        <v>182.41617029104171</v>
      </c>
      <c r="M233" s="259">
        <f t="shared" si="14"/>
        <v>234.5350761096297</v>
      </c>
      <c r="N233" s="164"/>
      <c r="O233" s="54"/>
    </row>
    <row r="234" spans="1:15" s="51" customFormat="1" ht="17.100000000000001" customHeight="1" x14ac:dyDescent="0.25">
      <c r="A234" s="126">
        <v>305</v>
      </c>
      <c r="B234" s="319" t="s">
        <v>552</v>
      </c>
      <c r="C234" s="259">
        <v>163.5091302326353</v>
      </c>
      <c r="D234" s="259">
        <v>131.93155527390246</v>
      </c>
      <c r="E234" s="259">
        <v>7.430017642962337</v>
      </c>
      <c r="F234" s="259">
        <f t="shared" si="12"/>
        <v>139.36157291686479</v>
      </c>
      <c r="G234" s="259"/>
      <c r="H234" s="259">
        <v>0</v>
      </c>
      <c r="I234" s="259">
        <v>11.145026435815023</v>
      </c>
      <c r="J234" s="259">
        <f t="shared" si="13"/>
        <v>11.145026435815023</v>
      </c>
      <c r="K234" s="259"/>
      <c r="L234" s="259">
        <f t="shared" si="15"/>
        <v>13.00253087995549</v>
      </c>
      <c r="M234" s="259">
        <f t="shared" si="14"/>
        <v>24.147557315770513</v>
      </c>
      <c r="N234" s="164"/>
      <c r="O234" s="54"/>
    </row>
    <row r="235" spans="1:15" s="51" customFormat="1" ht="17.100000000000001" customHeight="1" x14ac:dyDescent="0.25">
      <c r="A235" s="126">
        <v>306</v>
      </c>
      <c r="B235" s="319" t="s">
        <v>553</v>
      </c>
      <c r="C235" s="259">
        <v>1434.7309234394293</v>
      </c>
      <c r="D235" s="259">
        <v>771.24181397212647</v>
      </c>
      <c r="E235" s="259">
        <v>103.04850877118653</v>
      </c>
      <c r="F235" s="259">
        <f t="shared" si="12"/>
        <v>874.29032274331303</v>
      </c>
      <c r="G235" s="259"/>
      <c r="H235" s="259">
        <v>0</v>
      </c>
      <c r="I235" s="259">
        <v>104.06619824776848</v>
      </c>
      <c r="J235" s="259">
        <f t="shared" si="13"/>
        <v>104.06619824776848</v>
      </c>
      <c r="K235" s="259"/>
      <c r="L235" s="259">
        <f t="shared" si="15"/>
        <v>456.37440244834772</v>
      </c>
      <c r="M235" s="259">
        <f t="shared" si="14"/>
        <v>560.44060069611623</v>
      </c>
      <c r="N235" s="164"/>
      <c r="O235" s="54"/>
    </row>
    <row r="236" spans="1:15" s="51" customFormat="1" ht="17.100000000000001" customHeight="1" x14ac:dyDescent="0.25">
      <c r="A236" s="126">
        <v>307</v>
      </c>
      <c r="B236" s="319" t="s">
        <v>554</v>
      </c>
      <c r="C236" s="259">
        <v>1607.101940885176</v>
      </c>
      <c r="D236" s="259">
        <v>738.87415795310733</v>
      </c>
      <c r="E236" s="259">
        <v>135.69849797025756</v>
      </c>
      <c r="F236" s="259">
        <f t="shared" si="12"/>
        <v>874.57265592336489</v>
      </c>
      <c r="G236" s="259"/>
      <c r="H236" s="259">
        <v>0</v>
      </c>
      <c r="I236" s="259">
        <v>139.06337332518427</v>
      </c>
      <c r="J236" s="259">
        <f t="shared" si="13"/>
        <v>139.06337332518427</v>
      </c>
      <c r="K236" s="259"/>
      <c r="L236" s="259">
        <f t="shared" si="15"/>
        <v>593.46591163662674</v>
      </c>
      <c r="M236" s="259">
        <f t="shared" si="14"/>
        <v>732.52928496181107</v>
      </c>
      <c r="N236" s="164"/>
      <c r="O236" s="54"/>
    </row>
    <row r="237" spans="1:15" ht="17.100000000000001" customHeight="1" x14ac:dyDescent="0.25">
      <c r="A237" s="126">
        <v>308</v>
      </c>
      <c r="B237" s="319" t="s">
        <v>555</v>
      </c>
      <c r="C237" s="259">
        <v>1050.9618350076732</v>
      </c>
      <c r="D237" s="259">
        <v>806.20253276200992</v>
      </c>
      <c r="E237" s="259">
        <v>114.46753410508605</v>
      </c>
      <c r="F237" s="259">
        <f t="shared" si="12"/>
        <v>920.67006686709601</v>
      </c>
      <c r="G237" s="259"/>
      <c r="H237" s="259">
        <v>0</v>
      </c>
      <c r="I237" s="259">
        <v>107.74481294164927</v>
      </c>
      <c r="J237" s="259">
        <f t="shared" si="13"/>
        <v>107.74481294164927</v>
      </c>
      <c r="K237" s="259"/>
      <c r="L237" s="259">
        <f t="shared" si="15"/>
        <v>22.546955198927961</v>
      </c>
      <c r="M237" s="259">
        <f t="shared" si="14"/>
        <v>130.29176814057723</v>
      </c>
      <c r="N237" s="164"/>
      <c r="O237" s="54"/>
    </row>
    <row r="238" spans="1:15" ht="17.100000000000001" customHeight="1" x14ac:dyDescent="0.25">
      <c r="A238" s="126">
        <v>309</v>
      </c>
      <c r="B238" s="318" t="s">
        <v>556</v>
      </c>
      <c r="C238" s="259">
        <v>983.34244392851019</v>
      </c>
      <c r="D238" s="259">
        <v>249.93542430119976</v>
      </c>
      <c r="E238" s="259">
        <v>64.845153319451939</v>
      </c>
      <c r="F238" s="259">
        <f t="shared" si="12"/>
        <v>314.78057762065168</v>
      </c>
      <c r="G238" s="259"/>
      <c r="H238" s="259">
        <v>0</v>
      </c>
      <c r="I238" s="259">
        <v>79.874735751623149</v>
      </c>
      <c r="J238" s="259">
        <f t="shared" si="13"/>
        <v>79.874735751623149</v>
      </c>
      <c r="K238" s="259"/>
      <c r="L238" s="259">
        <f t="shared" si="15"/>
        <v>588.68713055623539</v>
      </c>
      <c r="M238" s="259">
        <f t="shared" si="14"/>
        <v>668.56186630785851</v>
      </c>
      <c r="N238" s="164"/>
      <c r="O238" s="54"/>
    </row>
    <row r="239" spans="1:15" ht="17.100000000000001" customHeight="1" x14ac:dyDescent="0.25">
      <c r="A239" s="126">
        <v>312</v>
      </c>
      <c r="B239" s="319" t="s">
        <v>557</v>
      </c>
      <c r="C239" s="259">
        <v>536.48903062842271</v>
      </c>
      <c r="D239" s="259">
        <v>189.77122910527942</v>
      </c>
      <c r="E239" s="259">
        <v>43.530908112610582</v>
      </c>
      <c r="F239" s="259">
        <f t="shared" si="12"/>
        <v>233.30213721788999</v>
      </c>
      <c r="G239" s="259"/>
      <c r="H239" s="259">
        <v>0</v>
      </c>
      <c r="I239" s="259">
        <v>36.47184191954377</v>
      </c>
      <c r="J239" s="259">
        <f t="shared" si="13"/>
        <v>36.47184191954377</v>
      </c>
      <c r="K239" s="259"/>
      <c r="L239" s="259">
        <f t="shared" si="15"/>
        <v>266.71505149098897</v>
      </c>
      <c r="M239" s="259">
        <f t="shared" si="14"/>
        <v>303.18689341053272</v>
      </c>
      <c r="N239" s="164"/>
      <c r="O239" s="54"/>
    </row>
    <row r="240" spans="1:15" ht="17.100000000000001" customHeight="1" x14ac:dyDescent="0.25">
      <c r="A240" s="126">
        <v>314</v>
      </c>
      <c r="B240" s="319" t="s">
        <v>558</v>
      </c>
      <c r="C240" s="259">
        <v>1940.7895125156276</v>
      </c>
      <c r="D240" s="259">
        <v>412.39408688744402</v>
      </c>
      <c r="E240" s="259">
        <v>75.946653310358187</v>
      </c>
      <c r="F240" s="259">
        <f t="shared" si="12"/>
        <v>488.34074019780223</v>
      </c>
      <c r="G240" s="259"/>
      <c r="H240" s="259">
        <v>0</v>
      </c>
      <c r="I240" s="259">
        <v>83.26011581545734</v>
      </c>
      <c r="J240" s="259">
        <f t="shared" si="13"/>
        <v>83.26011581545734</v>
      </c>
      <c r="K240" s="259"/>
      <c r="L240" s="259">
        <f t="shared" si="15"/>
        <v>1369.1886565023681</v>
      </c>
      <c r="M240" s="259">
        <f t="shared" si="14"/>
        <v>1452.4487723178254</v>
      </c>
      <c r="N240" s="164"/>
      <c r="O240" s="54"/>
    </row>
    <row r="241" spans="1:15" ht="17.100000000000001" customHeight="1" x14ac:dyDescent="0.25">
      <c r="A241" s="126">
        <v>316</v>
      </c>
      <c r="B241" s="319" t="s">
        <v>559</v>
      </c>
      <c r="C241" s="259">
        <v>362.07636937111403</v>
      </c>
      <c r="D241" s="259">
        <v>159.03372672637894</v>
      </c>
      <c r="E241" s="259">
        <v>31.877267035180349</v>
      </c>
      <c r="F241" s="259">
        <f t="shared" si="12"/>
        <v>190.9109937615593</v>
      </c>
      <c r="G241" s="259"/>
      <c r="H241" s="259">
        <v>0</v>
      </c>
      <c r="I241" s="259">
        <v>24.671521623527493</v>
      </c>
      <c r="J241" s="259">
        <f t="shared" si="13"/>
        <v>24.671521623527493</v>
      </c>
      <c r="K241" s="259"/>
      <c r="L241" s="259">
        <f t="shared" si="15"/>
        <v>146.49385398602723</v>
      </c>
      <c r="M241" s="259">
        <f t="shared" si="14"/>
        <v>171.16537560955473</v>
      </c>
      <c r="N241" s="164"/>
      <c r="O241" s="54"/>
    </row>
    <row r="242" spans="1:15" ht="17.100000000000001" customHeight="1" x14ac:dyDescent="0.25">
      <c r="A242" s="126">
        <v>317</v>
      </c>
      <c r="B242" s="319" t="s">
        <v>560</v>
      </c>
      <c r="C242" s="259">
        <v>1360.5523028350058</v>
      </c>
      <c r="D242" s="259">
        <v>689.53961759963715</v>
      </c>
      <c r="E242" s="259">
        <v>103.01946711632475</v>
      </c>
      <c r="F242" s="259">
        <f t="shared" si="12"/>
        <v>792.55908471596194</v>
      </c>
      <c r="G242" s="259"/>
      <c r="H242" s="259">
        <v>0</v>
      </c>
      <c r="I242" s="259">
        <v>95.805587621321578</v>
      </c>
      <c r="J242" s="259">
        <f t="shared" si="13"/>
        <v>95.805587621321578</v>
      </c>
      <c r="K242" s="259"/>
      <c r="L242" s="259">
        <f t="shared" si="15"/>
        <v>472.18763049772224</v>
      </c>
      <c r="M242" s="259">
        <f t="shared" si="14"/>
        <v>567.99321811904383</v>
      </c>
      <c r="N242" s="164"/>
      <c r="O242" s="54"/>
    </row>
    <row r="243" spans="1:15" ht="17.100000000000001" customHeight="1" x14ac:dyDescent="0.25">
      <c r="A243" s="126">
        <v>318</v>
      </c>
      <c r="B243" s="319" t="s">
        <v>561</v>
      </c>
      <c r="C243" s="259">
        <v>304.94345735981994</v>
      </c>
      <c r="D243" s="259">
        <v>236.78274183567251</v>
      </c>
      <c r="E243" s="259">
        <v>31.571032244756328</v>
      </c>
      <c r="F243" s="259">
        <f t="shared" si="12"/>
        <v>268.35377408042882</v>
      </c>
      <c r="G243" s="259"/>
      <c r="H243" s="259">
        <v>0</v>
      </c>
      <c r="I243" s="259">
        <v>31.571032367535022</v>
      </c>
      <c r="J243" s="259">
        <f t="shared" si="13"/>
        <v>31.571032367535022</v>
      </c>
      <c r="K243" s="259"/>
      <c r="L243" s="259">
        <f t="shared" si="15"/>
        <v>5.0186509118561027</v>
      </c>
      <c r="M243" s="259">
        <f t="shared" si="14"/>
        <v>36.589683279391124</v>
      </c>
      <c r="N243" s="164"/>
      <c r="O243" s="54"/>
    </row>
    <row r="244" spans="1:15" ht="17.100000000000001" customHeight="1" x14ac:dyDescent="0.25">
      <c r="A244" s="126">
        <v>319</v>
      </c>
      <c r="B244" s="319" t="s">
        <v>562</v>
      </c>
      <c r="C244" s="259">
        <v>913.1523910423565</v>
      </c>
      <c r="D244" s="259">
        <v>593.54905418450619</v>
      </c>
      <c r="E244" s="259">
        <v>136.97285865796295</v>
      </c>
      <c r="F244" s="259">
        <f t="shared" si="12"/>
        <v>730.52191284246919</v>
      </c>
      <c r="G244" s="259"/>
      <c r="H244" s="259">
        <v>0</v>
      </c>
      <c r="I244" s="259">
        <v>91.315239105308649</v>
      </c>
      <c r="J244" s="259">
        <f t="shared" si="13"/>
        <v>91.315239105308649</v>
      </c>
      <c r="K244" s="259"/>
      <c r="L244" s="259">
        <f t="shared" si="15"/>
        <v>91.315239094578658</v>
      </c>
      <c r="M244" s="259">
        <f t="shared" si="14"/>
        <v>182.63047819988731</v>
      </c>
      <c r="N244" s="164"/>
      <c r="O244" s="54"/>
    </row>
    <row r="245" spans="1:15" ht="17.100000000000001" customHeight="1" x14ac:dyDescent="0.25">
      <c r="A245" s="126">
        <v>320</v>
      </c>
      <c r="B245" s="319" t="s">
        <v>563</v>
      </c>
      <c r="C245" s="259">
        <v>1227.473033399943</v>
      </c>
      <c r="D245" s="259">
        <v>528.44241362285629</v>
      </c>
      <c r="E245" s="259">
        <v>92.843310492260827</v>
      </c>
      <c r="F245" s="259">
        <f t="shared" si="12"/>
        <v>621.28572411511709</v>
      </c>
      <c r="G245" s="259"/>
      <c r="H245" s="259">
        <v>0</v>
      </c>
      <c r="I245" s="259">
        <v>80.500348588672637</v>
      </c>
      <c r="J245" s="259">
        <f t="shared" si="13"/>
        <v>80.500348588672637</v>
      </c>
      <c r="K245" s="259"/>
      <c r="L245" s="259">
        <f t="shared" si="15"/>
        <v>525.68696069615328</v>
      </c>
      <c r="M245" s="259">
        <f t="shared" si="14"/>
        <v>606.18730928482591</v>
      </c>
      <c r="N245" s="164"/>
      <c r="O245" s="54"/>
    </row>
    <row r="246" spans="1:15" ht="17.100000000000001" customHeight="1" x14ac:dyDescent="0.25">
      <c r="A246" s="126">
        <v>322</v>
      </c>
      <c r="B246" s="319" t="s">
        <v>564</v>
      </c>
      <c r="C246" s="259">
        <v>8972.1359363652355</v>
      </c>
      <c r="D246" s="259">
        <v>2805.2317562257495</v>
      </c>
      <c r="E246" s="259">
        <v>427.22094851314688</v>
      </c>
      <c r="F246" s="259">
        <f t="shared" si="12"/>
        <v>3232.4527047388965</v>
      </c>
      <c r="G246" s="259"/>
      <c r="H246" s="259">
        <v>0</v>
      </c>
      <c r="I246" s="259">
        <v>425.55041608073492</v>
      </c>
      <c r="J246" s="259">
        <f t="shared" si="13"/>
        <v>425.55041608073492</v>
      </c>
      <c r="K246" s="259"/>
      <c r="L246" s="259">
        <f t="shared" si="15"/>
        <v>5314.132815545604</v>
      </c>
      <c r="M246" s="259">
        <f t="shared" si="14"/>
        <v>5739.683231626339</v>
      </c>
      <c r="N246" s="164"/>
      <c r="O246" s="54"/>
    </row>
    <row r="247" spans="1:15" ht="17.100000000000001" customHeight="1" x14ac:dyDescent="0.25">
      <c r="A247" s="126">
        <v>327</v>
      </c>
      <c r="B247" s="319" t="s">
        <v>565</v>
      </c>
      <c r="C247" s="259">
        <v>1063.7522130310529</v>
      </c>
      <c r="D247" s="259">
        <v>1.6194963534360001</v>
      </c>
      <c r="E247" s="259">
        <v>65.775983520468003</v>
      </c>
      <c r="F247" s="259">
        <f t="shared" si="12"/>
        <v>67.395479873904009</v>
      </c>
      <c r="G247" s="259"/>
      <c r="H247" s="259">
        <v>0</v>
      </c>
      <c r="I247" s="259">
        <v>66.585731697186006</v>
      </c>
      <c r="J247" s="259">
        <f>+H247+I247</f>
        <v>66.585731697186006</v>
      </c>
      <c r="K247" s="259"/>
      <c r="L247" s="259">
        <f>SUM(C247-F247-J247)</f>
        <v>929.7710014599628</v>
      </c>
      <c r="M247" s="259">
        <f>J247+L247</f>
        <v>996.35673315714882</v>
      </c>
      <c r="N247" s="164"/>
      <c r="O247" s="54"/>
    </row>
    <row r="248" spans="1:15" ht="17.100000000000001" customHeight="1" x14ac:dyDescent="0.25">
      <c r="A248" s="126">
        <v>328</v>
      </c>
      <c r="B248" s="318" t="s">
        <v>566</v>
      </c>
      <c r="C248" s="259">
        <v>91.864442622649577</v>
      </c>
      <c r="D248" s="259">
        <v>15.553601197182305</v>
      </c>
      <c r="E248" s="259">
        <v>3.1790767117429435</v>
      </c>
      <c r="F248" s="259">
        <f t="shared" si="12"/>
        <v>18.732677908925247</v>
      </c>
      <c r="G248" s="259"/>
      <c r="H248" s="259">
        <v>0</v>
      </c>
      <c r="I248" s="259">
        <v>3.253887783186773</v>
      </c>
      <c r="J248" s="259">
        <f t="shared" si="13"/>
        <v>3.253887783186773</v>
      </c>
      <c r="K248" s="259"/>
      <c r="L248" s="259">
        <f t="shared" si="15"/>
        <v>69.877876930537553</v>
      </c>
      <c r="M248" s="259">
        <f t="shared" si="14"/>
        <v>73.131764713724323</v>
      </c>
      <c r="N248" s="164"/>
      <c r="O248" s="54"/>
    </row>
    <row r="249" spans="1:15" ht="17.100000000000001" customHeight="1" x14ac:dyDescent="0.25">
      <c r="A249" s="126">
        <v>336</v>
      </c>
      <c r="B249" s="210" t="s">
        <v>567</v>
      </c>
      <c r="C249" s="259">
        <v>1293.9456363136235</v>
      </c>
      <c r="D249" s="259">
        <v>364.51858916440625</v>
      </c>
      <c r="E249" s="259">
        <v>91.430551498773212</v>
      </c>
      <c r="F249" s="259">
        <f t="shared" si="12"/>
        <v>455.94914066317949</v>
      </c>
      <c r="G249" s="259"/>
      <c r="H249" s="259">
        <v>0</v>
      </c>
      <c r="I249" s="259">
        <v>107.34561937310302</v>
      </c>
      <c r="J249" s="259">
        <f>+H249+I249</f>
        <v>107.34561937310302</v>
      </c>
      <c r="K249" s="259"/>
      <c r="L249" s="259">
        <f>SUM(C249-F249-J249)</f>
        <v>730.65087627734101</v>
      </c>
      <c r="M249" s="259">
        <f>J249+L249</f>
        <v>837.99649565044399</v>
      </c>
      <c r="N249" s="164"/>
      <c r="O249" s="54"/>
    </row>
    <row r="250" spans="1:15" ht="17.100000000000001" customHeight="1" x14ac:dyDescent="0.25">
      <c r="A250" s="126">
        <v>339</v>
      </c>
      <c r="B250" s="319" t="s">
        <v>568</v>
      </c>
      <c r="C250" s="259">
        <v>11079.426011034793</v>
      </c>
      <c r="D250" s="259">
        <v>3026.695801925945</v>
      </c>
      <c r="E250" s="259">
        <v>636.31455686086292</v>
      </c>
      <c r="F250" s="259">
        <f t="shared" si="12"/>
        <v>3663.010358786808</v>
      </c>
      <c r="G250" s="259"/>
      <c r="H250" s="259">
        <v>0</v>
      </c>
      <c r="I250" s="259">
        <v>705.31708131579671</v>
      </c>
      <c r="J250" s="259">
        <f t="shared" si="13"/>
        <v>705.31708131579671</v>
      </c>
      <c r="K250" s="259"/>
      <c r="L250" s="259">
        <f t="shared" si="15"/>
        <v>6711.0985709321885</v>
      </c>
      <c r="M250" s="259">
        <f t="shared" si="14"/>
        <v>7416.4156522479852</v>
      </c>
      <c r="N250" s="164"/>
      <c r="O250" s="54"/>
    </row>
    <row r="251" spans="1:15" ht="17.100000000000001" customHeight="1" x14ac:dyDescent="0.25">
      <c r="A251" s="126">
        <v>348</v>
      </c>
      <c r="B251" s="319" t="s">
        <v>569</v>
      </c>
      <c r="C251" s="259">
        <v>117.84240967188299</v>
      </c>
      <c r="D251" s="259">
        <v>15.652744553979002</v>
      </c>
      <c r="E251" s="259">
        <v>3.9280802480790014</v>
      </c>
      <c r="F251" s="259">
        <f t="shared" si="12"/>
        <v>19.580824802058004</v>
      </c>
      <c r="G251" s="259"/>
      <c r="H251" s="259">
        <v>0</v>
      </c>
      <c r="I251" s="259">
        <v>3.9578663390760012</v>
      </c>
      <c r="J251" s="259">
        <f>+H251+I251</f>
        <v>3.9578663390760012</v>
      </c>
      <c r="K251" s="259"/>
      <c r="L251" s="259">
        <f>SUM(C251-F251-J251)</f>
        <v>94.303718530748981</v>
      </c>
      <c r="M251" s="259">
        <f>J251+L251</f>
        <v>98.261584869824986</v>
      </c>
      <c r="N251" s="164"/>
      <c r="O251" s="54"/>
    </row>
    <row r="252" spans="1:15" ht="17.100000000000001" customHeight="1" x14ac:dyDescent="0.25">
      <c r="A252" s="126">
        <v>350</v>
      </c>
      <c r="B252" s="319" t="s">
        <v>570</v>
      </c>
      <c r="C252" s="259">
        <v>1528.1145273636957</v>
      </c>
      <c r="D252" s="259">
        <v>256.61204205137477</v>
      </c>
      <c r="E252" s="259">
        <v>51.686437629307996</v>
      </c>
      <c r="F252" s="259">
        <f t="shared" si="12"/>
        <v>308.29847968068276</v>
      </c>
      <c r="G252" s="259"/>
      <c r="H252" s="259">
        <v>0</v>
      </c>
      <c r="I252" s="259">
        <v>52.480095613387995</v>
      </c>
      <c r="J252" s="259">
        <f>+H252+I252</f>
        <v>52.480095613387995</v>
      </c>
      <c r="K252" s="259"/>
      <c r="L252" s="259">
        <f>SUM(C252-F252-J252)</f>
        <v>1167.3359520696251</v>
      </c>
      <c r="M252" s="259">
        <f>J252+L252</f>
        <v>1219.816047683013</v>
      </c>
      <c r="N252" s="164"/>
      <c r="O252" s="54"/>
    </row>
    <row r="253" spans="1:15" s="51" customFormat="1" ht="17.100000000000001" customHeight="1" x14ac:dyDescent="0.25">
      <c r="A253" s="321"/>
      <c r="B253" s="127" t="s">
        <v>571</v>
      </c>
      <c r="C253" s="316">
        <f>SUM(C254:C274)</f>
        <v>63015.125832531907</v>
      </c>
      <c r="D253" s="316">
        <f>SUM(D254:D274)</f>
        <v>21927.997725967154</v>
      </c>
      <c r="E253" s="316">
        <f>SUM(E254:E274)</f>
        <v>3486.2848737601994</v>
      </c>
      <c r="F253" s="316">
        <f>SUM(F254:F274)</f>
        <v>25414.282599727354</v>
      </c>
      <c r="G253" s="316"/>
      <c r="H253" s="316">
        <f>SUM(H254:H274)</f>
        <v>0</v>
      </c>
      <c r="I253" s="316">
        <f>SUM(I254:I274)</f>
        <v>4505.2132590520132</v>
      </c>
      <c r="J253" s="316">
        <f>SUM(J254:J274)</f>
        <v>4505.2132590520132</v>
      </c>
      <c r="K253" s="316">
        <f>SUM(K254:K273)</f>
        <v>0</v>
      </c>
      <c r="L253" s="316">
        <f>SUM(L254:L274)</f>
        <v>33095.629973752555</v>
      </c>
      <c r="M253" s="316">
        <f>SUM(M254:M274)</f>
        <v>37600.843232804546</v>
      </c>
      <c r="N253" s="324"/>
      <c r="O253" s="54"/>
    </row>
    <row r="254" spans="1:15" s="51" customFormat="1" ht="17.100000000000001" customHeight="1" x14ac:dyDescent="0.25">
      <c r="A254" s="126">
        <v>188</v>
      </c>
      <c r="B254" s="211" t="s">
        <v>27</v>
      </c>
      <c r="C254" s="259">
        <v>3620.4860657219551</v>
      </c>
      <c r="D254" s="259">
        <v>3462.7513219649436</v>
      </c>
      <c r="E254" s="259">
        <v>30.297470101277629</v>
      </c>
      <c r="F254" s="259">
        <f t="shared" ref="F254:F274" si="16">+D254+E254</f>
        <v>3493.0487920662213</v>
      </c>
      <c r="G254" s="259"/>
      <c r="H254" s="259">
        <v>0</v>
      </c>
      <c r="I254" s="259">
        <v>40.544161842203437</v>
      </c>
      <c r="J254" s="259">
        <f t="shared" ref="J254:J272" si="17">+H254+I254</f>
        <v>40.544161842203437</v>
      </c>
      <c r="K254" s="259"/>
      <c r="L254" s="259">
        <f t="shared" ref="L254:L272" si="18">SUM(C254-F254-J254)</f>
        <v>86.893111813530425</v>
      </c>
      <c r="M254" s="259">
        <f t="shared" ref="M254:M273" si="19">J254+L254</f>
        <v>127.43727365573386</v>
      </c>
      <c r="N254" s="164"/>
      <c r="O254" s="58"/>
    </row>
    <row r="255" spans="1:15" s="51" customFormat="1" ht="17.100000000000001" customHeight="1" x14ac:dyDescent="0.25">
      <c r="A255" s="126">
        <v>209</v>
      </c>
      <c r="B255" s="319" t="s">
        <v>572</v>
      </c>
      <c r="C255" s="259">
        <v>1071.5276413732834</v>
      </c>
      <c r="D255" s="259">
        <v>896.3056395301852</v>
      </c>
      <c r="E255" s="259">
        <v>35.152519532739653</v>
      </c>
      <c r="F255" s="259">
        <f t="shared" si="16"/>
        <v>931.45815906292489</v>
      </c>
      <c r="G255" s="259"/>
      <c r="H255" s="259">
        <v>0</v>
      </c>
      <c r="I255" s="259">
        <v>42.478845135420848</v>
      </c>
      <c r="J255" s="259">
        <f t="shared" si="17"/>
        <v>42.478845135420848</v>
      </c>
      <c r="K255" s="259"/>
      <c r="L255" s="259">
        <f t="shared" si="18"/>
        <v>97.590637174937626</v>
      </c>
      <c r="M255" s="259">
        <f t="shared" si="19"/>
        <v>140.06948231035847</v>
      </c>
      <c r="N255" s="164"/>
      <c r="O255" s="58"/>
    </row>
    <row r="256" spans="1:15" s="51" customFormat="1" ht="17.100000000000001" customHeight="1" x14ac:dyDescent="0.25">
      <c r="A256" s="126">
        <v>245</v>
      </c>
      <c r="B256" s="319" t="s">
        <v>573</v>
      </c>
      <c r="C256" s="259">
        <v>811.61645402986107</v>
      </c>
      <c r="D256" s="259">
        <v>699.4433153326421</v>
      </c>
      <c r="E256" s="259">
        <v>40.580844648521747</v>
      </c>
      <c r="F256" s="259">
        <f t="shared" si="16"/>
        <v>740.02415998116385</v>
      </c>
      <c r="G256" s="259"/>
      <c r="H256" s="259">
        <v>0</v>
      </c>
      <c r="I256" s="259">
        <v>35.299267870500692</v>
      </c>
      <c r="J256" s="259">
        <f t="shared" si="17"/>
        <v>35.299267870500692</v>
      </c>
      <c r="K256" s="259"/>
      <c r="L256" s="259">
        <f t="shared" si="18"/>
        <v>36.293026178196534</v>
      </c>
      <c r="M256" s="259">
        <f t="shared" si="19"/>
        <v>71.592294048697227</v>
      </c>
      <c r="N256" s="164"/>
      <c r="O256" s="58"/>
    </row>
    <row r="257" spans="1:15" s="51" customFormat="1" ht="17.100000000000001" customHeight="1" x14ac:dyDescent="0.25">
      <c r="A257" s="126">
        <v>249</v>
      </c>
      <c r="B257" s="319" t="s">
        <v>574</v>
      </c>
      <c r="C257" s="259">
        <v>900.11127758507212</v>
      </c>
      <c r="D257" s="259">
        <v>653.38230476320075</v>
      </c>
      <c r="E257" s="259">
        <v>63.699001348030379</v>
      </c>
      <c r="F257" s="259">
        <f t="shared" si="16"/>
        <v>717.08130611123113</v>
      </c>
      <c r="G257" s="259"/>
      <c r="H257" s="259">
        <v>0</v>
      </c>
      <c r="I257" s="259">
        <v>91.361191537523155</v>
      </c>
      <c r="J257" s="259">
        <f t="shared" si="17"/>
        <v>91.361191537523155</v>
      </c>
      <c r="K257" s="259"/>
      <c r="L257" s="259">
        <f t="shared" si="18"/>
        <v>91.668779936317833</v>
      </c>
      <c r="M257" s="259">
        <f t="shared" si="19"/>
        <v>183.02997147384099</v>
      </c>
      <c r="N257" s="164"/>
      <c r="O257" s="58"/>
    </row>
    <row r="258" spans="1:15" s="51" customFormat="1" ht="17.100000000000001" customHeight="1" x14ac:dyDescent="0.25">
      <c r="A258" s="126">
        <v>264</v>
      </c>
      <c r="B258" s="318" t="s">
        <v>36</v>
      </c>
      <c r="C258" s="259">
        <v>12414.824822128014</v>
      </c>
      <c r="D258" s="259">
        <v>5963.1551583563196</v>
      </c>
      <c r="E258" s="259">
        <v>986.61807014807766</v>
      </c>
      <c r="F258" s="259">
        <f t="shared" si="16"/>
        <v>6949.7732285043976</v>
      </c>
      <c r="G258" s="259"/>
      <c r="H258" s="259">
        <v>0</v>
      </c>
      <c r="I258" s="259">
        <v>1058.6188401118818</v>
      </c>
      <c r="J258" s="259">
        <f t="shared" si="17"/>
        <v>1058.6188401118818</v>
      </c>
      <c r="K258" s="259"/>
      <c r="L258" s="259">
        <f t="shared" si="18"/>
        <v>4406.4327535117345</v>
      </c>
      <c r="M258" s="259">
        <f t="shared" si="19"/>
        <v>5465.0515936236161</v>
      </c>
      <c r="N258" s="164"/>
      <c r="O258" s="58"/>
    </row>
    <row r="259" spans="1:15" ht="17.100000000000001" customHeight="1" x14ac:dyDescent="0.25">
      <c r="A259" s="126">
        <v>266</v>
      </c>
      <c r="B259" s="318" t="s">
        <v>37</v>
      </c>
      <c r="C259" s="259">
        <v>638.77780006521834</v>
      </c>
      <c r="D259" s="259">
        <v>251.64774833161684</v>
      </c>
      <c r="E259" s="259">
        <v>55.706129115427728</v>
      </c>
      <c r="F259" s="259">
        <f t="shared" si="16"/>
        <v>307.35387744704457</v>
      </c>
      <c r="G259" s="259"/>
      <c r="H259" s="259">
        <v>0</v>
      </c>
      <c r="I259" s="259">
        <v>55.706129115427743</v>
      </c>
      <c r="J259" s="259">
        <f t="shared" si="17"/>
        <v>55.706129115427743</v>
      </c>
      <c r="K259" s="259"/>
      <c r="L259" s="259">
        <f t="shared" si="18"/>
        <v>275.71779350274602</v>
      </c>
      <c r="M259" s="259">
        <f t="shared" si="19"/>
        <v>331.42392261817378</v>
      </c>
      <c r="N259" s="164"/>
      <c r="O259" s="58"/>
    </row>
    <row r="260" spans="1:15" ht="17.100000000000001" customHeight="1" x14ac:dyDescent="0.25">
      <c r="A260" s="126">
        <v>274</v>
      </c>
      <c r="B260" s="318" t="s">
        <v>575</v>
      </c>
      <c r="C260" s="259">
        <v>2076.8876034161531</v>
      </c>
      <c r="D260" s="259">
        <v>1368.7377241163226</v>
      </c>
      <c r="E260" s="259">
        <v>138.35799344401454</v>
      </c>
      <c r="F260" s="259">
        <f t="shared" si="16"/>
        <v>1507.0957175603371</v>
      </c>
      <c r="G260" s="259"/>
      <c r="H260" s="259">
        <v>0</v>
      </c>
      <c r="I260" s="259">
        <v>163.52038613897753</v>
      </c>
      <c r="J260" s="259">
        <f t="shared" si="17"/>
        <v>163.52038613897753</v>
      </c>
      <c r="K260" s="259"/>
      <c r="L260" s="259">
        <f t="shared" si="18"/>
        <v>406.27149971683843</v>
      </c>
      <c r="M260" s="259">
        <f t="shared" si="19"/>
        <v>569.79188585581596</v>
      </c>
      <c r="N260" s="164"/>
      <c r="O260" s="58"/>
    </row>
    <row r="261" spans="1:15" ht="17.100000000000001" customHeight="1" x14ac:dyDescent="0.25">
      <c r="A261" s="126">
        <v>280</v>
      </c>
      <c r="B261" s="318" t="s">
        <v>576</v>
      </c>
      <c r="C261" s="259">
        <v>500.51303052648137</v>
      </c>
      <c r="D261" s="259">
        <v>228.59744061666279</v>
      </c>
      <c r="E261" s="259">
        <v>34.25053616909063</v>
      </c>
      <c r="F261" s="259">
        <f t="shared" si="16"/>
        <v>262.84797678575342</v>
      </c>
      <c r="G261" s="259"/>
      <c r="H261" s="259">
        <v>0</v>
      </c>
      <c r="I261" s="259">
        <v>35.61691239610299</v>
      </c>
      <c r="J261" s="259">
        <f t="shared" si="17"/>
        <v>35.61691239610299</v>
      </c>
      <c r="K261" s="259"/>
      <c r="L261" s="259">
        <f t="shared" si="18"/>
        <v>202.04814134462498</v>
      </c>
      <c r="M261" s="259">
        <f t="shared" si="19"/>
        <v>237.66505374072796</v>
      </c>
      <c r="N261" s="164"/>
      <c r="O261" s="58"/>
    </row>
    <row r="262" spans="1:15" ht="17.100000000000001" customHeight="1" x14ac:dyDescent="0.25">
      <c r="A262" s="126">
        <v>282</v>
      </c>
      <c r="B262" s="318" t="s">
        <v>577</v>
      </c>
      <c r="C262" s="259">
        <v>323.64982701060882</v>
      </c>
      <c r="D262" s="259">
        <v>79.409164963208354</v>
      </c>
      <c r="E262" s="259">
        <v>15.217462726312794</v>
      </c>
      <c r="F262" s="259">
        <f t="shared" si="16"/>
        <v>94.626627689521143</v>
      </c>
      <c r="G262" s="259"/>
      <c r="H262" s="259">
        <v>0</v>
      </c>
      <c r="I262" s="259">
        <v>15.217462726312794</v>
      </c>
      <c r="J262" s="259">
        <f t="shared" si="17"/>
        <v>15.217462726312794</v>
      </c>
      <c r="K262" s="259"/>
      <c r="L262" s="259">
        <f t="shared" si="18"/>
        <v>213.80573659477488</v>
      </c>
      <c r="M262" s="259">
        <f t="shared" si="19"/>
        <v>229.02319932108767</v>
      </c>
      <c r="N262" s="164"/>
      <c r="O262" s="58"/>
    </row>
    <row r="263" spans="1:15" ht="17.100000000000001" customHeight="1" x14ac:dyDescent="0.25">
      <c r="A263" s="126">
        <v>284</v>
      </c>
      <c r="B263" s="318" t="s">
        <v>578</v>
      </c>
      <c r="C263" s="259">
        <v>871.33421700000008</v>
      </c>
      <c r="D263" s="259">
        <v>596.17604328519906</v>
      </c>
      <c r="E263" s="259">
        <v>91.719391305827997</v>
      </c>
      <c r="F263" s="259">
        <f t="shared" si="16"/>
        <v>687.89543459102708</v>
      </c>
      <c r="G263" s="259"/>
      <c r="H263" s="259">
        <v>0</v>
      </c>
      <c r="I263" s="259">
        <v>91.719391305827997</v>
      </c>
      <c r="J263" s="259">
        <f t="shared" si="17"/>
        <v>91.719391305827997</v>
      </c>
      <c r="K263" s="259"/>
      <c r="L263" s="259">
        <f t="shared" si="18"/>
        <v>91.719391103145</v>
      </c>
      <c r="M263" s="259">
        <f t="shared" si="19"/>
        <v>183.438782408973</v>
      </c>
      <c r="N263" s="164"/>
      <c r="O263" s="58"/>
    </row>
    <row r="264" spans="1:15" ht="17.100000000000001" customHeight="1" x14ac:dyDescent="0.25">
      <c r="A264" s="126">
        <v>296</v>
      </c>
      <c r="B264" s="318" t="s">
        <v>45</v>
      </c>
      <c r="C264" s="259">
        <v>9835.3891588589468</v>
      </c>
      <c r="D264" s="259">
        <v>3468.2170676912197</v>
      </c>
      <c r="E264" s="259">
        <v>771.37265110291992</v>
      </c>
      <c r="F264" s="259">
        <f t="shared" si="16"/>
        <v>4239.5897187941391</v>
      </c>
      <c r="G264" s="259"/>
      <c r="H264" s="259">
        <v>0</v>
      </c>
      <c r="I264" s="259">
        <v>771.37265110291992</v>
      </c>
      <c r="J264" s="259">
        <f t="shared" si="17"/>
        <v>771.37265110291992</v>
      </c>
      <c r="K264" s="259"/>
      <c r="L264" s="259">
        <f t="shared" si="18"/>
        <v>4824.4267889618877</v>
      </c>
      <c r="M264" s="259">
        <f t="shared" si="19"/>
        <v>5595.7994400648076</v>
      </c>
      <c r="N264" s="164"/>
      <c r="O264" s="58"/>
    </row>
    <row r="265" spans="1:15" ht="17.100000000000001" customHeight="1" x14ac:dyDescent="0.25">
      <c r="A265" s="126">
        <v>297</v>
      </c>
      <c r="B265" s="318" t="s">
        <v>579</v>
      </c>
      <c r="C265" s="259">
        <v>1919.1547855592237</v>
      </c>
      <c r="D265" s="259">
        <v>477.74263270913724</v>
      </c>
      <c r="E265" s="259">
        <v>93.03247136030123</v>
      </c>
      <c r="F265" s="259">
        <f t="shared" si="16"/>
        <v>570.7751040694385</v>
      </c>
      <c r="G265" s="259"/>
      <c r="H265" s="259">
        <v>0</v>
      </c>
      <c r="I265" s="259">
        <v>103.52833599272607</v>
      </c>
      <c r="J265" s="259">
        <f t="shared" si="17"/>
        <v>103.52833599272607</v>
      </c>
      <c r="K265" s="259"/>
      <c r="L265" s="259">
        <f t="shared" si="18"/>
        <v>1244.8513454970589</v>
      </c>
      <c r="M265" s="259">
        <f t="shared" si="19"/>
        <v>1348.3796814897851</v>
      </c>
      <c r="N265" s="164"/>
      <c r="O265" s="58"/>
    </row>
    <row r="266" spans="1:15" ht="17.100000000000001" customHeight="1" x14ac:dyDescent="0.25">
      <c r="A266" s="126">
        <v>298</v>
      </c>
      <c r="B266" s="318" t="s">
        <v>47</v>
      </c>
      <c r="C266" s="259">
        <v>8510.862226139403</v>
      </c>
      <c r="D266" s="259">
        <v>280.73076383071202</v>
      </c>
      <c r="E266" s="259">
        <v>280.73076383071202</v>
      </c>
      <c r="F266" s="259">
        <f t="shared" si="16"/>
        <v>561.46152766142404</v>
      </c>
      <c r="G266" s="259"/>
      <c r="H266" s="259">
        <v>0</v>
      </c>
      <c r="I266" s="259">
        <v>857.01550985957385</v>
      </c>
      <c r="J266" s="259">
        <f>H266+I266</f>
        <v>857.01550985957385</v>
      </c>
      <c r="K266" s="259"/>
      <c r="L266" s="259">
        <f>SUM(C266-F266-J266)</f>
        <v>7092.3851886184048</v>
      </c>
      <c r="M266" s="259">
        <f>SUM(J266+L266)</f>
        <v>7949.4006984779789</v>
      </c>
      <c r="N266" s="164"/>
      <c r="O266" s="58"/>
    </row>
    <row r="267" spans="1:15" ht="17.100000000000001" customHeight="1" x14ac:dyDescent="0.25">
      <c r="A267" s="126">
        <v>310</v>
      </c>
      <c r="B267" s="319" t="s">
        <v>580</v>
      </c>
      <c r="C267" s="259">
        <v>698.61522016618233</v>
      </c>
      <c r="D267" s="259">
        <v>194.07421534475125</v>
      </c>
      <c r="E267" s="259">
        <v>43.024202310457802</v>
      </c>
      <c r="F267" s="259">
        <f t="shared" si="16"/>
        <v>237.09841765520906</v>
      </c>
      <c r="G267" s="259"/>
      <c r="H267" s="259">
        <v>0</v>
      </c>
      <c r="I267" s="259">
        <v>38.624891412371653</v>
      </c>
      <c r="J267" s="259">
        <f t="shared" si="17"/>
        <v>38.624891412371653</v>
      </c>
      <c r="K267" s="259"/>
      <c r="L267" s="259">
        <f t="shared" si="18"/>
        <v>422.89191109860161</v>
      </c>
      <c r="M267" s="259">
        <f t="shared" si="19"/>
        <v>461.51680251097326</v>
      </c>
      <c r="N267" s="164"/>
      <c r="O267" s="58"/>
    </row>
    <row r="268" spans="1:15" ht="17.100000000000001" customHeight="1" x14ac:dyDescent="0.25">
      <c r="A268" s="126">
        <v>311</v>
      </c>
      <c r="B268" s="319" t="s">
        <v>581</v>
      </c>
      <c r="C268" s="259">
        <v>6530.4943828212427</v>
      </c>
      <c r="D268" s="259">
        <v>1380.7674474245989</v>
      </c>
      <c r="E268" s="259">
        <v>325.19060305821262</v>
      </c>
      <c r="F268" s="259">
        <f t="shared" si="16"/>
        <v>1705.9580504828116</v>
      </c>
      <c r="G268" s="259"/>
      <c r="H268" s="259">
        <v>0</v>
      </c>
      <c r="I268" s="259">
        <v>325.19060305821262</v>
      </c>
      <c r="J268" s="259">
        <f t="shared" si="17"/>
        <v>325.19060305821262</v>
      </c>
      <c r="K268" s="259"/>
      <c r="L268" s="259">
        <f t="shared" si="18"/>
        <v>4499.3457292802186</v>
      </c>
      <c r="M268" s="259">
        <f t="shared" si="19"/>
        <v>4824.5363323384308</v>
      </c>
      <c r="N268" s="164"/>
      <c r="O268" s="58"/>
    </row>
    <row r="269" spans="1:15" ht="17.100000000000001" customHeight="1" x14ac:dyDescent="0.25">
      <c r="A269" s="126">
        <v>313</v>
      </c>
      <c r="B269" s="248" t="s">
        <v>582</v>
      </c>
      <c r="C269" s="259">
        <v>8568.8750429616721</v>
      </c>
      <c r="D269" s="259">
        <v>1079.9105065490037</v>
      </c>
      <c r="E269" s="259">
        <v>269.97762663725092</v>
      </c>
      <c r="F269" s="259">
        <f t="shared" si="16"/>
        <v>1349.8881331862547</v>
      </c>
      <c r="G269" s="259"/>
      <c r="H269" s="259">
        <v>0</v>
      </c>
      <c r="I269" s="259">
        <v>500.99075464058404</v>
      </c>
      <c r="J269" s="259">
        <f t="shared" si="17"/>
        <v>500.99075464058404</v>
      </c>
      <c r="K269" s="259"/>
      <c r="L269" s="259">
        <f t="shared" si="18"/>
        <v>6717.9961551348333</v>
      </c>
      <c r="M269" s="259">
        <f t="shared" si="19"/>
        <v>7218.9869097754172</v>
      </c>
      <c r="N269" s="164"/>
      <c r="O269" s="58"/>
    </row>
    <row r="270" spans="1:15" ht="17.100000000000001" customHeight="1" x14ac:dyDescent="0.25">
      <c r="A270" s="126">
        <v>321</v>
      </c>
      <c r="B270" s="319" t="s">
        <v>583</v>
      </c>
      <c r="C270" s="259">
        <v>636.50303253184768</v>
      </c>
      <c r="D270" s="259">
        <v>216.04474095644957</v>
      </c>
      <c r="E270" s="259">
        <v>44.200450478960512</v>
      </c>
      <c r="F270" s="259">
        <f t="shared" si="16"/>
        <v>260.24519143541011</v>
      </c>
      <c r="G270" s="259"/>
      <c r="H270" s="259">
        <v>0</v>
      </c>
      <c r="I270" s="259">
        <v>45.839127781838265</v>
      </c>
      <c r="J270" s="259">
        <f t="shared" si="17"/>
        <v>45.839127781838265</v>
      </c>
      <c r="K270" s="259"/>
      <c r="L270" s="259">
        <f t="shared" si="18"/>
        <v>330.4187133145993</v>
      </c>
      <c r="M270" s="259">
        <f t="shared" si="19"/>
        <v>376.25784109643757</v>
      </c>
      <c r="N270" s="164"/>
      <c r="O270" s="58"/>
    </row>
    <row r="271" spans="1:15" ht="17.100000000000001" customHeight="1" x14ac:dyDescent="0.25">
      <c r="A271" s="126">
        <v>337</v>
      </c>
      <c r="B271" s="319" t="s">
        <v>584</v>
      </c>
      <c r="C271" s="259">
        <v>1529.2938019891531</v>
      </c>
      <c r="D271" s="259">
        <v>446.25106376709078</v>
      </c>
      <c r="E271" s="259">
        <v>103.66574383243506</v>
      </c>
      <c r="F271" s="259">
        <f t="shared" si="16"/>
        <v>549.91680759952578</v>
      </c>
      <c r="G271" s="259"/>
      <c r="H271" s="259">
        <v>0</v>
      </c>
      <c r="I271" s="259">
        <v>103.66574383243506</v>
      </c>
      <c r="J271" s="259">
        <f t="shared" si="17"/>
        <v>103.66574383243506</v>
      </c>
      <c r="K271" s="259"/>
      <c r="L271" s="259">
        <f t="shared" si="18"/>
        <v>875.71125055719222</v>
      </c>
      <c r="M271" s="259">
        <f t="shared" si="19"/>
        <v>979.37699438962727</v>
      </c>
      <c r="N271" s="164"/>
      <c r="O271" s="58"/>
    </row>
    <row r="272" spans="1:15" ht="17.100000000000001" customHeight="1" x14ac:dyDescent="0.25">
      <c r="A272" s="126">
        <v>338</v>
      </c>
      <c r="B272" s="319" t="s">
        <v>585</v>
      </c>
      <c r="C272" s="259">
        <v>938.01127137381297</v>
      </c>
      <c r="D272" s="259">
        <v>151.8703037972206</v>
      </c>
      <c r="E272" s="259">
        <v>42.879497122458638</v>
      </c>
      <c r="F272" s="259">
        <f t="shared" si="16"/>
        <v>194.74980091967925</v>
      </c>
      <c r="G272" s="259"/>
      <c r="H272" s="259">
        <v>0</v>
      </c>
      <c r="I272" s="259">
        <v>71.155044215355645</v>
      </c>
      <c r="J272" s="259">
        <f t="shared" si="17"/>
        <v>71.155044215355645</v>
      </c>
      <c r="K272" s="259"/>
      <c r="L272" s="259">
        <f t="shared" si="18"/>
        <v>672.10642623877811</v>
      </c>
      <c r="M272" s="259">
        <f t="shared" si="19"/>
        <v>743.26147045413381</v>
      </c>
      <c r="N272" s="164"/>
      <c r="O272" s="58"/>
    </row>
    <row r="273" spans="1:25" ht="17.100000000000001" customHeight="1" x14ac:dyDescent="0.25">
      <c r="A273" s="126">
        <v>349</v>
      </c>
      <c r="B273" s="319" t="s">
        <v>586</v>
      </c>
      <c r="C273" s="259">
        <v>471.14909407675731</v>
      </c>
      <c r="D273" s="259">
        <v>32.783122636672573</v>
      </c>
      <c r="E273" s="259">
        <v>15.709809675187239</v>
      </c>
      <c r="F273" s="259">
        <f t="shared" si="16"/>
        <v>48.492932311859811</v>
      </c>
      <c r="G273" s="259"/>
      <c r="H273" s="259">
        <v>0</v>
      </c>
      <c r="I273" s="259">
        <v>38.141465727889241</v>
      </c>
      <c r="J273" s="259">
        <f>+H273+I273</f>
        <v>38.141465727889241</v>
      </c>
      <c r="K273" s="259"/>
      <c r="L273" s="259">
        <f>SUM(C273-F273-J273)</f>
        <v>384.51469603700826</v>
      </c>
      <c r="M273" s="259">
        <f t="shared" si="19"/>
        <v>422.65616176489749</v>
      </c>
      <c r="N273" s="164"/>
      <c r="O273" s="58"/>
    </row>
    <row r="274" spans="1:25" ht="17.100000000000001" customHeight="1" thickBot="1" x14ac:dyDescent="0.3">
      <c r="A274" s="322">
        <v>352</v>
      </c>
      <c r="B274" s="323" t="s">
        <v>587</v>
      </c>
      <c r="C274" s="263">
        <v>147.049077197022</v>
      </c>
      <c r="D274" s="263">
        <v>0</v>
      </c>
      <c r="E274" s="263">
        <v>4.9016358119820005</v>
      </c>
      <c r="F274" s="263">
        <f t="shared" si="16"/>
        <v>4.9016358119820005</v>
      </c>
      <c r="G274" s="263"/>
      <c r="H274" s="263">
        <v>0</v>
      </c>
      <c r="I274" s="263">
        <v>19.606543247928002</v>
      </c>
      <c r="J274" s="263">
        <f>+H274+I274</f>
        <v>19.606543247928002</v>
      </c>
      <c r="K274" s="263"/>
      <c r="L274" s="263">
        <f>SUM(C274-F274-J274)</f>
        <v>122.54089813711199</v>
      </c>
      <c r="M274" s="263">
        <f>J274+L274</f>
        <v>142.14744138504</v>
      </c>
      <c r="N274" s="164"/>
      <c r="O274" s="58"/>
    </row>
    <row r="275" spans="1:25" ht="15" customHeight="1" x14ac:dyDescent="0.25">
      <c r="A275" s="164" t="s">
        <v>917</v>
      </c>
      <c r="B275" s="325"/>
      <c r="C275" s="181"/>
      <c r="D275" s="181"/>
      <c r="E275" s="181"/>
      <c r="F275" s="165"/>
      <c r="G275" s="181"/>
      <c r="H275" s="181"/>
      <c r="I275" s="181"/>
      <c r="J275" s="181"/>
      <c r="K275" s="181"/>
      <c r="L275" s="235"/>
      <c r="M275" s="235"/>
      <c r="N275" s="164"/>
    </row>
    <row r="276" spans="1:25" s="53" customFormat="1" ht="15" customHeight="1" x14ac:dyDescent="0.25">
      <c r="A276" s="164" t="s">
        <v>922</v>
      </c>
      <c r="B276" s="326"/>
      <c r="C276" s="164"/>
      <c r="D276" s="164"/>
      <c r="E276" s="164"/>
      <c r="F276" s="164"/>
      <c r="G276" s="181"/>
      <c r="H276" s="164"/>
      <c r="I276" s="164"/>
      <c r="J276" s="181"/>
      <c r="K276" s="164"/>
      <c r="L276" s="164"/>
      <c r="M276" s="164"/>
      <c r="N276" s="164"/>
      <c r="O276" s="52"/>
    </row>
    <row r="277" spans="1:25" s="53" customFormat="1" ht="15" customHeight="1" x14ac:dyDescent="0.25">
      <c r="A277" s="164" t="s">
        <v>588</v>
      </c>
      <c r="B277" s="164"/>
      <c r="C277" s="164"/>
      <c r="D277" s="164"/>
      <c r="E277" s="164"/>
      <c r="F277" s="164"/>
      <c r="G277" s="181"/>
      <c r="H277" s="164"/>
      <c r="I277" s="181"/>
      <c r="J277" s="181"/>
      <c r="K277" s="164"/>
      <c r="L277" s="164"/>
      <c r="M277" s="164"/>
      <c r="N277" s="164"/>
      <c r="O277" s="52"/>
      <c r="P277" s="52"/>
      <c r="Q277" s="52"/>
      <c r="R277" s="52"/>
      <c r="S277" s="52"/>
      <c r="T277" s="52"/>
      <c r="U277" s="52"/>
      <c r="V277" s="52"/>
      <c r="W277" s="52"/>
      <c r="X277" s="52"/>
      <c r="Y277" s="52"/>
    </row>
    <row r="278" spans="1:25" ht="15" customHeight="1" x14ac:dyDescent="0.25">
      <c r="A278" s="233" t="s">
        <v>77</v>
      </c>
      <c r="B278" s="327"/>
      <c r="C278" s="327"/>
      <c r="D278" s="327"/>
      <c r="E278" s="327"/>
      <c r="F278" s="327"/>
      <c r="G278" s="181"/>
      <c r="H278" s="327"/>
      <c r="I278" s="327"/>
      <c r="J278" s="327"/>
      <c r="K278" s="327"/>
      <c r="L278" s="327"/>
      <c r="M278" s="327"/>
      <c r="N278" s="164"/>
      <c r="O278" s="53"/>
      <c r="P278" s="53"/>
      <c r="Q278" s="53"/>
      <c r="R278" s="53"/>
      <c r="S278" s="53"/>
      <c r="T278" s="53"/>
      <c r="U278" s="53"/>
      <c r="V278" s="53"/>
      <c r="W278" s="53"/>
      <c r="X278" s="53"/>
      <c r="Y278" s="53"/>
    </row>
    <row r="279" spans="1:25" ht="15" customHeight="1" x14ac:dyDescent="0.25">
      <c r="A279" s="164"/>
      <c r="B279" s="164"/>
      <c r="C279" s="164"/>
      <c r="D279" s="164"/>
      <c r="E279" s="164"/>
      <c r="F279" s="164"/>
      <c r="G279" s="164"/>
      <c r="H279" s="164"/>
      <c r="I279" s="164"/>
      <c r="J279" s="164"/>
      <c r="K279" s="164"/>
      <c r="L279" s="164"/>
      <c r="M279" s="164"/>
      <c r="N279" s="237"/>
      <c r="O279" s="53"/>
    </row>
    <row r="280" spans="1:25" ht="15" customHeight="1" x14ac:dyDescent="0.25">
      <c r="A280" s="164"/>
      <c r="B280" s="164"/>
      <c r="C280" s="237"/>
      <c r="D280" s="237"/>
      <c r="E280" s="237"/>
      <c r="F280" s="237"/>
      <c r="G280" s="237"/>
      <c r="H280" s="237"/>
      <c r="I280" s="237"/>
      <c r="J280" s="237"/>
      <c r="K280" s="237"/>
      <c r="L280" s="237"/>
      <c r="M280" s="237"/>
      <c r="N280" s="164"/>
    </row>
    <row r="281" spans="1:25" ht="15" customHeight="1" x14ac:dyDescent="0.25">
      <c r="A281" s="164"/>
      <c r="B281" s="164"/>
      <c r="C281" s="328"/>
      <c r="D281" s="328"/>
      <c r="E281" s="328"/>
      <c r="F281" s="328"/>
      <c r="G281" s="328"/>
      <c r="H281" s="328"/>
      <c r="I281" s="328"/>
      <c r="J281" s="328"/>
      <c r="K281" s="328"/>
      <c r="L281" s="328"/>
      <c r="M281" s="328"/>
      <c r="N281" s="164"/>
    </row>
    <row r="282" spans="1:25" ht="15" customHeight="1" x14ac:dyDescent="0.25">
      <c r="A282" s="164"/>
      <c r="B282" s="164"/>
      <c r="C282" s="164"/>
      <c r="D282" s="164"/>
      <c r="E282" s="164"/>
      <c r="F282" s="164"/>
      <c r="G282" s="164"/>
      <c r="H282" s="164"/>
      <c r="I282" s="164"/>
      <c r="J282" s="164"/>
      <c r="K282" s="164"/>
      <c r="L282" s="164"/>
      <c r="M282" s="164"/>
      <c r="N282" s="164"/>
    </row>
    <row r="283" spans="1:25" ht="15" customHeight="1" x14ac:dyDescent="0.25">
      <c r="A283" s="164"/>
      <c r="B283" s="164"/>
      <c r="C283" s="237"/>
      <c r="D283" s="237"/>
      <c r="E283" s="237"/>
      <c r="F283" s="237"/>
      <c r="G283" s="237"/>
      <c r="H283" s="237"/>
      <c r="I283" s="237"/>
      <c r="J283" s="237"/>
      <c r="K283" s="237"/>
      <c r="L283" s="237"/>
      <c r="M283" s="237"/>
      <c r="N283" s="164"/>
    </row>
    <row r="284" spans="1:25" ht="15" customHeight="1" x14ac:dyDescent="0.25">
      <c r="A284" s="164"/>
      <c r="B284" s="164"/>
      <c r="C284" s="237"/>
      <c r="D284" s="237"/>
      <c r="E284" s="237"/>
      <c r="F284" s="237"/>
      <c r="G284" s="237"/>
      <c r="H284" s="237"/>
      <c r="I284" s="237"/>
      <c r="J284" s="237"/>
      <c r="K284" s="237"/>
      <c r="L284" s="237"/>
      <c r="M284" s="237"/>
      <c r="N284" s="164"/>
    </row>
    <row r="285" spans="1:25" ht="15" customHeight="1" x14ac:dyDescent="0.25">
      <c r="A285" s="164"/>
      <c r="B285" s="164"/>
      <c r="C285" s="238"/>
      <c r="D285" s="238"/>
      <c r="E285" s="238"/>
      <c r="F285" s="238"/>
      <c r="G285" s="238"/>
      <c r="H285" s="238"/>
      <c r="I285" s="238"/>
      <c r="J285" s="238"/>
      <c r="K285" s="238"/>
      <c r="L285" s="238"/>
      <c r="M285" s="238"/>
      <c r="N285" s="164"/>
    </row>
    <row r="286" spans="1:25" ht="15" customHeight="1" x14ac:dyDescent="0.25">
      <c r="A286" s="164"/>
      <c r="B286" s="164"/>
      <c r="C286" s="164"/>
      <c r="D286" s="164"/>
      <c r="E286" s="164"/>
      <c r="F286" s="164"/>
      <c r="G286" s="164"/>
      <c r="H286" s="164"/>
      <c r="I286" s="164"/>
      <c r="J286" s="164"/>
      <c r="K286" s="164"/>
      <c r="L286" s="164"/>
      <c r="M286" s="164"/>
      <c r="N286" s="164"/>
    </row>
    <row r="287" spans="1:25" ht="15" customHeight="1" x14ac:dyDescent="0.25">
      <c r="A287" s="164"/>
      <c r="B287" s="164"/>
      <c r="C287" s="164"/>
      <c r="D287" s="164"/>
      <c r="E287" s="164"/>
      <c r="F287" s="164"/>
      <c r="G287" s="164"/>
      <c r="H287" s="164"/>
      <c r="I287" s="164"/>
      <c r="J287" s="164"/>
      <c r="K287" s="164"/>
      <c r="L287" s="164"/>
      <c r="M287" s="164"/>
      <c r="N287" s="164"/>
    </row>
    <row r="288" spans="1:25" ht="15" customHeight="1" x14ac:dyDescent="0.25">
      <c r="A288" s="237"/>
      <c r="B288" s="237"/>
      <c r="C288" s="237"/>
      <c r="D288" s="237"/>
      <c r="E288" s="237"/>
      <c r="F288" s="237"/>
      <c r="G288" s="237"/>
      <c r="H288" s="237"/>
      <c r="I288" s="237"/>
      <c r="J288" s="237"/>
      <c r="K288" s="237"/>
      <c r="L288" s="237"/>
      <c r="M288" s="237"/>
      <c r="N288" s="164"/>
    </row>
    <row r="289" spans="1:14" ht="15" customHeight="1" x14ac:dyDescent="0.25">
      <c r="A289" s="237"/>
      <c r="B289" s="237"/>
      <c r="C289" s="237"/>
      <c r="D289" s="237"/>
      <c r="E289" s="237"/>
      <c r="F289" s="237"/>
      <c r="G289" s="237"/>
      <c r="H289" s="237"/>
      <c r="I289" s="237"/>
      <c r="J289" s="237"/>
      <c r="K289" s="237"/>
      <c r="L289" s="237"/>
      <c r="M289" s="237"/>
      <c r="N289" s="164"/>
    </row>
    <row r="290" spans="1:14" x14ac:dyDescent="0.25">
      <c r="A290" s="237"/>
      <c r="B290" s="237"/>
      <c r="C290" s="237"/>
      <c r="D290" s="237"/>
      <c r="E290" s="237"/>
      <c r="F290" s="237"/>
      <c r="G290" s="237"/>
      <c r="H290" s="237"/>
      <c r="I290" s="237"/>
      <c r="J290" s="237"/>
      <c r="K290" s="237"/>
      <c r="L290" s="237"/>
      <c r="M290" s="237"/>
      <c r="N290" s="164"/>
    </row>
    <row r="291" spans="1:14" x14ac:dyDescent="0.25">
      <c r="A291" s="164"/>
      <c r="B291" s="164"/>
      <c r="C291" s="164"/>
      <c r="D291" s="164"/>
      <c r="E291" s="164"/>
      <c r="F291" s="164"/>
      <c r="G291" s="164"/>
      <c r="H291" s="164"/>
      <c r="I291" s="164"/>
      <c r="J291" s="164"/>
      <c r="K291" s="164"/>
      <c r="L291" s="164"/>
      <c r="M291" s="164"/>
      <c r="N291" s="164"/>
    </row>
    <row r="292" spans="1:14" x14ac:dyDescent="0.25">
      <c r="A292" s="164"/>
      <c r="B292" s="164"/>
      <c r="C292" s="164"/>
      <c r="D292" s="164"/>
      <c r="E292" s="164"/>
      <c r="F292" s="164"/>
      <c r="G292" s="164"/>
      <c r="H292" s="164"/>
      <c r="I292" s="164"/>
      <c r="J292" s="164"/>
      <c r="K292" s="164"/>
      <c r="L292" s="164"/>
      <c r="M292" s="164"/>
      <c r="N292" s="164"/>
    </row>
    <row r="293" spans="1:14" x14ac:dyDescent="0.25">
      <c r="A293" s="164"/>
      <c r="B293" s="164"/>
      <c r="C293" s="164"/>
      <c r="D293" s="164"/>
      <c r="E293" s="164"/>
      <c r="F293" s="164"/>
      <c r="G293" s="164"/>
      <c r="H293" s="164"/>
      <c r="I293" s="164"/>
      <c r="J293" s="164"/>
      <c r="K293" s="164"/>
      <c r="L293" s="164"/>
      <c r="M293" s="164"/>
      <c r="N293" s="164"/>
    </row>
    <row r="294" spans="1:14" x14ac:dyDescent="0.25">
      <c r="A294" s="164"/>
      <c r="B294" s="164"/>
      <c r="C294" s="164"/>
      <c r="D294" s="164"/>
      <c r="E294" s="164"/>
      <c r="F294" s="164"/>
      <c r="G294" s="164"/>
      <c r="H294" s="164"/>
      <c r="I294" s="164"/>
      <c r="J294" s="164"/>
      <c r="K294" s="164"/>
      <c r="L294" s="164"/>
      <c r="M294" s="164"/>
      <c r="N294" s="164"/>
    </row>
    <row r="295" spans="1:14" x14ac:dyDescent="0.25">
      <c r="A295" s="164"/>
      <c r="B295" s="164"/>
      <c r="C295" s="164"/>
      <c r="D295" s="164"/>
      <c r="E295" s="164"/>
      <c r="F295" s="164"/>
      <c r="G295" s="164"/>
      <c r="H295" s="164"/>
      <c r="I295" s="164"/>
      <c r="J295" s="164"/>
      <c r="K295" s="164"/>
      <c r="L295" s="164"/>
      <c r="M295" s="164"/>
      <c r="N295" s="164"/>
    </row>
    <row r="296" spans="1:14" x14ac:dyDescent="0.25">
      <c r="A296" s="164"/>
      <c r="B296" s="164"/>
      <c r="C296" s="164"/>
      <c r="D296" s="164"/>
      <c r="E296" s="164"/>
      <c r="F296" s="164"/>
      <c r="G296" s="164"/>
      <c r="H296" s="164"/>
      <c r="I296" s="164"/>
      <c r="J296" s="164"/>
      <c r="K296" s="164"/>
      <c r="L296" s="164"/>
      <c r="M296" s="164"/>
      <c r="N296" s="164"/>
    </row>
    <row r="297" spans="1:14" x14ac:dyDescent="0.25">
      <c r="A297" s="164"/>
      <c r="B297" s="164"/>
      <c r="C297" s="164"/>
      <c r="D297" s="164"/>
      <c r="E297" s="164"/>
      <c r="F297" s="164"/>
      <c r="G297" s="164"/>
      <c r="H297" s="164"/>
      <c r="I297" s="164"/>
      <c r="J297" s="164"/>
      <c r="K297" s="164"/>
      <c r="L297" s="164"/>
      <c r="M297" s="164"/>
      <c r="N297" s="164"/>
    </row>
    <row r="298" spans="1:14" x14ac:dyDescent="0.25">
      <c r="A298" s="164"/>
      <c r="B298" s="164"/>
      <c r="C298" s="164"/>
      <c r="D298" s="164"/>
      <c r="E298" s="164"/>
      <c r="F298" s="164"/>
      <c r="G298" s="164"/>
      <c r="H298" s="164"/>
      <c r="I298" s="164"/>
      <c r="J298" s="164"/>
      <c r="K298" s="164"/>
      <c r="L298" s="164"/>
      <c r="M298" s="164"/>
      <c r="N298" s="164"/>
    </row>
    <row r="299" spans="1:14" x14ac:dyDescent="0.25">
      <c r="A299" s="164"/>
      <c r="B299" s="164"/>
      <c r="C299" s="164"/>
      <c r="D299" s="164"/>
      <c r="E299" s="164"/>
      <c r="F299" s="164"/>
      <c r="G299" s="164"/>
      <c r="H299" s="164"/>
      <c r="I299" s="164"/>
      <c r="J299" s="164"/>
      <c r="K299" s="164"/>
      <c r="L299" s="164"/>
      <c r="M299" s="164"/>
      <c r="N299" s="164"/>
    </row>
    <row r="300" spans="1:14" x14ac:dyDescent="0.25">
      <c r="A300" s="164"/>
      <c r="B300" s="164"/>
      <c r="C300" s="164"/>
      <c r="D300" s="164"/>
      <c r="E300" s="164"/>
      <c r="F300" s="164"/>
      <c r="G300" s="164"/>
      <c r="H300" s="164"/>
      <c r="I300" s="164"/>
      <c r="J300" s="164"/>
      <c r="K300" s="164"/>
      <c r="L300" s="164"/>
      <c r="M300" s="164"/>
      <c r="N300" s="164"/>
    </row>
    <row r="301" spans="1:14" x14ac:dyDescent="0.25">
      <c r="A301" s="164"/>
      <c r="B301" s="164"/>
      <c r="C301" s="164"/>
      <c r="D301" s="164"/>
      <c r="E301" s="164"/>
      <c r="F301" s="164"/>
      <c r="G301" s="164"/>
      <c r="H301" s="164"/>
      <c r="I301" s="164"/>
      <c r="J301" s="164"/>
      <c r="K301" s="164"/>
      <c r="L301" s="164"/>
      <c r="M301" s="164"/>
      <c r="N301" s="164"/>
    </row>
    <row r="302" spans="1:14" x14ac:dyDescent="0.25">
      <c r="A302" s="164"/>
      <c r="B302" s="164"/>
      <c r="C302" s="164"/>
      <c r="D302" s="164"/>
      <c r="E302" s="164"/>
      <c r="F302" s="164"/>
      <c r="G302" s="164"/>
      <c r="H302" s="164"/>
      <c r="I302" s="164"/>
      <c r="J302" s="164"/>
      <c r="K302" s="164"/>
      <c r="L302" s="164"/>
      <c r="M302" s="164"/>
      <c r="N302" s="164"/>
    </row>
    <row r="303" spans="1:14" x14ac:dyDescent="0.25">
      <c r="A303" s="164"/>
      <c r="B303" s="164"/>
      <c r="C303" s="164"/>
      <c r="D303" s="164"/>
      <c r="E303" s="164"/>
      <c r="F303" s="164"/>
      <c r="G303" s="164"/>
      <c r="H303" s="164"/>
      <c r="I303" s="164"/>
      <c r="J303" s="164"/>
      <c r="K303" s="164"/>
      <c r="L303" s="164"/>
      <c r="M303" s="164"/>
      <c r="N303" s="164"/>
    </row>
    <row r="304" spans="1:14" x14ac:dyDescent="0.25">
      <c r="A304" s="164"/>
      <c r="B304" s="164"/>
      <c r="C304" s="164"/>
      <c r="D304" s="164"/>
      <c r="E304" s="164"/>
      <c r="F304" s="164"/>
      <c r="G304" s="164"/>
      <c r="H304" s="164"/>
      <c r="I304" s="164"/>
      <c r="J304" s="164"/>
      <c r="K304" s="164"/>
      <c r="L304" s="164"/>
      <c r="M304" s="164"/>
      <c r="N304" s="164"/>
    </row>
    <row r="305" spans="1:14" x14ac:dyDescent="0.25">
      <c r="A305" s="164"/>
      <c r="B305" s="164"/>
      <c r="C305" s="164"/>
      <c r="D305" s="164"/>
      <c r="E305" s="164"/>
      <c r="F305" s="164"/>
      <c r="G305" s="164"/>
      <c r="H305" s="164"/>
      <c r="I305" s="164"/>
      <c r="J305" s="164"/>
      <c r="K305" s="164"/>
      <c r="L305" s="164"/>
      <c r="M305" s="164"/>
      <c r="N305" s="164"/>
    </row>
    <row r="306" spans="1:14" x14ac:dyDescent="0.25">
      <c r="A306" s="164"/>
      <c r="B306" s="164"/>
      <c r="C306" s="164"/>
      <c r="D306" s="164"/>
      <c r="E306" s="164"/>
      <c r="F306" s="164"/>
      <c r="G306" s="164"/>
      <c r="H306" s="164"/>
      <c r="I306" s="164"/>
      <c r="J306" s="164"/>
      <c r="K306" s="164"/>
      <c r="L306" s="164"/>
      <c r="M306" s="164"/>
      <c r="N306" s="164"/>
    </row>
    <row r="307" spans="1:14" x14ac:dyDescent="0.25">
      <c r="A307" s="164"/>
      <c r="B307" s="164"/>
      <c r="C307" s="164"/>
      <c r="D307" s="164"/>
      <c r="E307" s="164"/>
      <c r="F307" s="164"/>
      <c r="G307" s="164"/>
      <c r="H307" s="164"/>
      <c r="I307" s="164"/>
      <c r="J307" s="164"/>
      <c r="K307" s="164"/>
      <c r="L307" s="164"/>
      <c r="M307" s="164"/>
      <c r="N307" s="164"/>
    </row>
    <row r="308" spans="1:14" x14ac:dyDescent="0.25">
      <c r="A308" s="164"/>
      <c r="B308" s="164"/>
      <c r="C308" s="164"/>
      <c r="D308" s="164"/>
      <c r="E308" s="164"/>
      <c r="F308" s="164"/>
      <c r="G308" s="164"/>
      <c r="H308" s="164"/>
      <c r="I308" s="164"/>
      <c r="J308" s="164"/>
      <c r="K308" s="164"/>
      <c r="L308" s="164"/>
      <c r="M308" s="164"/>
      <c r="N308" s="164"/>
    </row>
    <row r="309" spans="1:14" x14ac:dyDescent="0.25">
      <c r="A309" s="164"/>
      <c r="B309" s="164"/>
      <c r="C309" s="164"/>
      <c r="D309" s="164"/>
      <c r="E309" s="164"/>
      <c r="F309" s="164"/>
      <c r="G309" s="164"/>
      <c r="H309" s="164"/>
      <c r="I309" s="164"/>
      <c r="J309" s="164"/>
      <c r="K309" s="164"/>
      <c r="L309" s="164"/>
      <c r="M309" s="164"/>
      <c r="N309" s="164"/>
    </row>
    <row r="310" spans="1:14" x14ac:dyDescent="0.25">
      <c r="A310" s="164"/>
      <c r="B310" s="164"/>
      <c r="C310" s="164"/>
      <c r="D310" s="164"/>
      <c r="E310" s="164"/>
      <c r="F310" s="164"/>
      <c r="G310" s="164"/>
      <c r="H310" s="164"/>
      <c r="I310" s="164"/>
      <c r="J310" s="164"/>
      <c r="K310" s="164"/>
      <c r="L310" s="164"/>
      <c r="M310" s="164"/>
      <c r="N310" s="164"/>
    </row>
    <row r="311" spans="1:14" x14ac:dyDescent="0.25">
      <c r="A311" s="164"/>
      <c r="B311" s="164"/>
      <c r="C311" s="164"/>
      <c r="D311" s="164"/>
      <c r="E311" s="164"/>
      <c r="F311" s="164"/>
      <c r="G311" s="164"/>
      <c r="H311" s="164"/>
      <c r="I311" s="164"/>
      <c r="J311" s="164"/>
      <c r="K311" s="164"/>
      <c r="L311" s="164"/>
      <c r="M311" s="164"/>
      <c r="N311" s="164"/>
    </row>
    <row r="312" spans="1:14" x14ac:dyDescent="0.25">
      <c r="A312" s="164"/>
      <c r="B312" s="164"/>
      <c r="C312" s="164"/>
      <c r="D312" s="164"/>
      <c r="E312" s="164"/>
      <c r="F312" s="164"/>
      <c r="G312" s="164"/>
      <c r="H312" s="164"/>
      <c r="I312" s="164"/>
      <c r="J312" s="164"/>
      <c r="K312" s="164"/>
      <c r="L312" s="164"/>
      <c r="M312" s="164"/>
      <c r="N312" s="164"/>
    </row>
    <row r="313" spans="1:14" x14ac:dyDescent="0.25">
      <c r="A313" s="164"/>
      <c r="B313" s="164"/>
      <c r="C313" s="164"/>
      <c r="D313" s="164"/>
      <c r="E313" s="164"/>
      <c r="F313" s="164"/>
      <c r="G313" s="164"/>
      <c r="H313" s="164"/>
      <c r="I313" s="164"/>
      <c r="J313" s="164"/>
      <c r="K313" s="164"/>
      <c r="L313" s="164"/>
      <c r="M313" s="164"/>
      <c r="N313" s="164"/>
    </row>
    <row r="314" spans="1:14" x14ac:dyDescent="0.25">
      <c r="A314" s="164"/>
      <c r="B314" s="164"/>
      <c r="C314" s="164"/>
      <c r="D314" s="164"/>
      <c r="E314" s="164"/>
      <c r="F314" s="164"/>
      <c r="G314" s="164"/>
      <c r="H314" s="164"/>
      <c r="I314" s="164"/>
      <c r="J314" s="164"/>
      <c r="K314" s="164"/>
      <c r="L314" s="164"/>
      <c r="M314" s="164"/>
      <c r="N314" s="164"/>
    </row>
    <row r="315" spans="1:14" x14ac:dyDescent="0.25">
      <c r="A315" s="164"/>
      <c r="B315" s="164"/>
      <c r="C315" s="164"/>
      <c r="D315" s="164"/>
      <c r="E315" s="164"/>
      <c r="F315" s="164"/>
      <c r="G315" s="164"/>
      <c r="H315" s="164"/>
      <c r="I315" s="164"/>
      <c r="J315" s="164"/>
      <c r="K315" s="164"/>
      <c r="L315" s="164"/>
      <c r="M315" s="164"/>
      <c r="N315" s="164"/>
    </row>
    <row r="316" spans="1:14" x14ac:dyDescent="0.25">
      <c r="A316" s="164"/>
      <c r="B316" s="164"/>
      <c r="C316" s="164"/>
      <c r="D316" s="164"/>
      <c r="E316" s="164"/>
      <c r="F316" s="164"/>
      <c r="G316" s="164"/>
      <c r="H316" s="164"/>
      <c r="I316" s="164"/>
      <c r="J316" s="164"/>
      <c r="K316" s="164"/>
      <c r="L316" s="164"/>
      <c r="M316" s="164"/>
      <c r="N316" s="164"/>
    </row>
    <row r="317" spans="1:14" x14ac:dyDescent="0.25">
      <c r="A317" s="164"/>
      <c r="B317" s="164"/>
      <c r="C317" s="164"/>
      <c r="D317" s="164"/>
      <c r="E317" s="164"/>
      <c r="F317" s="164"/>
      <c r="G317" s="164"/>
      <c r="H317" s="164"/>
      <c r="I317" s="164"/>
      <c r="J317" s="164"/>
      <c r="K317" s="164"/>
      <c r="L317" s="164"/>
      <c r="M317" s="164"/>
      <c r="N317" s="164"/>
    </row>
    <row r="318" spans="1:14" x14ac:dyDescent="0.25">
      <c r="A318" s="164"/>
      <c r="B318" s="164"/>
      <c r="C318" s="164"/>
      <c r="D318" s="164"/>
      <c r="E318" s="164"/>
      <c r="F318" s="164"/>
      <c r="G318" s="164"/>
      <c r="H318" s="164"/>
      <c r="I318" s="164"/>
      <c r="J318" s="164"/>
      <c r="K318" s="164"/>
      <c r="L318" s="164"/>
      <c r="M318" s="164"/>
      <c r="N318" s="164"/>
    </row>
    <row r="319" spans="1:14" x14ac:dyDescent="0.25">
      <c r="A319" s="164"/>
      <c r="B319" s="164"/>
      <c r="C319" s="164"/>
      <c r="D319" s="164"/>
      <c r="E319" s="164"/>
      <c r="F319" s="164"/>
      <c r="G319" s="164"/>
      <c r="H319" s="164"/>
      <c r="I319" s="164"/>
      <c r="J319" s="164"/>
      <c r="K319" s="164"/>
      <c r="L319" s="164"/>
      <c r="M319" s="164"/>
      <c r="N319" s="164"/>
    </row>
    <row r="320" spans="1:14" x14ac:dyDescent="0.25">
      <c r="A320" s="164"/>
      <c r="B320" s="164"/>
      <c r="C320" s="164"/>
      <c r="D320" s="164"/>
      <c r="E320" s="164"/>
      <c r="F320" s="164"/>
      <c r="G320" s="164"/>
      <c r="H320" s="164"/>
      <c r="I320" s="164"/>
      <c r="J320" s="164"/>
      <c r="K320" s="164"/>
      <c r="L320" s="164"/>
      <c r="M320" s="164"/>
      <c r="N320" s="164"/>
    </row>
    <row r="321" spans="1:14" x14ac:dyDescent="0.25">
      <c r="A321" s="164"/>
      <c r="B321" s="164"/>
      <c r="C321" s="164"/>
      <c r="D321" s="164"/>
      <c r="E321" s="164"/>
      <c r="F321" s="164"/>
      <c r="G321" s="164"/>
      <c r="H321" s="164"/>
      <c r="I321" s="164"/>
      <c r="J321" s="164"/>
      <c r="K321" s="164"/>
      <c r="L321" s="164"/>
      <c r="M321" s="164"/>
      <c r="N321" s="164"/>
    </row>
    <row r="322" spans="1:14" x14ac:dyDescent="0.25">
      <c r="A322" s="164"/>
      <c r="B322" s="164"/>
      <c r="C322" s="164"/>
      <c r="D322" s="164"/>
      <c r="E322" s="164"/>
      <c r="F322" s="164"/>
      <c r="G322" s="164"/>
      <c r="H322" s="164"/>
      <c r="I322" s="164"/>
      <c r="J322" s="164"/>
      <c r="K322" s="164"/>
      <c r="L322" s="164"/>
      <c r="M322" s="164"/>
      <c r="N322" s="164"/>
    </row>
    <row r="323" spans="1:14" x14ac:dyDescent="0.25">
      <c r="A323" s="164"/>
      <c r="B323" s="164"/>
      <c r="C323" s="164"/>
      <c r="D323" s="164"/>
      <c r="E323" s="164"/>
      <c r="F323" s="164"/>
      <c r="G323" s="164"/>
      <c r="H323" s="164"/>
      <c r="I323" s="164"/>
      <c r="J323" s="164"/>
      <c r="K323" s="164"/>
      <c r="L323" s="164"/>
      <c r="M323" s="164"/>
      <c r="N323" s="164"/>
    </row>
    <row r="324" spans="1:14" x14ac:dyDescent="0.25">
      <c r="A324" s="164"/>
      <c r="B324" s="164"/>
      <c r="C324" s="164"/>
      <c r="D324" s="164"/>
      <c r="E324" s="164"/>
      <c r="F324" s="164"/>
      <c r="G324" s="164"/>
      <c r="H324" s="164"/>
      <c r="I324" s="164"/>
      <c r="J324" s="164"/>
      <c r="K324" s="164"/>
      <c r="L324" s="164"/>
      <c r="M324" s="164"/>
      <c r="N324" s="164"/>
    </row>
    <row r="325" spans="1:14" x14ac:dyDescent="0.25">
      <c r="A325" s="164"/>
      <c r="B325" s="164"/>
      <c r="C325" s="164"/>
      <c r="D325" s="164"/>
      <c r="E325" s="164"/>
      <c r="F325" s="164"/>
      <c r="G325" s="164"/>
      <c r="H325" s="164"/>
      <c r="I325" s="164"/>
      <c r="J325" s="164"/>
      <c r="K325" s="164"/>
      <c r="L325" s="164"/>
      <c r="M325" s="164"/>
      <c r="N325" s="164"/>
    </row>
    <row r="326" spans="1:14" x14ac:dyDescent="0.25">
      <c r="A326" s="164"/>
      <c r="B326" s="164"/>
      <c r="C326" s="164"/>
      <c r="D326" s="164"/>
      <c r="E326" s="164"/>
      <c r="F326" s="164"/>
      <c r="G326" s="164"/>
      <c r="H326" s="164"/>
      <c r="I326" s="164"/>
      <c r="J326" s="164"/>
      <c r="K326" s="164"/>
      <c r="L326" s="164"/>
      <c r="M326" s="164"/>
      <c r="N326" s="164"/>
    </row>
    <row r="327" spans="1:14" x14ac:dyDescent="0.25">
      <c r="A327" s="164"/>
      <c r="B327" s="164"/>
      <c r="C327" s="164"/>
      <c r="D327" s="164"/>
      <c r="E327" s="164"/>
      <c r="F327" s="164"/>
      <c r="G327" s="164"/>
      <c r="H327" s="164"/>
      <c r="I327" s="164"/>
      <c r="J327" s="164"/>
      <c r="K327" s="164"/>
      <c r="L327" s="164"/>
      <c r="M327" s="164"/>
      <c r="N327" s="164"/>
    </row>
    <row r="328" spans="1:14" x14ac:dyDescent="0.25">
      <c r="A328" s="164"/>
      <c r="B328" s="164"/>
      <c r="C328" s="164"/>
      <c r="D328" s="164"/>
      <c r="E328" s="164"/>
      <c r="F328" s="164"/>
      <c r="G328" s="164"/>
      <c r="H328" s="164"/>
      <c r="I328" s="164"/>
      <c r="J328" s="164"/>
      <c r="K328" s="164"/>
      <c r="L328" s="164"/>
      <c r="M328" s="164"/>
      <c r="N328" s="164"/>
    </row>
    <row r="329" spans="1:14" x14ac:dyDescent="0.25">
      <c r="A329" s="164"/>
      <c r="B329" s="164"/>
      <c r="C329" s="164"/>
      <c r="D329" s="164"/>
      <c r="E329" s="164"/>
      <c r="F329" s="164"/>
      <c r="G329" s="164"/>
      <c r="H329" s="164"/>
      <c r="I329" s="164"/>
      <c r="J329" s="164"/>
      <c r="K329" s="164"/>
      <c r="L329" s="164"/>
      <c r="M329" s="164"/>
      <c r="N329" s="164"/>
    </row>
    <row r="330" spans="1:14" x14ac:dyDescent="0.25">
      <c r="A330" s="164"/>
      <c r="B330" s="164"/>
      <c r="C330" s="164"/>
      <c r="D330" s="164"/>
      <c r="E330" s="164"/>
      <c r="F330" s="164"/>
      <c r="G330" s="164"/>
      <c r="H330" s="164"/>
      <c r="I330" s="164"/>
      <c r="J330" s="164"/>
      <c r="K330" s="164"/>
      <c r="L330" s="164"/>
      <c r="M330" s="164"/>
      <c r="N330" s="164"/>
    </row>
    <row r="331" spans="1:14" x14ac:dyDescent="0.25">
      <c r="A331" s="164"/>
      <c r="B331" s="164"/>
      <c r="C331" s="164"/>
      <c r="D331" s="164"/>
      <c r="E331" s="164"/>
      <c r="F331" s="164"/>
      <c r="G331" s="164"/>
      <c r="H331" s="164"/>
      <c r="I331" s="164"/>
      <c r="J331" s="164"/>
      <c r="K331" s="164"/>
      <c r="L331" s="164"/>
      <c r="M331" s="164"/>
      <c r="N331" s="164"/>
    </row>
    <row r="332" spans="1:14" x14ac:dyDescent="0.25">
      <c r="A332" s="164"/>
      <c r="B332" s="164"/>
      <c r="C332" s="164"/>
      <c r="D332" s="164"/>
      <c r="E332" s="164"/>
      <c r="F332" s="164"/>
      <c r="G332" s="164"/>
      <c r="H332" s="164"/>
      <c r="I332" s="164"/>
      <c r="J332" s="164"/>
      <c r="K332" s="164"/>
      <c r="L332" s="164"/>
      <c r="M332" s="164"/>
      <c r="N332" s="164"/>
    </row>
    <row r="333" spans="1:14" x14ac:dyDescent="0.25">
      <c r="A333" s="164"/>
      <c r="B333" s="164"/>
      <c r="C333" s="164"/>
      <c r="D333" s="164"/>
      <c r="E333" s="164"/>
      <c r="F333" s="164"/>
      <c r="G333" s="164"/>
      <c r="H333" s="164"/>
      <c r="I333" s="164"/>
      <c r="J333" s="164"/>
      <c r="K333" s="164"/>
      <c r="L333" s="164"/>
      <c r="M333" s="164"/>
      <c r="N333" s="164"/>
    </row>
    <row r="334" spans="1:14" x14ac:dyDescent="0.25">
      <c r="A334" s="164"/>
      <c r="B334" s="164"/>
      <c r="C334" s="164"/>
      <c r="D334" s="164"/>
      <c r="E334" s="164"/>
      <c r="F334" s="164"/>
      <c r="G334" s="164"/>
      <c r="H334" s="164"/>
      <c r="I334" s="164"/>
      <c r="J334" s="164"/>
      <c r="K334" s="164"/>
      <c r="L334" s="164"/>
      <c r="M334" s="164"/>
      <c r="N334" s="164"/>
    </row>
    <row r="335" spans="1:14" x14ac:dyDescent="0.25">
      <c r="A335" s="164"/>
      <c r="B335" s="164"/>
      <c r="C335" s="164"/>
      <c r="D335" s="164"/>
      <c r="E335" s="164"/>
      <c r="F335" s="164"/>
      <c r="G335" s="164"/>
      <c r="H335" s="164"/>
      <c r="I335" s="164"/>
      <c r="J335" s="164"/>
      <c r="K335" s="164"/>
      <c r="L335" s="164"/>
      <c r="M335" s="164"/>
      <c r="N335" s="164"/>
    </row>
    <row r="336" spans="1:14" x14ac:dyDescent="0.25">
      <c r="A336" s="164"/>
      <c r="B336" s="164"/>
      <c r="C336" s="164"/>
      <c r="D336" s="164"/>
      <c r="E336" s="164"/>
      <c r="F336" s="164"/>
      <c r="G336" s="164"/>
      <c r="H336" s="164"/>
      <c r="I336" s="164"/>
      <c r="J336" s="164"/>
      <c r="K336" s="164"/>
      <c r="L336" s="164"/>
      <c r="M336" s="164"/>
      <c r="N336" s="164"/>
    </row>
    <row r="337" spans="1:14" x14ac:dyDescent="0.25">
      <c r="A337" s="164"/>
      <c r="B337" s="164"/>
      <c r="C337" s="164"/>
      <c r="D337" s="164"/>
      <c r="E337" s="164"/>
      <c r="F337" s="164"/>
      <c r="G337" s="164"/>
      <c r="H337" s="164"/>
      <c r="I337" s="164"/>
      <c r="J337" s="164"/>
      <c r="K337" s="164"/>
      <c r="L337" s="164"/>
      <c r="M337" s="164"/>
      <c r="N337" s="164"/>
    </row>
    <row r="338" spans="1:14" x14ac:dyDescent="0.25">
      <c r="A338" s="164"/>
      <c r="B338" s="164"/>
      <c r="C338" s="164"/>
      <c r="D338" s="164"/>
      <c r="E338" s="164"/>
      <c r="F338" s="164"/>
      <c r="G338" s="164"/>
      <c r="H338" s="164"/>
      <c r="I338" s="164"/>
      <c r="J338" s="164"/>
      <c r="K338" s="164"/>
      <c r="L338" s="164"/>
      <c r="M338" s="164"/>
      <c r="N338" s="164"/>
    </row>
    <row r="339" spans="1:14" x14ac:dyDescent="0.25">
      <c r="A339" s="164"/>
      <c r="B339" s="164"/>
      <c r="C339" s="164"/>
      <c r="D339" s="164"/>
      <c r="E339" s="164"/>
      <c r="F339" s="164"/>
      <c r="G339" s="164"/>
      <c r="H339" s="164"/>
      <c r="I339" s="164"/>
      <c r="J339" s="164"/>
      <c r="K339" s="164"/>
      <c r="L339" s="164"/>
      <c r="M339" s="164"/>
      <c r="N339" s="164"/>
    </row>
    <row r="340" spans="1:14" x14ac:dyDescent="0.25">
      <c r="A340" s="164"/>
      <c r="B340" s="164"/>
      <c r="C340" s="164"/>
      <c r="D340" s="164"/>
      <c r="E340" s="164"/>
      <c r="F340" s="164"/>
      <c r="G340" s="164"/>
      <c r="H340" s="164"/>
      <c r="I340" s="164"/>
      <c r="J340" s="164"/>
      <c r="K340" s="164"/>
      <c r="L340" s="164"/>
      <c r="M340" s="164"/>
      <c r="N340" s="164"/>
    </row>
    <row r="341" spans="1:14" x14ac:dyDescent="0.25">
      <c r="A341" s="164"/>
      <c r="B341" s="164"/>
      <c r="C341" s="164"/>
      <c r="D341" s="164"/>
      <c r="E341" s="164"/>
      <c r="F341" s="164"/>
      <c r="G341" s="164"/>
      <c r="H341" s="164"/>
      <c r="I341" s="164"/>
      <c r="J341" s="164"/>
      <c r="K341" s="164"/>
      <c r="L341" s="164"/>
      <c r="M341" s="164"/>
      <c r="N341" s="164"/>
    </row>
    <row r="342" spans="1:14" x14ac:dyDescent="0.25">
      <c r="A342" s="164"/>
      <c r="B342" s="164"/>
      <c r="C342" s="164"/>
      <c r="D342" s="164"/>
      <c r="E342" s="164"/>
      <c r="F342" s="164"/>
      <c r="G342" s="164"/>
      <c r="H342" s="164"/>
      <c r="I342" s="164"/>
      <c r="J342" s="164"/>
      <c r="K342" s="164"/>
      <c r="L342" s="164"/>
      <c r="M342" s="164"/>
      <c r="N342" s="164"/>
    </row>
    <row r="343" spans="1:14" x14ac:dyDescent="0.25">
      <c r="A343" s="164"/>
      <c r="B343" s="164"/>
      <c r="C343" s="164"/>
      <c r="D343" s="164"/>
      <c r="E343" s="164"/>
      <c r="F343" s="164"/>
      <c r="G343" s="164"/>
      <c r="H343" s="164"/>
      <c r="I343" s="164"/>
      <c r="J343" s="164"/>
      <c r="K343" s="164"/>
      <c r="L343" s="164"/>
      <c r="M343" s="164"/>
      <c r="N343" s="164"/>
    </row>
    <row r="344" spans="1:14" x14ac:dyDescent="0.25">
      <c r="A344" s="164"/>
      <c r="B344" s="164"/>
      <c r="C344" s="164"/>
      <c r="D344" s="164"/>
      <c r="E344" s="164"/>
      <c r="F344" s="164"/>
      <c r="G344" s="164"/>
      <c r="H344" s="164"/>
      <c r="I344" s="164"/>
      <c r="J344" s="164"/>
      <c r="K344" s="164"/>
      <c r="L344" s="164"/>
      <c r="M344" s="164"/>
      <c r="N344" s="164"/>
    </row>
    <row r="345" spans="1:14" x14ac:dyDescent="0.25">
      <c r="A345" s="164"/>
      <c r="B345" s="164"/>
      <c r="C345" s="164"/>
      <c r="D345" s="164"/>
      <c r="E345" s="164"/>
      <c r="F345" s="164"/>
      <c r="G345" s="164"/>
      <c r="H345" s="164"/>
      <c r="I345" s="164"/>
      <c r="J345" s="164"/>
      <c r="K345" s="164"/>
      <c r="L345" s="164"/>
      <c r="M345" s="164"/>
      <c r="N345" s="164"/>
    </row>
    <row r="346" spans="1:14" x14ac:dyDescent="0.25">
      <c r="A346" s="164"/>
      <c r="B346" s="164"/>
      <c r="C346" s="164"/>
      <c r="D346" s="164"/>
      <c r="E346" s="164"/>
      <c r="F346" s="164"/>
      <c r="G346" s="164"/>
      <c r="H346" s="164"/>
      <c r="I346" s="164"/>
      <c r="J346" s="164"/>
      <c r="K346" s="164"/>
      <c r="L346" s="164"/>
      <c r="M346" s="164"/>
      <c r="N346" s="164"/>
    </row>
    <row r="347" spans="1:14" x14ac:dyDescent="0.25">
      <c r="A347" s="164"/>
      <c r="B347" s="164"/>
      <c r="C347" s="164"/>
      <c r="D347" s="164"/>
      <c r="E347" s="164"/>
      <c r="F347" s="164"/>
      <c r="G347" s="164"/>
      <c r="H347" s="164"/>
      <c r="I347" s="164"/>
      <c r="J347" s="164"/>
      <c r="K347" s="164"/>
      <c r="L347" s="164"/>
      <c r="M347" s="164"/>
      <c r="N347" s="164"/>
    </row>
    <row r="348" spans="1:14" x14ac:dyDescent="0.25">
      <c r="A348" s="164"/>
      <c r="B348" s="164"/>
      <c r="C348" s="164"/>
      <c r="D348" s="164"/>
      <c r="E348" s="164"/>
      <c r="F348" s="164"/>
      <c r="G348" s="164"/>
      <c r="H348" s="164"/>
      <c r="I348" s="164"/>
      <c r="J348" s="164"/>
      <c r="K348" s="164"/>
      <c r="L348" s="164"/>
      <c r="M348" s="164"/>
      <c r="N348" s="164"/>
    </row>
    <row r="349" spans="1:14" x14ac:dyDescent="0.25">
      <c r="A349" s="164"/>
      <c r="B349" s="164"/>
      <c r="C349" s="164"/>
      <c r="D349" s="164"/>
      <c r="E349" s="164"/>
      <c r="F349" s="164"/>
      <c r="G349" s="164"/>
      <c r="H349" s="164"/>
      <c r="I349" s="164"/>
      <c r="J349" s="164"/>
      <c r="K349" s="164"/>
      <c r="L349" s="164"/>
      <c r="M349" s="164"/>
      <c r="N349" s="164"/>
    </row>
    <row r="350" spans="1:14" x14ac:dyDescent="0.25">
      <c r="A350" s="164"/>
      <c r="B350" s="164"/>
      <c r="C350" s="164"/>
      <c r="D350" s="164"/>
      <c r="E350" s="164"/>
      <c r="F350" s="164"/>
      <c r="G350" s="164"/>
      <c r="H350" s="164"/>
      <c r="I350" s="164"/>
      <c r="J350" s="164"/>
      <c r="K350" s="164"/>
      <c r="L350" s="164"/>
      <c r="M350" s="164"/>
      <c r="N350" s="164"/>
    </row>
    <row r="351" spans="1:14" x14ac:dyDescent="0.25">
      <c r="A351" s="164"/>
      <c r="B351" s="164"/>
      <c r="C351" s="164"/>
      <c r="D351" s="164"/>
      <c r="E351" s="164"/>
      <c r="F351" s="164"/>
      <c r="G351" s="164"/>
      <c r="H351" s="164"/>
      <c r="I351" s="164"/>
      <c r="J351" s="164"/>
      <c r="K351" s="164"/>
      <c r="L351" s="164"/>
      <c r="M351" s="164"/>
      <c r="N351" s="164"/>
    </row>
    <row r="352" spans="1:14" x14ac:dyDescent="0.25">
      <c r="A352" s="164"/>
      <c r="B352" s="164"/>
      <c r="C352" s="164"/>
      <c r="D352" s="164"/>
      <c r="E352" s="164"/>
      <c r="F352" s="164"/>
      <c r="G352" s="164"/>
      <c r="H352" s="164"/>
      <c r="I352" s="164"/>
      <c r="J352" s="164"/>
      <c r="K352" s="164"/>
      <c r="L352" s="164"/>
      <c r="M352" s="164"/>
      <c r="N352" s="164"/>
    </row>
    <row r="353" spans="1:14" x14ac:dyDescent="0.25">
      <c r="A353" s="164"/>
      <c r="B353" s="164"/>
      <c r="C353" s="164"/>
      <c r="D353" s="164"/>
      <c r="E353" s="164"/>
      <c r="F353" s="164"/>
      <c r="G353" s="164"/>
      <c r="H353" s="164"/>
      <c r="I353" s="164"/>
      <c r="J353" s="164"/>
      <c r="K353" s="164"/>
      <c r="L353" s="164"/>
      <c r="M353" s="164"/>
      <c r="N353" s="164"/>
    </row>
    <row r="354" spans="1:14" x14ac:dyDescent="0.25">
      <c r="A354" s="164"/>
      <c r="B354" s="164"/>
      <c r="C354" s="164"/>
      <c r="D354" s="164"/>
      <c r="E354" s="164"/>
      <c r="F354" s="164"/>
      <c r="G354" s="164"/>
      <c r="H354" s="164"/>
      <c r="I354" s="164"/>
      <c r="J354" s="164"/>
      <c r="K354" s="164"/>
      <c r="L354" s="164"/>
      <c r="M354" s="164"/>
      <c r="N354" s="164"/>
    </row>
    <row r="360" spans="1:14" x14ac:dyDescent="0.25">
      <c r="A360" s="61"/>
    </row>
  </sheetData>
  <mergeCells count="16">
    <mergeCell ref="C9:C10"/>
    <mergeCell ref="G9:G10"/>
    <mergeCell ref="A1:B1"/>
    <mergeCell ref="A2:M2"/>
    <mergeCell ref="A3:F3"/>
    <mergeCell ref="G3:L3"/>
    <mergeCell ref="A5:M5"/>
    <mergeCell ref="A6:M6"/>
    <mergeCell ref="A4:M4"/>
    <mergeCell ref="A8:M8"/>
    <mergeCell ref="A9:A11"/>
    <mergeCell ref="B9:B11"/>
    <mergeCell ref="D9:F9"/>
    <mergeCell ref="H9:J9"/>
    <mergeCell ref="L9:M9"/>
    <mergeCell ref="A7:M7"/>
  </mergeCells>
  <printOptions horizontalCentered="1"/>
  <pageMargins left="0.23622047244094491" right="0.23622047244094491" top="0.74803149606299213" bottom="0.74803149606299213" header="0.31496062992125984" footer="0.31496062992125984"/>
  <pageSetup scale="70" fitToHeight="4" orientation="landscape" r:id="rId1"/>
  <headerFooter>
    <oddHeader xml:space="preserve">&amp;L
</oddHeader>
  </headerFooter>
  <ignoredErrors>
    <ignoredError sqref="C11:M11" numberStoredAsText="1"/>
    <ignoredError sqref="F253:M26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Q346"/>
  <sheetViews>
    <sheetView showGridLines="0" zoomScaleNormal="100" zoomScaleSheetLayoutView="80" workbookViewId="0">
      <selection activeCell="L1" sqref="L1"/>
    </sheetView>
  </sheetViews>
  <sheetFormatPr baseColWidth="10" defaultColWidth="15.7109375" defaultRowHeight="11.25" x14ac:dyDescent="0.25"/>
  <cols>
    <col min="1" max="1" width="6.140625" style="51" customWidth="1"/>
    <col min="2" max="2" width="5.28515625" style="9" customWidth="1"/>
    <col min="3" max="3" width="47.5703125" style="69" customWidth="1"/>
    <col min="4" max="4" width="13" style="51" customWidth="1"/>
    <col min="5" max="5" width="13.28515625" style="51" customWidth="1"/>
    <col min="6" max="6" width="10.42578125" style="51" customWidth="1"/>
    <col min="7" max="7" width="13.140625" style="51" customWidth="1"/>
    <col min="8" max="8" width="11.7109375" style="51" customWidth="1"/>
    <col min="9" max="9" width="13.28515625" style="51" customWidth="1"/>
    <col min="10" max="10" width="0.85546875" style="51" customWidth="1"/>
    <col min="11" max="11" width="16.7109375" style="51" customWidth="1"/>
    <col min="12" max="12" width="14.7109375" style="51" customWidth="1"/>
    <col min="13" max="14" width="12.7109375" style="51" customWidth="1"/>
    <col min="15" max="236" width="11.42578125" style="51" customWidth="1"/>
    <col min="237" max="237" width="4.28515625" style="51" customWidth="1"/>
    <col min="238" max="238" width="4.85546875" style="51" customWidth="1"/>
    <col min="239" max="239" width="46.42578125" style="51" customWidth="1"/>
    <col min="240" max="251" width="12.85546875" style="51" customWidth="1"/>
    <col min="252" max="252" width="6.140625" style="51" customWidth="1"/>
    <col min="253" max="253" width="5.28515625" style="51" customWidth="1"/>
    <col min="254" max="254" width="67.7109375" style="51" customWidth="1"/>
    <col min="255" max="16384" width="15.7109375" style="51"/>
  </cols>
  <sheetData>
    <row r="1" spans="1:14" s="162" customFormat="1" ht="45" customHeight="1" x14ac:dyDescent="0.2">
      <c r="A1" s="331" t="s">
        <v>746</v>
      </c>
      <c r="B1" s="331"/>
      <c r="C1" s="331"/>
      <c r="D1" s="182" t="s">
        <v>748</v>
      </c>
      <c r="E1" s="182"/>
      <c r="F1" s="183"/>
      <c r="G1" s="183"/>
      <c r="H1" s="183"/>
      <c r="I1" s="183"/>
      <c r="J1" s="183"/>
      <c r="K1" s="183"/>
      <c r="L1" s="183"/>
    </row>
    <row r="2" spans="1:14" s="1" customFormat="1" ht="36" customHeight="1" thickBot="1" x14ac:dyDescent="0.35">
      <c r="A2" s="358" t="s">
        <v>747</v>
      </c>
      <c r="B2" s="358"/>
      <c r="C2" s="358"/>
      <c r="D2" s="358"/>
      <c r="E2" s="358"/>
      <c r="F2" s="358"/>
      <c r="G2" s="358"/>
      <c r="H2" s="358"/>
      <c r="I2" s="358"/>
      <c r="J2" s="358"/>
      <c r="K2" s="358"/>
      <c r="L2" s="358"/>
    </row>
    <row r="3" spans="1:14" customFormat="1" ht="4.5" customHeight="1" x14ac:dyDescent="0.3">
      <c r="A3" s="334"/>
      <c r="B3" s="334"/>
      <c r="C3" s="334"/>
      <c r="D3" s="334"/>
      <c r="E3" s="334"/>
      <c r="F3" s="334"/>
      <c r="G3" s="334"/>
      <c r="H3" s="334"/>
      <c r="I3" s="334"/>
      <c r="J3" s="334"/>
      <c r="K3" s="334"/>
      <c r="L3" s="334"/>
    </row>
    <row r="4" spans="1:14" s="63" customFormat="1" ht="36.75" customHeight="1" x14ac:dyDescent="0.25">
      <c r="A4" s="371" t="s">
        <v>782</v>
      </c>
      <c r="B4" s="371"/>
      <c r="C4" s="371"/>
      <c r="D4" s="371"/>
      <c r="E4" s="371"/>
      <c r="F4" s="371"/>
      <c r="G4" s="371"/>
      <c r="H4" s="371"/>
      <c r="I4" s="371"/>
      <c r="J4" s="371"/>
      <c r="K4" s="371"/>
      <c r="L4" s="371"/>
      <c r="M4" s="62"/>
    </row>
    <row r="5" spans="1:14" s="63" customFormat="1" ht="20.100000000000001" customHeight="1" x14ac:dyDescent="0.25">
      <c r="A5" s="163" t="s">
        <v>448</v>
      </c>
      <c r="B5" s="225"/>
      <c r="C5" s="226"/>
      <c r="D5" s="163"/>
      <c r="E5" s="163"/>
      <c r="F5" s="163"/>
      <c r="G5" s="163"/>
      <c r="H5" s="163"/>
      <c r="I5" s="163"/>
      <c r="J5" s="163"/>
      <c r="K5" s="163"/>
      <c r="L5" s="163"/>
    </row>
    <row r="6" spans="1:14" s="63" customFormat="1" ht="20.100000000000001" customHeight="1" x14ac:dyDescent="0.25">
      <c r="A6" s="163" t="s">
        <v>1</v>
      </c>
      <c r="B6" s="227"/>
      <c r="C6" s="228"/>
      <c r="D6" s="229"/>
      <c r="E6" s="229"/>
      <c r="F6" s="229"/>
      <c r="G6" s="229"/>
      <c r="H6" s="229"/>
      <c r="I6" s="229"/>
      <c r="J6" s="229"/>
      <c r="K6" s="229"/>
      <c r="L6" s="229"/>
    </row>
    <row r="7" spans="1:14" s="63" customFormat="1" ht="20.100000000000001" customHeight="1" x14ac:dyDescent="0.25">
      <c r="A7" s="163" t="s">
        <v>749</v>
      </c>
      <c r="B7" s="227"/>
      <c r="C7" s="228"/>
      <c r="D7" s="229"/>
      <c r="E7" s="229"/>
      <c r="F7" s="229"/>
      <c r="G7" s="229"/>
      <c r="H7" s="229"/>
      <c r="I7" s="229"/>
      <c r="J7" s="229"/>
      <c r="K7" s="229"/>
      <c r="L7" s="229"/>
    </row>
    <row r="8" spans="1:14" s="63" customFormat="1" ht="20.100000000000001" customHeight="1" x14ac:dyDescent="0.25">
      <c r="A8" s="230" t="s">
        <v>772</v>
      </c>
      <c r="B8" s="227"/>
      <c r="C8" s="228"/>
      <c r="D8" s="229"/>
      <c r="E8" s="229"/>
      <c r="F8" s="229"/>
      <c r="G8" s="229"/>
      <c r="H8" s="229"/>
      <c r="I8" s="229"/>
      <c r="J8" s="229"/>
      <c r="K8" s="229"/>
      <c r="L8" s="231"/>
      <c r="M8" s="64">
        <v>20.2683</v>
      </c>
    </row>
    <row r="9" spans="1:14" s="44" customFormat="1" ht="30" customHeight="1" x14ac:dyDescent="0.25">
      <c r="A9" s="337" t="s">
        <v>402</v>
      </c>
      <c r="B9" s="336" t="s">
        <v>450</v>
      </c>
      <c r="C9" s="336"/>
      <c r="D9" s="339" t="s">
        <v>589</v>
      </c>
      <c r="E9" s="339"/>
      <c r="F9" s="339"/>
      <c r="G9" s="338" t="s">
        <v>590</v>
      </c>
      <c r="H9" s="339" t="s">
        <v>591</v>
      </c>
      <c r="I9" s="339"/>
      <c r="J9" s="119"/>
      <c r="K9" s="339" t="s">
        <v>592</v>
      </c>
      <c r="L9" s="339"/>
      <c r="M9" s="50"/>
      <c r="N9" s="65"/>
    </row>
    <row r="10" spans="1:14" s="44" customFormat="1" ht="49.9" customHeight="1" x14ac:dyDescent="0.25">
      <c r="A10" s="337"/>
      <c r="B10" s="336"/>
      <c r="C10" s="336"/>
      <c r="D10" s="119" t="s">
        <v>593</v>
      </c>
      <c r="E10" s="119" t="s">
        <v>594</v>
      </c>
      <c r="F10" s="119" t="s">
        <v>781</v>
      </c>
      <c r="G10" s="338"/>
      <c r="H10" s="119" t="s">
        <v>595</v>
      </c>
      <c r="I10" s="119" t="s">
        <v>596</v>
      </c>
      <c r="J10" s="119"/>
      <c r="K10" s="119" t="s">
        <v>597</v>
      </c>
      <c r="L10" s="119" t="s">
        <v>598</v>
      </c>
    </row>
    <row r="11" spans="1:14" s="47" customFormat="1" ht="17.100000000000001" customHeight="1" thickBot="1" x14ac:dyDescent="0.3">
      <c r="A11" s="366"/>
      <c r="B11" s="340"/>
      <c r="C11" s="340"/>
      <c r="D11" s="223" t="s">
        <v>98</v>
      </c>
      <c r="E11" s="223" t="s">
        <v>99</v>
      </c>
      <c r="F11" s="123" t="s">
        <v>599</v>
      </c>
      <c r="G11" s="223" t="s">
        <v>101</v>
      </c>
      <c r="H11" s="123" t="s">
        <v>600</v>
      </c>
      <c r="I11" s="123" t="s">
        <v>601</v>
      </c>
      <c r="J11" s="245"/>
      <c r="K11" s="223" t="s">
        <v>104</v>
      </c>
      <c r="L11" s="223" t="s">
        <v>105</v>
      </c>
    </row>
    <row r="12" spans="1:14" s="47" customFormat="1" ht="5.25" customHeight="1" thickBot="1" x14ac:dyDescent="0.3">
      <c r="A12" s="185"/>
      <c r="B12" s="105"/>
      <c r="C12" s="105"/>
      <c r="D12" s="186"/>
      <c r="E12" s="186"/>
      <c r="F12" s="105"/>
      <c r="G12" s="186"/>
      <c r="H12" s="105"/>
      <c r="I12" s="105"/>
      <c r="J12" s="240"/>
      <c r="K12" s="186"/>
      <c r="L12" s="186"/>
    </row>
    <row r="13" spans="1:14" s="44" customFormat="1" ht="22.5" customHeight="1" x14ac:dyDescent="0.25">
      <c r="A13" s="368" t="s">
        <v>461</v>
      </c>
      <c r="B13" s="368"/>
      <c r="C13" s="368"/>
      <c r="D13" s="256">
        <f>+D14+D277</f>
        <v>797773.34153158427</v>
      </c>
      <c r="E13" s="256">
        <f>+E14+E277</f>
        <v>793583.72878053458</v>
      </c>
      <c r="F13" s="256">
        <f>E13/D13*100-100</f>
        <v>-0.52516329299827191</v>
      </c>
      <c r="G13" s="256">
        <f>+G14+G277</f>
        <v>735367.60105433152</v>
      </c>
      <c r="H13" s="256">
        <f>+H14+H277</f>
        <v>339855.45834956958</v>
      </c>
      <c r="I13" s="246">
        <f t="shared" ref="I13:I77" si="0">+H13/E13*100</f>
        <v>42.825406573268658</v>
      </c>
      <c r="J13" s="246"/>
      <c r="K13" s="256">
        <f>+K14+K277</f>
        <v>13427.996408357703</v>
      </c>
      <c r="L13" s="256">
        <f>+L14+L277</f>
        <v>326427.46194121183</v>
      </c>
      <c r="M13" s="66"/>
    </row>
    <row r="14" spans="1:14" s="44" customFormat="1" ht="20.25" customHeight="1" x14ac:dyDescent="0.25">
      <c r="A14" s="369" t="s">
        <v>602</v>
      </c>
      <c r="B14" s="369"/>
      <c r="C14" s="369"/>
      <c r="D14" s="257">
        <f>SUM(D15:D276)</f>
        <v>530771.040206715</v>
      </c>
      <c r="E14" s="257">
        <f>SUM(E15:E276)</f>
        <v>526581.42745124665</v>
      </c>
      <c r="F14" s="257">
        <f>E14/D14*100-100</f>
        <v>-0.78934463979734915</v>
      </c>
      <c r="G14" s="257">
        <f>SUM(G15:G276)</f>
        <v>476600.26126978203</v>
      </c>
      <c r="H14" s="257">
        <f>SUM(H15:H276)</f>
        <v>81088.118565020093</v>
      </c>
      <c r="I14" s="258">
        <f t="shared" si="0"/>
        <v>15.398970479741731</v>
      </c>
      <c r="J14" s="258"/>
      <c r="K14" s="257">
        <f>SUM(K15:K276)</f>
        <v>13427.996408357703</v>
      </c>
      <c r="L14" s="257">
        <f>SUM(L15:L276)</f>
        <v>67660.122156662372</v>
      </c>
      <c r="M14" s="66"/>
    </row>
    <row r="15" spans="1:14" s="44" customFormat="1" ht="18" customHeight="1" x14ac:dyDescent="0.25">
      <c r="A15" s="129">
        <v>1</v>
      </c>
      <c r="B15" s="195" t="s">
        <v>115</v>
      </c>
      <c r="C15" s="247" t="s">
        <v>116</v>
      </c>
      <c r="D15" s="259">
        <v>2094.4450487999998</v>
      </c>
      <c r="E15" s="259">
        <v>2094.4450487999998</v>
      </c>
      <c r="F15" s="260">
        <f>E15/D15*100-100</f>
        <v>0</v>
      </c>
      <c r="G15" s="259">
        <v>2094.4450487999998</v>
      </c>
      <c r="H15" s="259">
        <f>+K15+L15</f>
        <v>0</v>
      </c>
      <c r="I15" s="259">
        <f t="shared" si="0"/>
        <v>0</v>
      </c>
      <c r="J15" s="260"/>
      <c r="K15" s="259">
        <v>0</v>
      </c>
      <c r="L15" s="259">
        <v>0</v>
      </c>
      <c r="N15" s="59"/>
    </row>
    <row r="16" spans="1:14" s="44" customFormat="1" ht="18" customHeight="1" x14ac:dyDescent="0.25">
      <c r="A16" s="129">
        <v>2</v>
      </c>
      <c r="B16" s="195" t="s">
        <v>117</v>
      </c>
      <c r="C16" s="247" t="s">
        <v>603</v>
      </c>
      <c r="D16" s="259">
        <v>5621.7365884095007</v>
      </c>
      <c r="E16" s="259">
        <v>5621.7365890021256</v>
      </c>
      <c r="F16" s="260">
        <f t="shared" ref="F16:F79" si="1">E16/D16*100-100</f>
        <v>1.0541683082010422E-8</v>
      </c>
      <c r="G16" s="259">
        <v>5621.7366492144001</v>
      </c>
      <c r="H16" s="259">
        <f t="shared" ref="H16:H79" si="2">+K16+L16</f>
        <v>-2.3042389329930302E-12</v>
      </c>
      <c r="I16" s="259">
        <f t="shared" si="0"/>
        <v>-4.0988027391764348E-14</v>
      </c>
      <c r="J16" s="260"/>
      <c r="K16" s="259">
        <v>0</v>
      </c>
      <c r="L16" s="259">
        <v>-2.3042389329930302E-12</v>
      </c>
      <c r="N16" s="59"/>
    </row>
    <row r="17" spans="1:14" s="44" customFormat="1" ht="18" customHeight="1" x14ac:dyDescent="0.25">
      <c r="A17" s="129">
        <v>3</v>
      </c>
      <c r="B17" s="195" t="s">
        <v>119</v>
      </c>
      <c r="C17" s="247" t="s">
        <v>120</v>
      </c>
      <c r="D17" s="259">
        <v>556.70665987949997</v>
      </c>
      <c r="E17" s="259">
        <v>556.70666047213899</v>
      </c>
      <c r="F17" s="260">
        <f t="shared" si="1"/>
        <v>1.0645445058798941E-7</v>
      </c>
      <c r="G17" s="259">
        <v>556.70665987949997</v>
      </c>
      <c r="H17" s="259">
        <f t="shared" si="2"/>
        <v>-1.4401493331206439E-13</v>
      </c>
      <c r="I17" s="259">
        <f t="shared" si="0"/>
        <v>-2.5869087535242766E-14</v>
      </c>
      <c r="J17" s="260"/>
      <c r="K17" s="259">
        <v>0</v>
      </c>
      <c r="L17" s="259">
        <v>-1.4401493331206439E-13</v>
      </c>
      <c r="N17" s="59"/>
    </row>
    <row r="18" spans="1:14" s="44" customFormat="1" ht="18" customHeight="1" x14ac:dyDescent="0.25">
      <c r="A18" s="129">
        <v>4</v>
      </c>
      <c r="B18" s="195" t="s">
        <v>117</v>
      </c>
      <c r="C18" s="247" t="s">
        <v>121</v>
      </c>
      <c r="D18" s="259">
        <v>6710.5686359318497</v>
      </c>
      <c r="E18" s="259">
        <v>6710.5686354197715</v>
      </c>
      <c r="F18" s="260">
        <f t="shared" si="1"/>
        <v>-7.6309163432597416E-9</v>
      </c>
      <c r="G18" s="259">
        <v>6710.5686355383004</v>
      </c>
      <c r="H18" s="259">
        <f t="shared" si="2"/>
        <v>1.1521194664965151E-12</v>
      </c>
      <c r="I18" s="259">
        <f t="shared" si="0"/>
        <v>1.7168730834752064E-14</v>
      </c>
      <c r="J18" s="260"/>
      <c r="K18" s="259">
        <v>0</v>
      </c>
      <c r="L18" s="259">
        <v>1.1521194664965151E-12</v>
      </c>
      <c r="N18" s="59"/>
    </row>
    <row r="19" spans="1:14" s="44" customFormat="1" ht="18" customHeight="1" x14ac:dyDescent="0.25">
      <c r="A19" s="129">
        <v>5</v>
      </c>
      <c r="B19" s="195" t="s">
        <v>122</v>
      </c>
      <c r="C19" s="247" t="s">
        <v>123</v>
      </c>
      <c r="D19" s="259">
        <v>1241.8722446966788</v>
      </c>
      <c r="E19" s="259">
        <v>1241.8722441443151</v>
      </c>
      <c r="F19" s="260">
        <f t="shared" si="1"/>
        <v>-4.4478298377725878E-8</v>
      </c>
      <c r="G19" s="259">
        <v>1241.8722444999</v>
      </c>
      <c r="H19" s="259">
        <f t="shared" si="2"/>
        <v>1.4401493331206439E-13</v>
      </c>
      <c r="I19" s="259">
        <f t="shared" si="0"/>
        <v>1.1596598119583124E-14</v>
      </c>
      <c r="J19" s="260"/>
      <c r="K19" s="259">
        <v>0</v>
      </c>
      <c r="L19" s="259">
        <v>1.4401493331206439E-13</v>
      </c>
      <c r="N19" s="59"/>
    </row>
    <row r="20" spans="1:14" s="44" customFormat="1" ht="18" customHeight="1" x14ac:dyDescent="0.25">
      <c r="A20" s="129">
        <v>6</v>
      </c>
      <c r="B20" s="195" t="s">
        <v>117</v>
      </c>
      <c r="C20" s="247" t="s">
        <v>124</v>
      </c>
      <c r="D20" s="259">
        <v>6239.6642564880003</v>
      </c>
      <c r="E20" s="259">
        <v>6239.6642564880003</v>
      </c>
      <c r="F20" s="260">
        <f t="shared" si="1"/>
        <v>0</v>
      </c>
      <c r="G20" s="259">
        <v>6239.6642564880003</v>
      </c>
      <c r="H20" s="259">
        <f t="shared" si="2"/>
        <v>0</v>
      </c>
      <c r="I20" s="259">
        <f t="shared" si="0"/>
        <v>0</v>
      </c>
      <c r="J20" s="260"/>
      <c r="K20" s="259">
        <v>0</v>
      </c>
      <c r="L20" s="259">
        <v>0</v>
      </c>
      <c r="N20" s="59"/>
    </row>
    <row r="21" spans="1:14" s="44" customFormat="1" ht="18" customHeight="1" x14ac:dyDescent="0.25">
      <c r="A21" s="129">
        <v>7</v>
      </c>
      <c r="B21" s="195" t="s">
        <v>125</v>
      </c>
      <c r="C21" s="247" t="s">
        <v>126</v>
      </c>
      <c r="D21" s="259">
        <v>14212.534387096501</v>
      </c>
      <c r="E21" s="259">
        <v>14212.534387689126</v>
      </c>
      <c r="F21" s="260">
        <f t="shared" si="1"/>
        <v>4.1697347796798567E-9</v>
      </c>
      <c r="G21" s="259">
        <v>14212.534387096501</v>
      </c>
      <c r="H21" s="259">
        <f t="shared" si="2"/>
        <v>0</v>
      </c>
      <c r="I21" s="259">
        <f t="shared" si="0"/>
        <v>0</v>
      </c>
      <c r="J21" s="260"/>
      <c r="K21" s="259">
        <v>0</v>
      </c>
      <c r="L21" s="259">
        <v>0</v>
      </c>
      <c r="N21" s="59"/>
    </row>
    <row r="22" spans="1:14" s="44" customFormat="1" ht="18" customHeight="1" x14ac:dyDescent="0.25">
      <c r="A22" s="129">
        <v>9</v>
      </c>
      <c r="B22" s="195" t="s">
        <v>127</v>
      </c>
      <c r="C22" s="247" t="s">
        <v>128</v>
      </c>
      <c r="D22" s="259">
        <v>2027.2135372376647</v>
      </c>
      <c r="E22" s="259">
        <v>2027.2135366853131</v>
      </c>
      <c r="F22" s="260">
        <f t="shared" si="1"/>
        <v>-2.7246841227679397E-8</v>
      </c>
      <c r="G22" s="259">
        <v>2027.2135370409001</v>
      </c>
      <c r="H22" s="259">
        <f t="shared" si="2"/>
        <v>0</v>
      </c>
      <c r="I22" s="259">
        <f t="shared" si="0"/>
        <v>0</v>
      </c>
      <c r="J22" s="260"/>
      <c r="K22" s="259">
        <v>0</v>
      </c>
      <c r="L22" s="259">
        <v>0</v>
      </c>
      <c r="N22" s="59"/>
    </row>
    <row r="23" spans="1:14" s="44" customFormat="1" ht="18" customHeight="1" x14ac:dyDescent="0.25">
      <c r="A23" s="129">
        <v>10</v>
      </c>
      <c r="B23" s="195" t="s">
        <v>127</v>
      </c>
      <c r="C23" s="247" t="s">
        <v>129</v>
      </c>
      <c r="D23" s="259">
        <v>2688.9522298608149</v>
      </c>
      <c r="E23" s="259">
        <v>2688.952229820542</v>
      </c>
      <c r="F23" s="260">
        <f t="shared" si="1"/>
        <v>-1.4977104001445696E-9</v>
      </c>
      <c r="G23" s="259">
        <v>2688.9522300576</v>
      </c>
      <c r="H23" s="259">
        <f t="shared" si="2"/>
        <v>0</v>
      </c>
      <c r="I23" s="259">
        <f t="shared" si="0"/>
        <v>0</v>
      </c>
      <c r="J23" s="260"/>
      <c r="K23" s="259">
        <v>0</v>
      </c>
      <c r="L23" s="259">
        <v>0</v>
      </c>
      <c r="N23" s="59"/>
    </row>
    <row r="24" spans="1:14" s="44" customFormat="1" ht="18" customHeight="1" x14ac:dyDescent="0.25">
      <c r="A24" s="195">
        <v>11</v>
      </c>
      <c r="B24" s="195" t="s">
        <v>127</v>
      </c>
      <c r="C24" s="247" t="s">
        <v>130</v>
      </c>
      <c r="D24" s="259">
        <v>2156.7405809234997</v>
      </c>
      <c r="E24" s="259">
        <v>2156.7405815161246</v>
      </c>
      <c r="F24" s="260">
        <f t="shared" si="1"/>
        <v>2.747779603851086E-8</v>
      </c>
      <c r="G24" s="259">
        <v>2156.7405809234997</v>
      </c>
      <c r="H24" s="259">
        <f t="shared" si="2"/>
        <v>0</v>
      </c>
      <c r="I24" s="259">
        <f t="shared" si="0"/>
        <v>0</v>
      </c>
      <c r="J24" s="260"/>
      <c r="K24" s="259">
        <v>0</v>
      </c>
      <c r="L24" s="259">
        <v>0</v>
      </c>
      <c r="N24" s="59"/>
    </row>
    <row r="25" spans="1:14" s="44" customFormat="1" ht="18" customHeight="1" x14ac:dyDescent="0.25">
      <c r="A25" s="195">
        <v>12</v>
      </c>
      <c r="B25" s="195" t="s">
        <v>131</v>
      </c>
      <c r="C25" s="247" t="s">
        <v>132</v>
      </c>
      <c r="D25" s="259">
        <v>3550.5614331581646</v>
      </c>
      <c r="E25" s="259">
        <v>3550.5614331984375</v>
      </c>
      <c r="F25" s="260">
        <f t="shared" si="1"/>
        <v>1.1342677908032783E-9</v>
      </c>
      <c r="G25" s="259">
        <v>3550.5614329614</v>
      </c>
      <c r="H25" s="259">
        <f t="shared" si="2"/>
        <v>5.7605973324825754E-13</v>
      </c>
      <c r="I25" s="259">
        <f t="shared" si="0"/>
        <v>1.6224468836449002E-14</v>
      </c>
      <c r="J25" s="260"/>
      <c r="K25" s="259">
        <v>0</v>
      </c>
      <c r="L25" s="259">
        <v>5.7605973324825754E-13</v>
      </c>
      <c r="N25" s="59"/>
    </row>
    <row r="26" spans="1:14" s="44" customFormat="1" ht="18" customHeight="1" x14ac:dyDescent="0.25">
      <c r="A26" s="195">
        <v>13</v>
      </c>
      <c r="B26" s="195" t="s">
        <v>131</v>
      </c>
      <c r="C26" s="247" t="s">
        <v>133</v>
      </c>
      <c r="D26" s="259">
        <v>1026.7294282911403</v>
      </c>
      <c r="E26" s="259">
        <v>1026.7294288032269</v>
      </c>
      <c r="F26" s="260">
        <f t="shared" si="1"/>
        <v>4.9875524155140738E-8</v>
      </c>
      <c r="G26" s="259">
        <v>1026.7294286847</v>
      </c>
      <c r="H26" s="259">
        <f t="shared" si="2"/>
        <v>0</v>
      </c>
      <c r="I26" s="259">
        <f t="shared" si="0"/>
        <v>0</v>
      </c>
      <c r="J26" s="260"/>
      <c r="K26" s="259">
        <v>0</v>
      </c>
      <c r="L26" s="259">
        <v>0</v>
      </c>
      <c r="N26" s="59"/>
    </row>
    <row r="27" spans="1:14" s="44" customFormat="1" ht="18" customHeight="1" x14ac:dyDescent="0.25">
      <c r="A27" s="195">
        <v>14</v>
      </c>
      <c r="B27" s="195" t="s">
        <v>131</v>
      </c>
      <c r="C27" s="247" t="s">
        <v>134</v>
      </c>
      <c r="D27" s="259">
        <v>684.25932812250005</v>
      </c>
      <c r="E27" s="259">
        <v>684.25932871513908</v>
      </c>
      <c r="F27" s="260">
        <f t="shared" si="1"/>
        <v>8.6610299376843614E-8</v>
      </c>
      <c r="G27" s="259">
        <v>684.25932812250005</v>
      </c>
      <c r="H27" s="259">
        <f t="shared" si="2"/>
        <v>0</v>
      </c>
      <c r="I27" s="259">
        <f t="shared" si="0"/>
        <v>0</v>
      </c>
      <c r="J27" s="260"/>
      <c r="K27" s="259">
        <v>0</v>
      </c>
      <c r="L27" s="259">
        <v>0</v>
      </c>
      <c r="N27" s="59"/>
    </row>
    <row r="28" spans="1:14" s="44" customFormat="1" ht="18" customHeight="1" x14ac:dyDescent="0.25">
      <c r="A28" s="195">
        <v>15</v>
      </c>
      <c r="B28" s="195" t="s">
        <v>131</v>
      </c>
      <c r="C28" s="247" t="s">
        <v>135</v>
      </c>
      <c r="D28" s="259">
        <v>1273.8331852853576</v>
      </c>
      <c r="E28" s="259">
        <v>1273.833185365912</v>
      </c>
      <c r="F28" s="260">
        <f t="shared" si="1"/>
        <v>6.323787715700746E-9</v>
      </c>
      <c r="G28" s="259">
        <v>1273.8331848917999</v>
      </c>
      <c r="H28" s="259">
        <f t="shared" si="2"/>
        <v>0</v>
      </c>
      <c r="I28" s="259">
        <f t="shared" si="0"/>
        <v>0</v>
      </c>
      <c r="J28" s="260"/>
      <c r="K28" s="259">
        <v>0</v>
      </c>
      <c r="L28" s="259">
        <v>0</v>
      </c>
      <c r="N28" s="59"/>
    </row>
    <row r="29" spans="1:14" s="44" customFormat="1" ht="18" customHeight="1" x14ac:dyDescent="0.25">
      <c r="A29" s="195">
        <v>16</v>
      </c>
      <c r="B29" s="195" t="s">
        <v>131</v>
      </c>
      <c r="C29" s="247" t="s">
        <v>136</v>
      </c>
      <c r="D29" s="259">
        <v>1469.6737892264998</v>
      </c>
      <c r="E29" s="259">
        <v>1469.6737898191388</v>
      </c>
      <c r="F29" s="260">
        <f t="shared" si="1"/>
        <v>4.0324522387891193E-8</v>
      </c>
      <c r="G29" s="259">
        <v>1469.6737892264998</v>
      </c>
      <c r="H29" s="259">
        <f t="shared" si="2"/>
        <v>2.8802986662412877E-13</v>
      </c>
      <c r="I29" s="259">
        <f t="shared" si="0"/>
        <v>1.9598217551363853E-14</v>
      </c>
      <c r="J29" s="260"/>
      <c r="K29" s="259">
        <v>0</v>
      </c>
      <c r="L29" s="259">
        <v>2.8802986662412877E-13</v>
      </c>
      <c r="N29" s="59"/>
    </row>
    <row r="30" spans="1:14" s="44" customFormat="1" ht="18" customHeight="1" x14ac:dyDescent="0.25">
      <c r="A30" s="195">
        <v>17</v>
      </c>
      <c r="B30" s="195" t="s">
        <v>127</v>
      </c>
      <c r="C30" s="247" t="s">
        <v>137</v>
      </c>
      <c r="D30" s="259">
        <v>902.82947273431921</v>
      </c>
      <c r="E30" s="259">
        <v>902.82947328668297</v>
      </c>
      <c r="F30" s="260">
        <f t="shared" si="1"/>
        <v>6.1181410160315863E-8</v>
      </c>
      <c r="G30" s="259">
        <v>902.82947293109999</v>
      </c>
      <c r="H30" s="259">
        <f t="shared" si="2"/>
        <v>0</v>
      </c>
      <c r="I30" s="259">
        <f t="shared" si="0"/>
        <v>0</v>
      </c>
      <c r="J30" s="260"/>
      <c r="K30" s="259">
        <v>0</v>
      </c>
      <c r="L30" s="259">
        <v>0</v>
      </c>
      <c r="N30" s="59"/>
    </row>
    <row r="31" spans="1:14" s="44" customFormat="1" ht="18" customHeight="1" x14ac:dyDescent="0.25">
      <c r="A31" s="195">
        <v>18</v>
      </c>
      <c r="B31" s="195" t="s">
        <v>127</v>
      </c>
      <c r="C31" s="247" t="s">
        <v>138</v>
      </c>
      <c r="D31" s="259">
        <v>834.1754708763192</v>
      </c>
      <c r="E31" s="259">
        <v>834.17547142868295</v>
      </c>
      <c r="F31" s="260">
        <f t="shared" si="1"/>
        <v>6.6216742311553389E-8</v>
      </c>
      <c r="G31" s="259">
        <v>834.17547107310008</v>
      </c>
      <c r="H31" s="259">
        <f t="shared" si="2"/>
        <v>1.4401493331206439E-13</v>
      </c>
      <c r="I31" s="259">
        <f t="shared" si="0"/>
        <v>1.7264345242064194E-14</v>
      </c>
      <c r="J31" s="260"/>
      <c r="K31" s="259">
        <v>0</v>
      </c>
      <c r="L31" s="259">
        <v>1.4401493331206439E-13</v>
      </c>
      <c r="N31" s="59"/>
    </row>
    <row r="32" spans="1:14" s="44" customFormat="1" ht="18" customHeight="1" x14ac:dyDescent="0.25">
      <c r="A32" s="195">
        <v>19</v>
      </c>
      <c r="B32" s="195" t="s">
        <v>127</v>
      </c>
      <c r="C32" s="247" t="s">
        <v>139</v>
      </c>
      <c r="D32" s="259">
        <v>561.01681521600005</v>
      </c>
      <c r="E32" s="259">
        <v>561.01681521600005</v>
      </c>
      <c r="F32" s="260">
        <f t="shared" si="1"/>
        <v>0</v>
      </c>
      <c r="G32" s="259">
        <v>561.01681521600005</v>
      </c>
      <c r="H32" s="259">
        <f t="shared" si="2"/>
        <v>0</v>
      </c>
      <c r="I32" s="259">
        <f t="shared" si="0"/>
        <v>0</v>
      </c>
      <c r="J32" s="260"/>
      <c r="K32" s="259">
        <v>0</v>
      </c>
      <c r="L32" s="259">
        <v>0</v>
      </c>
      <c r="N32" s="59"/>
    </row>
    <row r="33" spans="1:14" s="44" customFormat="1" ht="18" customHeight="1" x14ac:dyDescent="0.25">
      <c r="A33" s="195">
        <v>20</v>
      </c>
      <c r="B33" s="195" t="s">
        <v>127</v>
      </c>
      <c r="C33" s="247" t="s">
        <v>140</v>
      </c>
      <c r="D33" s="259">
        <v>571.97973600299997</v>
      </c>
      <c r="E33" s="259">
        <v>571.97973600299997</v>
      </c>
      <c r="F33" s="260">
        <f t="shared" si="1"/>
        <v>0</v>
      </c>
      <c r="G33" s="259">
        <v>571.97973600299997</v>
      </c>
      <c r="H33" s="259">
        <f t="shared" si="2"/>
        <v>-7.2007466656032193E-14</v>
      </c>
      <c r="I33" s="259">
        <f t="shared" si="0"/>
        <v>-1.2589163937733368E-14</v>
      </c>
      <c r="J33" s="260"/>
      <c r="K33" s="259">
        <v>0</v>
      </c>
      <c r="L33" s="259">
        <v>-7.2007466656032193E-14</v>
      </c>
      <c r="N33" s="59"/>
    </row>
    <row r="34" spans="1:14" s="44" customFormat="1" ht="18" customHeight="1" x14ac:dyDescent="0.25">
      <c r="A34" s="195">
        <v>21</v>
      </c>
      <c r="B34" s="195" t="s">
        <v>131</v>
      </c>
      <c r="C34" s="247" t="s">
        <v>141</v>
      </c>
      <c r="D34" s="259">
        <v>739.35999845014021</v>
      </c>
      <c r="E34" s="259">
        <v>739.359998962227</v>
      </c>
      <c r="F34" s="260">
        <f t="shared" si="1"/>
        <v>6.926082107838738E-8</v>
      </c>
      <c r="G34" s="259">
        <v>739.35999884370005</v>
      </c>
      <c r="H34" s="259">
        <f t="shared" si="2"/>
        <v>1.4401493331206439E-13</v>
      </c>
      <c r="I34" s="259">
        <f t="shared" si="0"/>
        <v>1.9478323619644714E-14</v>
      </c>
      <c r="J34" s="260"/>
      <c r="K34" s="259">
        <v>0</v>
      </c>
      <c r="L34" s="259">
        <v>1.4401493331206439E-13</v>
      </c>
      <c r="N34" s="59"/>
    </row>
    <row r="35" spans="1:14" s="44" customFormat="1" ht="18" customHeight="1" x14ac:dyDescent="0.25">
      <c r="A35" s="195">
        <v>22</v>
      </c>
      <c r="B35" s="195" t="s">
        <v>131</v>
      </c>
      <c r="C35" s="247" t="s">
        <v>142</v>
      </c>
      <c r="D35" s="259">
        <v>911.85054869999999</v>
      </c>
      <c r="E35" s="259">
        <v>911.85054869999999</v>
      </c>
      <c r="F35" s="260">
        <f t="shared" si="1"/>
        <v>0</v>
      </c>
      <c r="G35" s="259">
        <v>911.85054869999999</v>
      </c>
      <c r="H35" s="259">
        <f t="shared" si="2"/>
        <v>0</v>
      </c>
      <c r="I35" s="259">
        <f t="shared" si="0"/>
        <v>0</v>
      </c>
      <c r="J35" s="260"/>
      <c r="K35" s="259">
        <v>0</v>
      </c>
      <c r="L35" s="259">
        <v>0</v>
      </c>
      <c r="N35" s="59"/>
    </row>
    <row r="36" spans="1:14" s="44" customFormat="1" ht="18" customHeight="1" x14ac:dyDescent="0.25">
      <c r="A36" s="195">
        <v>23</v>
      </c>
      <c r="B36" s="195" t="s">
        <v>131</v>
      </c>
      <c r="C36" s="247" t="s">
        <v>143</v>
      </c>
      <c r="D36" s="259">
        <v>493.315626141</v>
      </c>
      <c r="E36" s="259">
        <v>493.315626141</v>
      </c>
      <c r="F36" s="260">
        <f t="shared" si="1"/>
        <v>0</v>
      </c>
      <c r="G36" s="259">
        <v>493.315626141</v>
      </c>
      <c r="H36" s="259">
        <f t="shared" si="2"/>
        <v>7.2007466656032193E-14</v>
      </c>
      <c r="I36" s="259">
        <f t="shared" si="0"/>
        <v>1.4596632022244302E-14</v>
      </c>
      <c r="J36" s="260"/>
      <c r="K36" s="259">
        <v>0</v>
      </c>
      <c r="L36" s="259">
        <v>7.2007466656032193E-14</v>
      </c>
      <c r="N36" s="59"/>
    </row>
    <row r="37" spans="1:14" s="44" customFormat="1" ht="18" customHeight="1" x14ac:dyDescent="0.25">
      <c r="A37" s="195">
        <v>24</v>
      </c>
      <c r="B37" s="195" t="s">
        <v>131</v>
      </c>
      <c r="C37" s="247" t="s">
        <v>144</v>
      </c>
      <c r="D37" s="259">
        <v>894.45165259285761</v>
      </c>
      <c r="E37" s="259">
        <v>894.45165208077105</v>
      </c>
      <c r="F37" s="260">
        <f t="shared" si="1"/>
        <v>-5.7251440921390895E-8</v>
      </c>
      <c r="G37" s="259">
        <v>894.45165219930004</v>
      </c>
      <c r="H37" s="259">
        <f t="shared" si="2"/>
        <v>0</v>
      </c>
      <c r="I37" s="259">
        <f t="shared" si="0"/>
        <v>0</v>
      </c>
      <c r="J37" s="260"/>
      <c r="K37" s="259">
        <v>0</v>
      </c>
      <c r="L37" s="259">
        <v>0</v>
      </c>
      <c r="N37" s="59"/>
    </row>
    <row r="38" spans="1:14" s="44" customFormat="1" ht="18" customHeight="1" x14ac:dyDescent="0.25">
      <c r="A38" s="195">
        <v>25</v>
      </c>
      <c r="B38" s="195" t="s">
        <v>115</v>
      </c>
      <c r="C38" s="247" t="s">
        <v>145</v>
      </c>
      <c r="D38" s="259">
        <v>2663.6854630563153</v>
      </c>
      <c r="E38" s="259">
        <v>2663.6854636086669</v>
      </c>
      <c r="F38" s="260">
        <f t="shared" si="1"/>
        <v>2.0736365513585042E-8</v>
      </c>
      <c r="G38" s="259">
        <v>2663.6854632530999</v>
      </c>
      <c r="H38" s="259">
        <f t="shared" si="2"/>
        <v>0</v>
      </c>
      <c r="I38" s="259">
        <f t="shared" si="0"/>
        <v>0</v>
      </c>
      <c r="J38" s="260"/>
      <c r="K38" s="259">
        <v>0</v>
      </c>
      <c r="L38" s="259">
        <v>0</v>
      </c>
      <c r="N38" s="59"/>
    </row>
    <row r="39" spans="1:14" s="44" customFormat="1" ht="18" customHeight="1" x14ac:dyDescent="0.25">
      <c r="A39" s="195">
        <v>26</v>
      </c>
      <c r="B39" s="195" t="s">
        <v>146</v>
      </c>
      <c r="C39" s="247" t="s">
        <v>147</v>
      </c>
      <c r="D39" s="259">
        <v>2327.1209777985</v>
      </c>
      <c r="E39" s="259">
        <v>2327.1209783911249</v>
      </c>
      <c r="F39" s="260">
        <f t="shared" si="1"/>
        <v>2.5466007969043858E-8</v>
      </c>
      <c r="G39" s="259">
        <v>2327.1209777985</v>
      </c>
      <c r="H39" s="259">
        <f t="shared" si="2"/>
        <v>2.8802986662412877E-13</v>
      </c>
      <c r="I39" s="259">
        <f t="shared" si="0"/>
        <v>1.2377090374702422E-14</v>
      </c>
      <c r="J39" s="260"/>
      <c r="K39" s="259">
        <v>0</v>
      </c>
      <c r="L39" s="259">
        <v>2.8802986662412877E-13</v>
      </c>
      <c r="N39" s="59"/>
    </row>
    <row r="40" spans="1:14" s="44" customFormat="1" ht="18" customHeight="1" x14ac:dyDescent="0.25">
      <c r="A40" s="195">
        <v>27</v>
      </c>
      <c r="B40" s="195" t="s">
        <v>127</v>
      </c>
      <c r="C40" s="247" t="s">
        <v>604</v>
      </c>
      <c r="D40" s="259">
        <v>2471.44888655763</v>
      </c>
      <c r="E40" s="259">
        <v>2471.4488864770838</v>
      </c>
      <c r="F40" s="260">
        <f t="shared" si="1"/>
        <v>-3.2590747878202819E-9</v>
      </c>
      <c r="G40" s="259">
        <v>2471.4488869511997</v>
      </c>
      <c r="H40" s="259">
        <f t="shared" si="2"/>
        <v>2.8802986662412877E-13</v>
      </c>
      <c r="I40" s="259">
        <f t="shared" si="0"/>
        <v>1.1654291869037992E-14</v>
      </c>
      <c r="J40" s="260"/>
      <c r="K40" s="259">
        <v>0</v>
      </c>
      <c r="L40" s="259">
        <v>2.8802986662412877E-13</v>
      </c>
      <c r="N40" s="59"/>
    </row>
    <row r="41" spans="1:14" s="44" customFormat="1" ht="18" customHeight="1" x14ac:dyDescent="0.25">
      <c r="A41" s="195">
        <v>28</v>
      </c>
      <c r="B41" s="195" t="s">
        <v>127</v>
      </c>
      <c r="C41" s="247" t="s">
        <v>149</v>
      </c>
      <c r="D41" s="259">
        <v>6764.7883652618493</v>
      </c>
      <c r="E41" s="259">
        <v>6764.7883647497711</v>
      </c>
      <c r="F41" s="260">
        <f t="shared" si="1"/>
        <v>-7.5697528245655121E-9</v>
      </c>
      <c r="G41" s="259">
        <v>6764.7883648683001</v>
      </c>
      <c r="H41" s="259">
        <f t="shared" si="2"/>
        <v>-1.1521194664965151E-12</v>
      </c>
      <c r="I41" s="259">
        <f t="shared" si="0"/>
        <v>-1.7031123582520705E-14</v>
      </c>
      <c r="J41" s="260"/>
      <c r="K41" s="259">
        <v>0</v>
      </c>
      <c r="L41" s="259">
        <v>-1.1521194664965151E-12</v>
      </c>
      <c r="N41" s="59"/>
    </row>
    <row r="42" spans="1:14" s="44" customFormat="1" ht="18" customHeight="1" x14ac:dyDescent="0.25">
      <c r="A42" s="195">
        <v>29</v>
      </c>
      <c r="B42" s="195" t="s">
        <v>127</v>
      </c>
      <c r="C42" s="247" t="s">
        <v>150</v>
      </c>
      <c r="D42" s="259">
        <v>904.49763548785768</v>
      </c>
      <c r="E42" s="259">
        <v>904.49763497577101</v>
      </c>
      <c r="F42" s="260">
        <f t="shared" si="1"/>
        <v>-5.6615590438013896E-8</v>
      </c>
      <c r="G42" s="259">
        <v>904.49763509429999</v>
      </c>
      <c r="H42" s="259">
        <f t="shared" si="2"/>
        <v>-2.8802986662412877E-13</v>
      </c>
      <c r="I42" s="259">
        <f t="shared" si="0"/>
        <v>-3.1844181287643088E-14</v>
      </c>
      <c r="J42" s="260"/>
      <c r="K42" s="259">
        <v>0</v>
      </c>
      <c r="L42" s="259">
        <v>-2.8802986662412877E-13</v>
      </c>
      <c r="N42" s="59"/>
    </row>
    <row r="43" spans="1:14" s="44" customFormat="1" ht="18" customHeight="1" x14ac:dyDescent="0.25">
      <c r="A43" s="195">
        <v>30</v>
      </c>
      <c r="B43" s="195" t="s">
        <v>127</v>
      </c>
      <c r="C43" s="247" t="s">
        <v>151</v>
      </c>
      <c r="D43" s="259">
        <v>2669.1484596188493</v>
      </c>
      <c r="E43" s="259">
        <v>2669.148459106771</v>
      </c>
      <c r="F43" s="260">
        <f t="shared" si="1"/>
        <v>-1.9185080191164161E-8</v>
      </c>
      <c r="G43" s="259">
        <v>2669.1484592252996</v>
      </c>
      <c r="H43" s="259">
        <f t="shared" si="2"/>
        <v>0</v>
      </c>
      <c r="I43" s="259">
        <f t="shared" si="0"/>
        <v>0</v>
      </c>
      <c r="J43" s="260"/>
      <c r="K43" s="259">
        <v>0</v>
      </c>
      <c r="L43" s="259">
        <v>0</v>
      </c>
      <c r="N43" s="59"/>
    </row>
    <row r="44" spans="1:14" s="44" customFormat="1" ht="18" customHeight="1" x14ac:dyDescent="0.25">
      <c r="A44" s="195">
        <v>31</v>
      </c>
      <c r="B44" s="195" t="s">
        <v>127</v>
      </c>
      <c r="C44" s="247" t="s">
        <v>152</v>
      </c>
      <c r="D44" s="259">
        <v>5584.5524872328497</v>
      </c>
      <c r="E44" s="259">
        <v>5584.5524867207705</v>
      </c>
      <c r="F44" s="260">
        <f t="shared" si="1"/>
        <v>-9.1695682158388081E-9</v>
      </c>
      <c r="G44" s="259">
        <v>5584.552466571</v>
      </c>
      <c r="H44" s="259">
        <f t="shared" si="2"/>
        <v>0</v>
      </c>
      <c r="I44" s="259">
        <f t="shared" si="0"/>
        <v>0</v>
      </c>
      <c r="J44" s="260"/>
      <c r="K44" s="259">
        <v>0</v>
      </c>
      <c r="L44" s="259">
        <v>0</v>
      </c>
      <c r="N44" s="59"/>
    </row>
    <row r="45" spans="1:14" s="44" customFormat="1" ht="18" customHeight="1" x14ac:dyDescent="0.25">
      <c r="A45" s="195">
        <v>32</v>
      </c>
      <c r="B45" s="195" t="s">
        <v>131</v>
      </c>
      <c r="C45" s="247" t="s">
        <v>153</v>
      </c>
      <c r="D45" s="259">
        <v>1303.2505349036787</v>
      </c>
      <c r="E45" s="259">
        <v>1303.2505343513151</v>
      </c>
      <c r="F45" s="260">
        <f t="shared" si="1"/>
        <v>-4.2383533127576811E-8</v>
      </c>
      <c r="G45" s="259">
        <v>1303.2505752435</v>
      </c>
      <c r="H45" s="259">
        <f t="shared" si="2"/>
        <v>0</v>
      </c>
      <c r="I45" s="259">
        <f t="shared" si="0"/>
        <v>0</v>
      </c>
      <c r="J45" s="260"/>
      <c r="K45" s="259">
        <v>0</v>
      </c>
      <c r="L45" s="259">
        <v>0</v>
      </c>
      <c r="N45" s="59"/>
    </row>
    <row r="46" spans="1:14" s="44" customFormat="1" ht="18" customHeight="1" x14ac:dyDescent="0.25">
      <c r="A46" s="195">
        <v>33</v>
      </c>
      <c r="B46" s="195" t="s">
        <v>131</v>
      </c>
      <c r="C46" s="247" t="s">
        <v>154</v>
      </c>
      <c r="D46" s="259">
        <v>1572.6854374863192</v>
      </c>
      <c r="E46" s="259">
        <v>1572.6854380386828</v>
      </c>
      <c r="F46" s="260">
        <f t="shared" si="1"/>
        <v>3.5122326380587765E-8</v>
      </c>
      <c r="G46" s="259">
        <v>1572.6854376831</v>
      </c>
      <c r="H46" s="259">
        <f t="shared" si="2"/>
        <v>0</v>
      </c>
      <c r="I46" s="259">
        <f t="shared" si="0"/>
        <v>0</v>
      </c>
      <c r="J46" s="260"/>
      <c r="K46" s="259">
        <v>0</v>
      </c>
      <c r="L46" s="259">
        <v>0</v>
      </c>
      <c r="N46" s="59"/>
    </row>
    <row r="47" spans="1:14" s="44" customFormat="1" ht="18" customHeight="1" x14ac:dyDescent="0.25">
      <c r="A47" s="195">
        <v>34</v>
      </c>
      <c r="B47" s="195" t="s">
        <v>131</v>
      </c>
      <c r="C47" s="247" t="s">
        <v>155</v>
      </c>
      <c r="D47" s="259">
        <v>1469.3486453546789</v>
      </c>
      <c r="E47" s="259">
        <v>1469.348644802315</v>
      </c>
      <c r="F47" s="260">
        <f t="shared" si="1"/>
        <v>-3.7592428725474747E-8</v>
      </c>
      <c r="G47" s="259">
        <v>1469.3486248895999</v>
      </c>
      <c r="H47" s="259">
        <f t="shared" si="2"/>
        <v>-2.8802986662412877E-13</v>
      </c>
      <c r="I47" s="259">
        <f t="shared" si="0"/>
        <v>-1.9602554345628441E-14</v>
      </c>
      <c r="J47" s="260"/>
      <c r="K47" s="259">
        <v>0</v>
      </c>
      <c r="L47" s="259">
        <v>-2.8802986662412877E-13</v>
      </c>
      <c r="N47" s="59"/>
    </row>
    <row r="48" spans="1:14" s="44" customFormat="1" ht="18" customHeight="1" x14ac:dyDescent="0.25">
      <c r="A48" s="195">
        <v>35</v>
      </c>
      <c r="B48" s="195" t="s">
        <v>131</v>
      </c>
      <c r="C48" s="247" t="s">
        <v>156</v>
      </c>
      <c r="D48" s="259">
        <v>820.81474919764014</v>
      </c>
      <c r="E48" s="259">
        <v>820.81474911708585</v>
      </c>
      <c r="F48" s="260">
        <f t="shared" si="1"/>
        <v>-9.8139452120449278E-9</v>
      </c>
      <c r="G48" s="259">
        <v>820.81474959119998</v>
      </c>
      <c r="H48" s="259">
        <f t="shared" si="2"/>
        <v>0</v>
      </c>
      <c r="I48" s="259">
        <f t="shared" si="0"/>
        <v>0</v>
      </c>
      <c r="J48" s="260"/>
      <c r="K48" s="259">
        <v>0</v>
      </c>
      <c r="L48" s="259">
        <v>0</v>
      </c>
      <c r="N48" s="59"/>
    </row>
    <row r="49" spans="1:14" s="44" customFormat="1" ht="18" customHeight="1" x14ac:dyDescent="0.25">
      <c r="A49" s="195">
        <v>36</v>
      </c>
      <c r="B49" s="195" t="s">
        <v>131</v>
      </c>
      <c r="C49" s="247" t="s">
        <v>157</v>
      </c>
      <c r="D49" s="259">
        <v>174.07066691785911</v>
      </c>
      <c r="E49" s="259">
        <v>174.07066640577176</v>
      </c>
      <c r="F49" s="260">
        <f t="shared" si="1"/>
        <v>-2.941835930414527E-7</v>
      </c>
      <c r="G49" s="259">
        <v>174.07066652430001</v>
      </c>
      <c r="H49" s="259">
        <f t="shared" si="2"/>
        <v>3.6003733328016096E-14</v>
      </c>
      <c r="I49" s="259">
        <f t="shared" si="0"/>
        <v>2.0683400639191383E-14</v>
      </c>
      <c r="J49" s="260"/>
      <c r="K49" s="259">
        <v>0</v>
      </c>
      <c r="L49" s="259">
        <v>3.6003733328016096E-14</v>
      </c>
      <c r="N49" s="59"/>
    </row>
    <row r="50" spans="1:14" s="44" customFormat="1" ht="18" customHeight="1" x14ac:dyDescent="0.25">
      <c r="A50" s="195">
        <v>37</v>
      </c>
      <c r="B50" s="195" t="s">
        <v>131</v>
      </c>
      <c r="C50" s="247" t="s">
        <v>158</v>
      </c>
      <c r="D50" s="259">
        <v>3509.9579674461302</v>
      </c>
      <c r="E50" s="259">
        <v>3509.9579679582084</v>
      </c>
      <c r="F50" s="260">
        <f t="shared" si="1"/>
        <v>1.4589303987122548E-8</v>
      </c>
      <c r="G50" s="259">
        <v>3509.9579273031</v>
      </c>
      <c r="H50" s="259">
        <f t="shared" si="2"/>
        <v>0</v>
      </c>
      <c r="I50" s="259">
        <f t="shared" si="0"/>
        <v>0</v>
      </c>
      <c r="J50" s="260"/>
      <c r="K50" s="259">
        <v>0</v>
      </c>
      <c r="L50" s="259">
        <v>0</v>
      </c>
      <c r="N50" s="59"/>
    </row>
    <row r="51" spans="1:14" s="44" customFormat="1" ht="18" customHeight="1" x14ac:dyDescent="0.25">
      <c r="A51" s="195">
        <v>38</v>
      </c>
      <c r="B51" s="195" t="s">
        <v>117</v>
      </c>
      <c r="C51" s="247" t="s">
        <v>159</v>
      </c>
      <c r="D51" s="259">
        <v>2306.906692818</v>
      </c>
      <c r="E51" s="259">
        <v>2306.906692818</v>
      </c>
      <c r="F51" s="260">
        <f t="shared" si="1"/>
        <v>0</v>
      </c>
      <c r="G51" s="259">
        <v>2306.906692818</v>
      </c>
      <c r="H51" s="259">
        <f t="shared" si="2"/>
        <v>2.8802986662412877E-13</v>
      </c>
      <c r="I51" s="259">
        <f t="shared" si="0"/>
        <v>1.2485544713223147E-14</v>
      </c>
      <c r="J51" s="260"/>
      <c r="K51" s="259">
        <v>0</v>
      </c>
      <c r="L51" s="259">
        <v>2.8802986662412877E-13</v>
      </c>
      <c r="N51" s="59"/>
    </row>
    <row r="52" spans="1:14" s="44" customFormat="1" ht="18" customHeight="1" x14ac:dyDescent="0.25">
      <c r="A52" s="195">
        <v>39</v>
      </c>
      <c r="B52" s="195" t="s">
        <v>127</v>
      </c>
      <c r="C52" s="247" t="s">
        <v>160</v>
      </c>
      <c r="D52" s="259">
        <v>1331.0705397989998</v>
      </c>
      <c r="E52" s="259">
        <v>1331.0705397989998</v>
      </c>
      <c r="F52" s="260">
        <f t="shared" si="1"/>
        <v>0</v>
      </c>
      <c r="G52" s="259">
        <v>1331.0705397989998</v>
      </c>
      <c r="H52" s="259">
        <f t="shared" si="2"/>
        <v>0</v>
      </c>
      <c r="I52" s="259">
        <f t="shared" si="0"/>
        <v>0</v>
      </c>
      <c r="J52" s="260"/>
      <c r="K52" s="259">
        <v>0</v>
      </c>
      <c r="L52" s="259">
        <v>0</v>
      </c>
      <c r="N52" s="59"/>
    </row>
    <row r="53" spans="1:14" s="44" customFormat="1" ht="18" customHeight="1" x14ac:dyDescent="0.25">
      <c r="A53" s="195">
        <v>40</v>
      </c>
      <c r="B53" s="195" t="s">
        <v>127</v>
      </c>
      <c r="C53" s="247" t="s">
        <v>605</v>
      </c>
      <c r="D53" s="259">
        <v>300.02374026299998</v>
      </c>
      <c r="E53" s="259">
        <v>300.02374026299998</v>
      </c>
      <c r="F53" s="260">
        <f t="shared" si="1"/>
        <v>0</v>
      </c>
      <c r="G53" s="259">
        <v>300.02374026299998</v>
      </c>
      <c r="H53" s="259">
        <f t="shared" si="2"/>
        <v>-3.6003733328016096E-14</v>
      </c>
      <c r="I53" s="259">
        <f t="shared" si="0"/>
        <v>-1.2000294808822568E-14</v>
      </c>
      <c r="J53" s="260"/>
      <c r="K53" s="259">
        <v>0</v>
      </c>
      <c r="L53" s="259">
        <v>-3.6003733328016096E-14</v>
      </c>
      <c r="N53" s="59"/>
    </row>
    <row r="54" spans="1:14" s="44" customFormat="1" ht="18" customHeight="1" x14ac:dyDescent="0.25">
      <c r="A54" s="195">
        <v>41</v>
      </c>
      <c r="B54" s="195" t="s">
        <v>127</v>
      </c>
      <c r="C54" s="247" t="s">
        <v>606</v>
      </c>
      <c r="D54" s="259">
        <v>5012.4403785690001</v>
      </c>
      <c r="E54" s="259">
        <v>5012.4403785690001</v>
      </c>
      <c r="F54" s="260">
        <f t="shared" si="1"/>
        <v>0</v>
      </c>
      <c r="G54" s="259">
        <v>5012.4403785690001</v>
      </c>
      <c r="H54" s="259">
        <f t="shared" si="2"/>
        <v>5.7605973324825754E-13</v>
      </c>
      <c r="I54" s="259">
        <f t="shared" si="0"/>
        <v>1.149260020550542E-14</v>
      </c>
      <c r="J54" s="260"/>
      <c r="K54" s="259">
        <v>0</v>
      </c>
      <c r="L54" s="259">
        <v>5.7605973324825754E-13</v>
      </c>
      <c r="N54" s="59"/>
    </row>
    <row r="55" spans="1:14" s="44" customFormat="1" ht="18" customHeight="1" x14ac:dyDescent="0.25">
      <c r="A55" s="195">
        <v>42</v>
      </c>
      <c r="B55" s="195" t="s">
        <v>127</v>
      </c>
      <c r="C55" s="247" t="s">
        <v>163</v>
      </c>
      <c r="D55" s="259">
        <v>2176.7658030048151</v>
      </c>
      <c r="E55" s="259">
        <v>2176.7658029645422</v>
      </c>
      <c r="F55" s="260">
        <f t="shared" si="1"/>
        <v>-1.8501253862268641E-9</v>
      </c>
      <c r="G55" s="259">
        <v>2176.7658032016002</v>
      </c>
      <c r="H55" s="259">
        <f t="shared" si="2"/>
        <v>5.7605973324825754E-13</v>
      </c>
      <c r="I55" s="259">
        <f t="shared" si="0"/>
        <v>2.6464019806987068E-14</v>
      </c>
      <c r="J55" s="260"/>
      <c r="K55" s="259">
        <v>0</v>
      </c>
      <c r="L55" s="259">
        <v>5.7605973324825754E-13</v>
      </c>
      <c r="N55" s="59"/>
    </row>
    <row r="56" spans="1:14" s="44" customFormat="1" ht="18" customHeight="1" x14ac:dyDescent="0.25">
      <c r="A56" s="195">
        <v>43</v>
      </c>
      <c r="B56" s="195" t="s">
        <v>127</v>
      </c>
      <c r="C56" s="247" t="s">
        <v>164</v>
      </c>
      <c r="D56" s="259">
        <v>886.73326060800002</v>
      </c>
      <c r="E56" s="259">
        <v>886.73326060800002</v>
      </c>
      <c r="F56" s="260">
        <f t="shared" si="1"/>
        <v>0</v>
      </c>
      <c r="G56" s="259">
        <v>886.73326060800002</v>
      </c>
      <c r="H56" s="259">
        <f t="shared" si="2"/>
        <v>-2.8802986662412877E-13</v>
      </c>
      <c r="I56" s="259">
        <f t="shared" si="0"/>
        <v>-3.2482131822442006E-14</v>
      </c>
      <c r="J56" s="260"/>
      <c r="K56" s="259">
        <v>0</v>
      </c>
      <c r="L56" s="259">
        <v>-2.8802986662412877E-13</v>
      </c>
      <c r="N56" s="59"/>
    </row>
    <row r="57" spans="1:14" s="44" customFormat="1" ht="18" customHeight="1" x14ac:dyDescent="0.25">
      <c r="A57" s="195">
        <v>44</v>
      </c>
      <c r="B57" s="195" t="s">
        <v>131</v>
      </c>
      <c r="C57" s="247" t="s">
        <v>165</v>
      </c>
      <c r="D57" s="259">
        <v>445.84179510000001</v>
      </c>
      <c r="E57" s="259">
        <v>445.84179510000001</v>
      </c>
      <c r="F57" s="260">
        <f t="shared" si="1"/>
        <v>0</v>
      </c>
      <c r="G57" s="259">
        <v>445.84179510000001</v>
      </c>
      <c r="H57" s="259">
        <f t="shared" si="2"/>
        <v>0</v>
      </c>
      <c r="I57" s="259">
        <f t="shared" si="0"/>
        <v>0</v>
      </c>
      <c r="J57" s="260"/>
      <c r="K57" s="259">
        <v>0</v>
      </c>
      <c r="L57" s="259">
        <v>0</v>
      </c>
      <c r="N57" s="59"/>
    </row>
    <row r="58" spans="1:14" s="44" customFormat="1" ht="18" customHeight="1" x14ac:dyDescent="0.25">
      <c r="A58" s="195">
        <v>45</v>
      </c>
      <c r="B58" s="195" t="s">
        <v>131</v>
      </c>
      <c r="C58" s="247" t="s">
        <v>166</v>
      </c>
      <c r="D58" s="259">
        <v>1161.243062148</v>
      </c>
      <c r="E58" s="259">
        <v>1161.243062148</v>
      </c>
      <c r="F58" s="260">
        <f t="shared" si="1"/>
        <v>0</v>
      </c>
      <c r="G58" s="259">
        <v>1161.243062148</v>
      </c>
      <c r="H58" s="259">
        <f t="shared" si="2"/>
        <v>1.4401493331206439E-13</v>
      </c>
      <c r="I58" s="259">
        <f t="shared" si="0"/>
        <v>1.240179063336438E-14</v>
      </c>
      <c r="J58" s="260"/>
      <c r="K58" s="259">
        <v>0</v>
      </c>
      <c r="L58" s="259">
        <v>1.4401493331206439E-13</v>
      </c>
      <c r="N58" s="59"/>
    </row>
    <row r="59" spans="1:14" s="44" customFormat="1" ht="18" customHeight="1" x14ac:dyDescent="0.25">
      <c r="A59" s="195">
        <v>46</v>
      </c>
      <c r="B59" s="195" t="s">
        <v>131</v>
      </c>
      <c r="C59" s="247" t="s">
        <v>167</v>
      </c>
      <c r="D59" s="259">
        <v>433.77465732900004</v>
      </c>
      <c r="E59" s="259">
        <v>433.77465732900004</v>
      </c>
      <c r="F59" s="260">
        <f t="shared" si="1"/>
        <v>0</v>
      </c>
      <c r="G59" s="259">
        <v>433.77465732900004</v>
      </c>
      <c r="H59" s="259">
        <f t="shared" si="2"/>
        <v>0</v>
      </c>
      <c r="I59" s="259">
        <f t="shared" si="0"/>
        <v>0</v>
      </c>
      <c r="J59" s="260"/>
      <c r="K59" s="259">
        <v>0</v>
      </c>
      <c r="L59" s="259">
        <v>0</v>
      </c>
      <c r="N59" s="59"/>
    </row>
    <row r="60" spans="1:14" s="44" customFormat="1" ht="18" customHeight="1" x14ac:dyDescent="0.25">
      <c r="A60" s="195">
        <v>47</v>
      </c>
      <c r="B60" s="195" t="s">
        <v>131</v>
      </c>
      <c r="C60" s="247" t="s">
        <v>168</v>
      </c>
      <c r="D60" s="259">
        <v>908.00204423581908</v>
      </c>
      <c r="E60" s="259">
        <v>908.00204419554188</v>
      </c>
      <c r="F60" s="260">
        <f t="shared" si="1"/>
        <v>-4.4358046125125838E-9</v>
      </c>
      <c r="G60" s="259">
        <v>908.00200389600002</v>
      </c>
      <c r="H60" s="259">
        <f t="shared" si="2"/>
        <v>2.8802986662412877E-13</v>
      </c>
      <c r="I60" s="259">
        <f t="shared" si="0"/>
        <v>3.1721279535148312E-14</v>
      </c>
      <c r="J60" s="260"/>
      <c r="K60" s="259">
        <v>0</v>
      </c>
      <c r="L60" s="259">
        <v>2.8802986662412877E-13</v>
      </c>
      <c r="N60" s="59"/>
    </row>
    <row r="61" spans="1:14" s="44" customFormat="1" ht="18" customHeight="1" x14ac:dyDescent="0.25">
      <c r="A61" s="195">
        <v>48</v>
      </c>
      <c r="B61" s="195" t="s">
        <v>119</v>
      </c>
      <c r="C61" s="247" t="s">
        <v>169</v>
      </c>
      <c r="D61" s="259">
        <v>1135.0626613811789</v>
      </c>
      <c r="E61" s="259">
        <v>1135.0626614214559</v>
      </c>
      <c r="F61" s="260">
        <f t="shared" si="1"/>
        <v>3.5484220006765099E-9</v>
      </c>
      <c r="G61" s="259">
        <v>1135.0625801111998</v>
      </c>
      <c r="H61" s="259">
        <f t="shared" si="2"/>
        <v>-1.4401493331206439E-13</v>
      </c>
      <c r="I61" s="259">
        <f t="shared" si="0"/>
        <v>-1.2687839905835007E-14</v>
      </c>
      <c r="J61" s="260"/>
      <c r="K61" s="259">
        <v>0</v>
      </c>
      <c r="L61" s="259">
        <v>-1.4401493331206439E-13</v>
      </c>
      <c r="N61" s="59"/>
    </row>
    <row r="62" spans="1:14" s="44" customFormat="1" ht="18" customHeight="1" x14ac:dyDescent="0.25">
      <c r="A62" s="195">
        <v>49</v>
      </c>
      <c r="B62" s="195" t="s">
        <v>127</v>
      </c>
      <c r="C62" s="247" t="s">
        <v>170</v>
      </c>
      <c r="D62" s="259">
        <v>2571.15503877213</v>
      </c>
      <c r="E62" s="259">
        <v>2571.1550392842087</v>
      </c>
      <c r="F62" s="260">
        <f t="shared" si="1"/>
        <v>1.9916285509680165E-8</v>
      </c>
      <c r="G62" s="259">
        <v>2571.1550391657001</v>
      </c>
      <c r="H62" s="259">
        <f t="shared" si="2"/>
        <v>0</v>
      </c>
      <c r="I62" s="259">
        <f t="shared" si="0"/>
        <v>0</v>
      </c>
      <c r="J62" s="260"/>
      <c r="K62" s="259">
        <v>0</v>
      </c>
      <c r="L62" s="259">
        <v>0</v>
      </c>
      <c r="N62" s="59"/>
    </row>
    <row r="63" spans="1:14" s="44" customFormat="1" ht="18" customHeight="1" x14ac:dyDescent="0.25">
      <c r="A63" s="195">
        <v>50</v>
      </c>
      <c r="B63" s="195" t="s">
        <v>127</v>
      </c>
      <c r="C63" s="247" t="s">
        <v>171</v>
      </c>
      <c r="D63" s="259">
        <v>3090.3536490393149</v>
      </c>
      <c r="E63" s="259">
        <v>3090.3536495916665</v>
      </c>
      <c r="F63" s="260">
        <f t="shared" si="1"/>
        <v>1.7873418300951016E-8</v>
      </c>
      <c r="G63" s="259">
        <v>3090.3536492361</v>
      </c>
      <c r="H63" s="259">
        <f t="shared" si="2"/>
        <v>0</v>
      </c>
      <c r="I63" s="259">
        <f t="shared" si="0"/>
        <v>0</v>
      </c>
      <c r="J63" s="260"/>
      <c r="K63" s="259">
        <v>0</v>
      </c>
      <c r="L63" s="259">
        <v>0</v>
      </c>
      <c r="N63" s="59"/>
    </row>
    <row r="64" spans="1:14" s="44" customFormat="1" ht="18" customHeight="1" x14ac:dyDescent="0.25">
      <c r="A64" s="195">
        <v>51</v>
      </c>
      <c r="B64" s="195" t="s">
        <v>127</v>
      </c>
      <c r="C64" s="247" t="s">
        <v>172</v>
      </c>
      <c r="D64" s="259">
        <v>580.16634539581912</v>
      </c>
      <c r="E64" s="259">
        <v>580.16634535554192</v>
      </c>
      <c r="F64" s="260">
        <f t="shared" si="1"/>
        <v>-6.9423577997440589E-9</v>
      </c>
      <c r="G64" s="259">
        <v>580.16634559260001</v>
      </c>
      <c r="H64" s="259">
        <f t="shared" si="2"/>
        <v>7.2007466656032193E-14</v>
      </c>
      <c r="I64" s="259">
        <f t="shared" si="0"/>
        <v>1.2411520804762301E-14</v>
      </c>
      <c r="J64" s="260"/>
      <c r="K64" s="259">
        <v>0</v>
      </c>
      <c r="L64" s="259">
        <v>7.2007466656032193E-14</v>
      </c>
      <c r="N64" s="59"/>
    </row>
    <row r="65" spans="1:14" s="44" customFormat="1" ht="18" customHeight="1" x14ac:dyDescent="0.25">
      <c r="A65" s="195">
        <v>52</v>
      </c>
      <c r="B65" s="195" t="s">
        <v>127</v>
      </c>
      <c r="C65" s="247" t="s">
        <v>173</v>
      </c>
      <c r="D65" s="259">
        <v>557.70503599767881</v>
      </c>
      <c r="E65" s="259">
        <v>557.70503544531493</v>
      </c>
      <c r="F65" s="260">
        <f t="shared" si="1"/>
        <v>-9.9042296142215491E-8</v>
      </c>
      <c r="G65" s="259">
        <v>557.70503580089996</v>
      </c>
      <c r="H65" s="259">
        <f t="shared" si="2"/>
        <v>0</v>
      </c>
      <c r="I65" s="259">
        <f t="shared" si="0"/>
        <v>0</v>
      </c>
      <c r="J65" s="260"/>
      <c r="K65" s="259">
        <v>0</v>
      </c>
      <c r="L65" s="259">
        <v>0</v>
      </c>
      <c r="N65" s="59"/>
    </row>
    <row r="66" spans="1:14" s="44" customFormat="1" ht="18" customHeight="1" x14ac:dyDescent="0.25">
      <c r="A66" s="195">
        <v>53</v>
      </c>
      <c r="B66" s="195" t="s">
        <v>127</v>
      </c>
      <c r="C66" s="247" t="s">
        <v>174</v>
      </c>
      <c r="D66" s="259">
        <v>337.85944760667888</v>
      </c>
      <c r="E66" s="259">
        <v>337.85944705431496</v>
      </c>
      <c r="F66" s="260">
        <f t="shared" si="1"/>
        <v>-1.6348926124010177E-7</v>
      </c>
      <c r="G66" s="259">
        <v>337.85944740990004</v>
      </c>
      <c r="H66" s="259">
        <f t="shared" si="2"/>
        <v>-7.2007466656032193E-14</v>
      </c>
      <c r="I66" s="259">
        <f t="shared" si="0"/>
        <v>-2.1312846890575811E-14</v>
      </c>
      <c r="J66" s="260"/>
      <c r="K66" s="259">
        <v>0</v>
      </c>
      <c r="L66" s="259">
        <v>-7.2007466656032193E-14</v>
      </c>
      <c r="N66" s="59"/>
    </row>
    <row r="67" spans="1:14" s="44" customFormat="1" ht="18" customHeight="1" x14ac:dyDescent="0.25">
      <c r="A67" s="195">
        <v>54</v>
      </c>
      <c r="B67" s="195" t="s">
        <v>127</v>
      </c>
      <c r="C67" s="247" t="s">
        <v>175</v>
      </c>
      <c r="D67" s="259">
        <v>526.74512608414034</v>
      </c>
      <c r="E67" s="259">
        <v>526.74512659622701</v>
      </c>
      <c r="F67" s="260">
        <f t="shared" si="1"/>
        <v>9.7217167649432668E-8</v>
      </c>
      <c r="G67" s="259">
        <v>526.74512647769996</v>
      </c>
      <c r="H67" s="259">
        <f t="shared" si="2"/>
        <v>-1.4401493331206439E-13</v>
      </c>
      <c r="I67" s="259">
        <f t="shared" si="0"/>
        <v>-2.7340534547072913E-14</v>
      </c>
      <c r="J67" s="260"/>
      <c r="K67" s="259">
        <v>0</v>
      </c>
      <c r="L67" s="259">
        <v>-1.4401493331206439E-13</v>
      </c>
      <c r="N67" s="59"/>
    </row>
    <row r="68" spans="1:14" s="44" customFormat="1" ht="18" customHeight="1" x14ac:dyDescent="0.25">
      <c r="A68" s="195">
        <v>55</v>
      </c>
      <c r="B68" s="195" t="s">
        <v>127</v>
      </c>
      <c r="C68" s="247" t="s">
        <v>176</v>
      </c>
      <c r="D68" s="259">
        <v>429.25879940935766</v>
      </c>
      <c r="E68" s="259">
        <v>429.25879948991201</v>
      </c>
      <c r="F68" s="260">
        <f t="shared" si="1"/>
        <v>1.8765916820484563E-8</v>
      </c>
      <c r="G68" s="259">
        <v>429.25879901580004</v>
      </c>
      <c r="H68" s="259">
        <f t="shared" si="2"/>
        <v>0</v>
      </c>
      <c r="I68" s="259">
        <f t="shared" si="0"/>
        <v>0</v>
      </c>
      <c r="J68" s="260"/>
      <c r="K68" s="259">
        <v>0</v>
      </c>
      <c r="L68" s="259">
        <v>0</v>
      </c>
      <c r="N68" s="59"/>
    </row>
    <row r="69" spans="1:14" s="44" customFormat="1" ht="18" customHeight="1" x14ac:dyDescent="0.25">
      <c r="A69" s="195">
        <v>57</v>
      </c>
      <c r="B69" s="195" t="s">
        <v>127</v>
      </c>
      <c r="C69" s="247" t="s">
        <v>177</v>
      </c>
      <c r="D69" s="259">
        <v>278.86357406131913</v>
      </c>
      <c r="E69" s="259">
        <v>278.863574613683</v>
      </c>
      <c r="F69" s="260">
        <f t="shared" si="1"/>
        <v>1.9807673368177348E-7</v>
      </c>
      <c r="G69" s="259">
        <v>278.86357425810002</v>
      </c>
      <c r="H69" s="259">
        <f t="shared" si="2"/>
        <v>-7.2007466656032193E-14</v>
      </c>
      <c r="I69" s="259">
        <f t="shared" si="0"/>
        <v>-2.5821754151931108E-14</v>
      </c>
      <c r="J69" s="260"/>
      <c r="K69" s="259">
        <v>0</v>
      </c>
      <c r="L69" s="259">
        <v>-7.2007466656032193E-14</v>
      </c>
      <c r="N69" s="59"/>
    </row>
    <row r="70" spans="1:14" s="44" customFormat="1" ht="18" customHeight="1" x14ac:dyDescent="0.25">
      <c r="A70" s="195">
        <v>58</v>
      </c>
      <c r="B70" s="195" t="s">
        <v>131</v>
      </c>
      <c r="C70" s="247" t="s">
        <v>178</v>
      </c>
      <c r="D70" s="259">
        <v>1580.5294722693188</v>
      </c>
      <c r="E70" s="259">
        <v>1580.5294728216829</v>
      </c>
      <c r="F70" s="260">
        <f t="shared" si="1"/>
        <v>3.4948044458360528E-8</v>
      </c>
      <c r="G70" s="259">
        <v>1580.5294724661001</v>
      </c>
      <c r="H70" s="259">
        <f t="shared" si="2"/>
        <v>0</v>
      </c>
      <c r="I70" s="259">
        <f t="shared" si="0"/>
        <v>0</v>
      </c>
      <c r="J70" s="260"/>
      <c r="K70" s="259">
        <v>0</v>
      </c>
      <c r="L70" s="259">
        <v>0</v>
      </c>
      <c r="N70" s="59"/>
    </row>
    <row r="71" spans="1:14" s="44" customFormat="1" ht="18" customHeight="1" x14ac:dyDescent="0.25">
      <c r="A71" s="195">
        <v>59</v>
      </c>
      <c r="B71" s="195" t="s">
        <v>131</v>
      </c>
      <c r="C71" s="247" t="s">
        <v>179</v>
      </c>
      <c r="D71" s="259">
        <v>613.97997094767879</v>
      </c>
      <c r="E71" s="259">
        <v>613.97997039531492</v>
      </c>
      <c r="F71" s="260">
        <f t="shared" si="1"/>
        <v>-8.9964487415272743E-8</v>
      </c>
      <c r="G71" s="259">
        <v>613.97997075089995</v>
      </c>
      <c r="H71" s="259">
        <f t="shared" si="2"/>
        <v>1.4401493331206439E-13</v>
      </c>
      <c r="I71" s="259">
        <f t="shared" si="0"/>
        <v>2.3455966034093826E-14</v>
      </c>
      <c r="J71" s="260"/>
      <c r="K71" s="259">
        <v>0</v>
      </c>
      <c r="L71" s="259">
        <v>1.4401493331206439E-13</v>
      </c>
      <c r="N71" s="59"/>
    </row>
    <row r="72" spans="1:14" s="44" customFormat="1" ht="18" customHeight="1" x14ac:dyDescent="0.25">
      <c r="A72" s="195">
        <v>60</v>
      </c>
      <c r="B72" s="195" t="s">
        <v>180</v>
      </c>
      <c r="C72" s="247" t="s">
        <v>181</v>
      </c>
      <c r="D72" s="259">
        <v>2297.6229200063494</v>
      </c>
      <c r="E72" s="259">
        <v>2297.6229200868956</v>
      </c>
      <c r="F72" s="260">
        <f t="shared" si="1"/>
        <v>3.5056473279837519E-9</v>
      </c>
      <c r="G72" s="259">
        <v>2295.8232567191999</v>
      </c>
      <c r="H72" s="259">
        <f t="shared" si="2"/>
        <v>-5.7605973324825754E-13</v>
      </c>
      <c r="I72" s="259">
        <f t="shared" si="0"/>
        <v>-2.5071987583866506E-14</v>
      </c>
      <c r="J72" s="260"/>
      <c r="K72" s="259">
        <v>0</v>
      </c>
      <c r="L72" s="259">
        <v>-5.7605973324825754E-13</v>
      </c>
      <c r="N72" s="59"/>
    </row>
    <row r="73" spans="1:14" s="44" customFormat="1" ht="18" customHeight="1" x14ac:dyDescent="0.25">
      <c r="A73" s="195">
        <v>61</v>
      </c>
      <c r="B73" s="195" t="s">
        <v>117</v>
      </c>
      <c r="C73" s="247" t="s">
        <v>182</v>
      </c>
      <c r="D73" s="259">
        <v>1560.4093738821402</v>
      </c>
      <c r="E73" s="259">
        <v>1560.4093743942269</v>
      </c>
      <c r="F73" s="260">
        <f t="shared" si="1"/>
        <v>3.2817453643474437E-8</v>
      </c>
      <c r="G73" s="259">
        <v>1560.4093742757</v>
      </c>
      <c r="H73" s="259">
        <f t="shared" si="2"/>
        <v>5.7605973324825754E-13</v>
      </c>
      <c r="I73" s="259">
        <f t="shared" si="0"/>
        <v>3.6917218180126105E-14</v>
      </c>
      <c r="J73" s="260"/>
      <c r="K73" s="259">
        <v>0</v>
      </c>
      <c r="L73" s="259">
        <v>5.7605973324825754E-13</v>
      </c>
      <c r="N73" s="59"/>
    </row>
    <row r="74" spans="1:14" s="44" customFormat="1" ht="18" customHeight="1" x14ac:dyDescent="0.25">
      <c r="A74" s="195">
        <v>62</v>
      </c>
      <c r="B74" s="195" t="s">
        <v>183</v>
      </c>
      <c r="C74" s="247" t="s">
        <v>607</v>
      </c>
      <c r="D74" s="259">
        <v>12850.62935782113</v>
      </c>
      <c r="E74" s="259">
        <v>12850.629358333208</v>
      </c>
      <c r="F74" s="260">
        <f t="shared" si="1"/>
        <v>3.9848515598350787E-9</v>
      </c>
      <c r="G74" s="259">
        <v>12850.629358214701</v>
      </c>
      <c r="H74" s="259">
        <f t="shared" si="2"/>
        <v>13.826294483221179</v>
      </c>
      <c r="I74" s="259">
        <f t="shared" si="0"/>
        <v>0.10759235285433928</v>
      </c>
      <c r="J74" s="260"/>
      <c r="K74" s="259">
        <v>0</v>
      </c>
      <c r="L74" s="259">
        <v>13.826294483221179</v>
      </c>
      <c r="N74" s="59"/>
    </row>
    <row r="75" spans="1:14" s="44" customFormat="1" ht="18" customHeight="1" x14ac:dyDescent="0.25">
      <c r="A75" s="195">
        <v>63</v>
      </c>
      <c r="B75" s="195" t="s">
        <v>146</v>
      </c>
      <c r="C75" s="247" t="s">
        <v>608</v>
      </c>
      <c r="D75" s="259">
        <v>16893.310263717849</v>
      </c>
      <c r="E75" s="259">
        <v>16893.310263205771</v>
      </c>
      <c r="F75" s="260">
        <f t="shared" si="1"/>
        <v>-3.0312463650261634E-9</v>
      </c>
      <c r="G75" s="259">
        <v>16893.309999836401</v>
      </c>
      <c r="H75" s="259">
        <f t="shared" si="2"/>
        <v>6799.5849680336369</v>
      </c>
      <c r="I75" s="259">
        <f t="shared" si="0"/>
        <v>40.250163301880356</v>
      </c>
      <c r="J75" s="260"/>
      <c r="K75" s="259">
        <v>0</v>
      </c>
      <c r="L75" s="259">
        <v>6799.5849680336369</v>
      </c>
      <c r="N75" s="59"/>
    </row>
    <row r="76" spans="1:14" s="44" customFormat="1" ht="18" customHeight="1" x14ac:dyDescent="0.25">
      <c r="A76" s="195">
        <v>64</v>
      </c>
      <c r="B76" s="195" t="s">
        <v>127</v>
      </c>
      <c r="C76" s="247" t="s">
        <v>187</v>
      </c>
      <c r="D76" s="259">
        <v>135.6643665893591</v>
      </c>
      <c r="E76" s="259">
        <v>135.66436666991223</v>
      </c>
      <c r="F76" s="260">
        <f t="shared" si="1"/>
        <v>5.9376773720032361E-8</v>
      </c>
      <c r="G76" s="259">
        <v>135.6643661958</v>
      </c>
      <c r="H76" s="259">
        <f t="shared" si="2"/>
        <v>1.8001866664008048E-14</v>
      </c>
      <c r="I76" s="259">
        <f t="shared" si="0"/>
        <v>1.3269414147495903E-14</v>
      </c>
      <c r="J76" s="260"/>
      <c r="K76" s="259">
        <v>0</v>
      </c>
      <c r="L76" s="259">
        <v>1.8001866664008048E-14</v>
      </c>
      <c r="N76" s="59"/>
    </row>
    <row r="77" spans="1:14" s="44" customFormat="1" ht="18" customHeight="1" x14ac:dyDescent="0.25">
      <c r="A77" s="195">
        <v>65</v>
      </c>
      <c r="B77" s="195" t="s">
        <v>127</v>
      </c>
      <c r="C77" s="247" t="s">
        <v>188</v>
      </c>
      <c r="D77" s="259">
        <v>1384.6394333541405</v>
      </c>
      <c r="E77" s="259">
        <v>1384.6394338662271</v>
      </c>
      <c r="F77" s="260">
        <f t="shared" si="1"/>
        <v>3.6983394124945335E-8</v>
      </c>
      <c r="G77" s="259">
        <v>1384.6394337477</v>
      </c>
      <c r="H77" s="259">
        <f t="shared" si="2"/>
        <v>-2.8802986662412877E-13</v>
      </c>
      <c r="I77" s="259">
        <f t="shared" si="0"/>
        <v>-2.0801795729584567E-14</v>
      </c>
      <c r="J77" s="260"/>
      <c r="K77" s="259">
        <v>0</v>
      </c>
      <c r="L77" s="259">
        <v>-2.8802986662412877E-13</v>
      </c>
      <c r="N77" s="59"/>
    </row>
    <row r="78" spans="1:14" s="44" customFormat="1" ht="18" customHeight="1" x14ac:dyDescent="0.25">
      <c r="A78" s="195">
        <v>66</v>
      </c>
      <c r="B78" s="195" t="s">
        <v>127</v>
      </c>
      <c r="C78" s="247" t="s">
        <v>189</v>
      </c>
      <c r="D78" s="259">
        <v>1519.5669458969999</v>
      </c>
      <c r="E78" s="259">
        <v>1519.5669458969999</v>
      </c>
      <c r="F78" s="260">
        <f t="shared" si="1"/>
        <v>0</v>
      </c>
      <c r="G78" s="259">
        <v>1519.5669458969999</v>
      </c>
      <c r="H78" s="259">
        <f t="shared" si="2"/>
        <v>0</v>
      </c>
      <c r="I78" s="259">
        <f t="shared" ref="I78:I141" si="3">+H78/E78*100</f>
        <v>0</v>
      </c>
      <c r="J78" s="260"/>
      <c r="K78" s="259">
        <v>0</v>
      </c>
      <c r="L78" s="259">
        <v>0</v>
      </c>
      <c r="N78" s="59"/>
    </row>
    <row r="79" spans="1:14" s="44" customFormat="1" ht="18" customHeight="1" x14ac:dyDescent="0.25">
      <c r="A79" s="195">
        <v>67</v>
      </c>
      <c r="B79" s="195" t="s">
        <v>127</v>
      </c>
      <c r="C79" s="247" t="s">
        <v>190</v>
      </c>
      <c r="D79" s="259">
        <v>414.53720306700001</v>
      </c>
      <c r="E79" s="259">
        <v>414.53720306700001</v>
      </c>
      <c r="F79" s="260">
        <f t="shared" si="1"/>
        <v>0</v>
      </c>
      <c r="G79" s="259">
        <v>414.53720306700001</v>
      </c>
      <c r="H79" s="259">
        <f t="shared" si="2"/>
        <v>-7.2007466656032193E-14</v>
      </c>
      <c r="I79" s="259">
        <f t="shared" si="3"/>
        <v>-1.7370567978766892E-14</v>
      </c>
      <c r="J79" s="260"/>
      <c r="K79" s="259">
        <v>0</v>
      </c>
      <c r="L79" s="259">
        <v>-7.2007466656032193E-14</v>
      </c>
      <c r="N79" s="59"/>
    </row>
    <row r="80" spans="1:14" s="44" customFormat="1" ht="18" customHeight="1" x14ac:dyDescent="0.25">
      <c r="A80" s="195">
        <v>68</v>
      </c>
      <c r="B80" s="195" t="s">
        <v>127</v>
      </c>
      <c r="C80" s="247" t="s">
        <v>191</v>
      </c>
      <c r="D80" s="259">
        <v>1881.6058673546788</v>
      </c>
      <c r="E80" s="259">
        <v>1881.6058668023149</v>
      </c>
      <c r="F80" s="260">
        <f t="shared" ref="F80:F143" si="4">E80/D80*100-100</f>
        <v>-2.9355987862800248E-8</v>
      </c>
      <c r="G80" s="259">
        <v>1881.6058671579001</v>
      </c>
      <c r="H80" s="259">
        <f t="shared" ref="H80:H143" si="5">+K80+L80</f>
        <v>106.9896528314912</v>
      </c>
      <c r="I80" s="259">
        <f t="shared" si="3"/>
        <v>5.6860820174479043</v>
      </c>
      <c r="J80" s="260"/>
      <c r="K80" s="259">
        <v>0</v>
      </c>
      <c r="L80" s="259">
        <v>106.9896528314912</v>
      </c>
      <c r="N80" s="59"/>
    </row>
    <row r="81" spans="1:14" s="44" customFormat="1" ht="18" customHeight="1" x14ac:dyDescent="0.25">
      <c r="A81" s="195">
        <v>69</v>
      </c>
      <c r="B81" s="195" t="s">
        <v>127</v>
      </c>
      <c r="C81" s="247" t="s">
        <v>192</v>
      </c>
      <c r="D81" s="259">
        <v>673.12124888367885</v>
      </c>
      <c r="E81" s="259">
        <v>673.12124833131486</v>
      </c>
      <c r="F81" s="260">
        <f t="shared" si="4"/>
        <v>-8.2060097383873654E-8</v>
      </c>
      <c r="G81" s="259">
        <v>673.1212486869</v>
      </c>
      <c r="H81" s="259">
        <f t="shared" si="5"/>
        <v>0</v>
      </c>
      <c r="I81" s="259">
        <f t="shared" si="3"/>
        <v>0</v>
      </c>
      <c r="J81" s="260"/>
      <c r="K81" s="259">
        <v>0</v>
      </c>
      <c r="L81" s="259">
        <v>0</v>
      </c>
      <c r="N81" s="59"/>
    </row>
    <row r="82" spans="1:14" s="44" customFormat="1" ht="18" customHeight="1" x14ac:dyDescent="0.25">
      <c r="A82" s="195">
        <v>70</v>
      </c>
      <c r="B82" s="195" t="s">
        <v>127</v>
      </c>
      <c r="C82" s="247" t="s">
        <v>193</v>
      </c>
      <c r="D82" s="259">
        <v>752.19781865067887</v>
      </c>
      <c r="E82" s="259">
        <v>752.197818098315</v>
      </c>
      <c r="F82" s="260">
        <f t="shared" si="4"/>
        <v>-7.3433326974736701E-8</v>
      </c>
      <c r="G82" s="259">
        <v>752.19781845389991</v>
      </c>
      <c r="H82" s="259">
        <f t="shared" si="5"/>
        <v>1.4401493331206439E-13</v>
      </c>
      <c r="I82" s="259">
        <f t="shared" si="3"/>
        <v>1.9145885543268237E-14</v>
      </c>
      <c r="J82" s="260"/>
      <c r="K82" s="259">
        <v>0</v>
      </c>
      <c r="L82" s="259">
        <v>1.4401493331206439E-13</v>
      </c>
      <c r="N82" s="59"/>
    </row>
    <row r="83" spans="1:14" s="44" customFormat="1" ht="18" customHeight="1" x14ac:dyDescent="0.25">
      <c r="A83" s="195">
        <v>71</v>
      </c>
      <c r="B83" s="195" t="s">
        <v>194</v>
      </c>
      <c r="C83" s="247" t="s">
        <v>195</v>
      </c>
      <c r="D83" s="259">
        <v>275.14831399167889</v>
      </c>
      <c r="E83" s="259">
        <v>275.14831343931496</v>
      </c>
      <c r="F83" s="260">
        <f t="shared" si="4"/>
        <v>-2.0075134443686693E-7</v>
      </c>
      <c r="G83" s="259">
        <v>275.14831379489999</v>
      </c>
      <c r="H83" s="259">
        <f t="shared" si="5"/>
        <v>-7.2007466656032193E-14</v>
      </c>
      <c r="I83" s="259">
        <f t="shared" si="3"/>
        <v>-2.6170419057252815E-14</v>
      </c>
      <c r="J83" s="260"/>
      <c r="K83" s="259">
        <v>0</v>
      </c>
      <c r="L83" s="259">
        <v>-7.2007466656032193E-14</v>
      </c>
      <c r="N83" s="59"/>
    </row>
    <row r="84" spans="1:14" s="44" customFormat="1" ht="18" customHeight="1" x14ac:dyDescent="0.25">
      <c r="A84" s="195">
        <v>72</v>
      </c>
      <c r="B84" s="195" t="s">
        <v>196</v>
      </c>
      <c r="C84" s="247" t="s">
        <v>197</v>
      </c>
      <c r="D84" s="259">
        <v>626.45754179367884</v>
      </c>
      <c r="E84" s="259">
        <v>626.45754124131497</v>
      </c>
      <c r="F84" s="260">
        <f t="shared" si="4"/>
        <v>-8.8172598111668776E-8</v>
      </c>
      <c r="G84" s="259">
        <v>626.45762267010002</v>
      </c>
      <c r="H84" s="259">
        <f t="shared" si="5"/>
        <v>0</v>
      </c>
      <c r="I84" s="259">
        <f t="shared" si="3"/>
        <v>0</v>
      </c>
      <c r="J84" s="260"/>
      <c r="K84" s="259">
        <v>0</v>
      </c>
      <c r="L84" s="259">
        <v>0</v>
      </c>
      <c r="N84" s="59"/>
    </row>
    <row r="85" spans="1:14" s="44" customFormat="1" ht="18" customHeight="1" x14ac:dyDescent="0.25">
      <c r="A85" s="195">
        <v>73</v>
      </c>
      <c r="B85" s="195" t="s">
        <v>196</v>
      </c>
      <c r="C85" s="247" t="s">
        <v>198</v>
      </c>
      <c r="D85" s="259">
        <v>858.2033378433191</v>
      </c>
      <c r="E85" s="259">
        <v>858.20333839568309</v>
      </c>
      <c r="F85" s="260">
        <f t="shared" si="4"/>
        <v>6.4362822627117566E-8</v>
      </c>
      <c r="G85" s="259">
        <v>858.20333804009999</v>
      </c>
      <c r="H85" s="259">
        <f t="shared" si="5"/>
        <v>1.4401493331206439E-13</v>
      </c>
      <c r="I85" s="259">
        <f t="shared" si="3"/>
        <v>1.6780980318869943E-14</v>
      </c>
      <c r="J85" s="260"/>
      <c r="K85" s="259">
        <v>0</v>
      </c>
      <c r="L85" s="259">
        <v>1.4401493331206439E-13</v>
      </c>
      <c r="N85" s="59"/>
    </row>
    <row r="86" spans="1:14" s="44" customFormat="1" ht="18" customHeight="1" x14ac:dyDescent="0.25">
      <c r="A86" s="195">
        <v>74</v>
      </c>
      <c r="B86" s="195" t="s">
        <v>196</v>
      </c>
      <c r="C86" s="247" t="s">
        <v>199</v>
      </c>
      <c r="D86" s="259">
        <v>128.6638571286407</v>
      </c>
      <c r="E86" s="259">
        <v>128.66385704808758</v>
      </c>
      <c r="F86" s="260">
        <f t="shared" si="4"/>
        <v>-6.2607412587567524E-8</v>
      </c>
      <c r="G86" s="259">
        <v>128.6638575222</v>
      </c>
      <c r="H86" s="259">
        <f t="shared" si="5"/>
        <v>1.8001866664008048E-14</v>
      </c>
      <c r="I86" s="259">
        <f t="shared" si="3"/>
        <v>1.3991393602695997E-14</v>
      </c>
      <c r="J86" s="260"/>
      <c r="K86" s="259">
        <v>0</v>
      </c>
      <c r="L86" s="259">
        <v>1.8001866664008048E-14</v>
      </c>
      <c r="N86" s="59"/>
    </row>
    <row r="87" spans="1:14" s="44" customFormat="1" ht="18" customHeight="1" x14ac:dyDescent="0.25">
      <c r="A87" s="195">
        <v>75</v>
      </c>
      <c r="B87" s="195" t="s">
        <v>196</v>
      </c>
      <c r="C87" s="247" t="s">
        <v>200</v>
      </c>
      <c r="D87" s="259">
        <v>234.20170596064031</v>
      </c>
      <c r="E87" s="259">
        <v>234.20170588008594</v>
      </c>
      <c r="F87" s="260">
        <f t="shared" si="4"/>
        <v>-3.4395299053358031E-8</v>
      </c>
      <c r="G87" s="259">
        <v>234.20170635419998</v>
      </c>
      <c r="H87" s="259">
        <f t="shared" si="5"/>
        <v>0</v>
      </c>
      <c r="I87" s="259">
        <f t="shared" si="3"/>
        <v>0</v>
      </c>
      <c r="J87" s="260"/>
      <c r="K87" s="259">
        <v>0</v>
      </c>
      <c r="L87" s="259">
        <v>0</v>
      </c>
      <c r="N87" s="59"/>
    </row>
    <row r="88" spans="1:14" s="44" customFormat="1" ht="18" customHeight="1" x14ac:dyDescent="0.25">
      <c r="A88" s="195">
        <v>76</v>
      </c>
      <c r="B88" s="195" t="s">
        <v>196</v>
      </c>
      <c r="C88" s="247" t="s">
        <v>201</v>
      </c>
      <c r="D88" s="259">
        <v>380.35493846185773</v>
      </c>
      <c r="E88" s="259">
        <v>380.35493794977094</v>
      </c>
      <c r="F88" s="260">
        <f t="shared" si="4"/>
        <v>-1.3463392178891809E-7</v>
      </c>
      <c r="G88" s="259">
        <v>380.35493806829999</v>
      </c>
      <c r="H88" s="259">
        <f t="shared" si="5"/>
        <v>0</v>
      </c>
      <c r="I88" s="259">
        <f t="shared" si="3"/>
        <v>0</v>
      </c>
      <c r="J88" s="260"/>
      <c r="K88" s="259">
        <v>0</v>
      </c>
      <c r="L88" s="259">
        <v>0</v>
      </c>
      <c r="N88" s="59"/>
    </row>
    <row r="89" spans="1:14" s="44" customFormat="1" ht="18" customHeight="1" x14ac:dyDescent="0.25">
      <c r="A89" s="195">
        <v>77</v>
      </c>
      <c r="B89" s="195" t="s">
        <v>196</v>
      </c>
      <c r="C89" s="247" t="s">
        <v>202</v>
      </c>
      <c r="D89" s="259">
        <v>291.93697192564031</v>
      </c>
      <c r="E89" s="259">
        <v>291.93697184508591</v>
      </c>
      <c r="F89" s="260">
        <f t="shared" si="4"/>
        <v>-2.7593088702815294E-8</v>
      </c>
      <c r="G89" s="259">
        <v>291.93697231920004</v>
      </c>
      <c r="H89" s="259">
        <f t="shared" si="5"/>
        <v>0</v>
      </c>
      <c r="I89" s="259">
        <f t="shared" si="3"/>
        <v>0</v>
      </c>
      <c r="J89" s="260"/>
      <c r="K89" s="259">
        <v>0</v>
      </c>
      <c r="L89" s="259">
        <v>0</v>
      </c>
      <c r="N89" s="59"/>
    </row>
    <row r="90" spans="1:14" s="44" customFormat="1" ht="18" customHeight="1" x14ac:dyDescent="0.25">
      <c r="A90" s="195">
        <v>78</v>
      </c>
      <c r="B90" s="195" t="s">
        <v>196</v>
      </c>
      <c r="C90" s="247" t="s">
        <v>203</v>
      </c>
      <c r="D90" s="259">
        <v>4.9990541916407718</v>
      </c>
      <c r="E90" s="259">
        <v>4.999054111087716</v>
      </c>
      <c r="F90" s="260">
        <f t="shared" si="4"/>
        <v>-1.611365931353248E-6</v>
      </c>
      <c r="G90" s="259">
        <v>4.9990545851999997</v>
      </c>
      <c r="H90" s="259">
        <f t="shared" si="5"/>
        <v>0</v>
      </c>
      <c r="I90" s="259">
        <f t="shared" si="3"/>
        <v>0</v>
      </c>
      <c r="J90" s="260"/>
      <c r="K90" s="259">
        <v>0</v>
      </c>
      <c r="L90" s="259">
        <v>0</v>
      </c>
      <c r="N90" s="59"/>
    </row>
    <row r="91" spans="1:14" s="44" customFormat="1" ht="18" customHeight="1" x14ac:dyDescent="0.25">
      <c r="A91" s="195">
        <v>79</v>
      </c>
      <c r="B91" s="195" t="s">
        <v>196</v>
      </c>
      <c r="C91" s="247" t="s">
        <v>205</v>
      </c>
      <c r="D91" s="259">
        <v>2581.93009308</v>
      </c>
      <c r="E91" s="259">
        <v>2581.93009308</v>
      </c>
      <c r="F91" s="260">
        <f t="shared" si="4"/>
        <v>0</v>
      </c>
      <c r="G91" s="259">
        <v>2581.93009308</v>
      </c>
      <c r="H91" s="259">
        <f t="shared" si="5"/>
        <v>2.8802986662412877E-13</v>
      </c>
      <c r="I91" s="259">
        <f t="shared" si="3"/>
        <v>1.1155602833558371E-14</v>
      </c>
      <c r="J91" s="260"/>
      <c r="K91" s="259">
        <v>0</v>
      </c>
      <c r="L91" s="259">
        <v>2.8802986662412877E-13</v>
      </c>
      <c r="N91" s="59"/>
    </row>
    <row r="92" spans="1:14" s="44" customFormat="1" ht="18" customHeight="1" x14ac:dyDescent="0.25">
      <c r="A92" s="195">
        <v>80</v>
      </c>
      <c r="B92" s="195" t="s">
        <v>196</v>
      </c>
      <c r="C92" s="247" t="s">
        <v>206</v>
      </c>
      <c r="D92" s="259">
        <v>597.71216700000002</v>
      </c>
      <c r="E92" s="259">
        <v>597.71216700000002</v>
      </c>
      <c r="F92" s="260">
        <f t="shared" si="4"/>
        <v>0</v>
      </c>
      <c r="G92" s="259">
        <v>597.71216700000002</v>
      </c>
      <c r="H92" s="259">
        <f t="shared" si="5"/>
        <v>-7.2007466656032193E-14</v>
      </c>
      <c r="I92" s="259">
        <f t="shared" si="3"/>
        <v>-1.2047181006444561E-14</v>
      </c>
      <c r="J92" s="260"/>
      <c r="K92" s="259">
        <v>0</v>
      </c>
      <c r="L92" s="259">
        <v>-7.2007466656032193E-14</v>
      </c>
      <c r="N92" s="59"/>
    </row>
    <row r="93" spans="1:14" s="44" customFormat="1" ht="18" customHeight="1" x14ac:dyDescent="0.25">
      <c r="A93" s="195">
        <v>82</v>
      </c>
      <c r="B93" s="195" t="s">
        <v>196</v>
      </c>
      <c r="C93" s="247" t="s">
        <v>207</v>
      </c>
      <c r="D93" s="259">
        <v>12.160939660179595</v>
      </c>
      <c r="E93" s="259">
        <v>12.160939700456133</v>
      </c>
      <c r="F93" s="260">
        <f t="shared" si="4"/>
        <v>3.311959346774529E-7</v>
      </c>
      <c r="G93" s="259">
        <v>12.1609394634</v>
      </c>
      <c r="H93" s="259">
        <f t="shared" si="5"/>
        <v>2.250233333001006E-15</v>
      </c>
      <c r="I93" s="259">
        <f t="shared" si="3"/>
        <v>1.8503778395649837E-14</v>
      </c>
      <c r="J93" s="260"/>
      <c r="K93" s="259">
        <v>0</v>
      </c>
      <c r="L93" s="259">
        <v>2.250233333001006E-15</v>
      </c>
      <c r="N93" s="59"/>
    </row>
    <row r="94" spans="1:14" s="44" customFormat="1" ht="18" customHeight="1" x14ac:dyDescent="0.25">
      <c r="A94" s="253">
        <v>83</v>
      </c>
      <c r="B94" s="253" t="s">
        <v>196</v>
      </c>
      <c r="C94" s="247" t="s">
        <v>208</v>
      </c>
      <c r="D94" s="259">
        <v>18.551452986640772</v>
      </c>
      <c r="E94" s="259">
        <v>18.551452906087718</v>
      </c>
      <c r="F94" s="260">
        <f t="shared" si="4"/>
        <v>-4.3421425743872533E-7</v>
      </c>
      <c r="G94" s="259">
        <v>18.551453380200002</v>
      </c>
      <c r="H94" s="259">
        <f t="shared" si="5"/>
        <v>4.5004666660020121E-15</v>
      </c>
      <c r="I94" s="259">
        <f t="shared" si="3"/>
        <v>2.42593757415365E-14</v>
      </c>
      <c r="J94" s="260"/>
      <c r="K94" s="259">
        <v>0</v>
      </c>
      <c r="L94" s="259">
        <v>4.5004666660020121E-15</v>
      </c>
      <c r="N94" s="59"/>
    </row>
    <row r="95" spans="1:14" s="44" customFormat="1" ht="18" customHeight="1" x14ac:dyDescent="0.25">
      <c r="A95" s="253">
        <v>84</v>
      </c>
      <c r="B95" s="253" t="s">
        <v>196</v>
      </c>
      <c r="C95" s="247" t="s">
        <v>209</v>
      </c>
      <c r="D95" s="259">
        <v>273.80446469999998</v>
      </c>
      <c r="E95" s="259">
        <v>273.80446469999998</v>
      </c>
      <c r="F95" s="260">
        <f t="shared" si="4"/>
        <v>0</v>
      </c>
      <c r="G95" s="259">
        <v>273.80446469999998</v>
      </c>
      <c r="H95" s="259">
        <f t="shared" si="5"/>
        <v>0</v>
      </c>
      <c r="I95" s="259">
        <f t="shared" si="3"/>
        <v>0</v>
      </c>
      <c r="J95" s="260"/>
      <c r="K95" s="259">
        <v>0</v>
      </c>
      <c r="L95" s="259">
        <v>0</v>
      </c>
      <c r="N95" s="59"/>
    </row>
    <row r="96" spans="1:14" s="44" customFormat="1" ht="18" customHeight="1" x14ac:dyDescent="0.25">
      <c r="A96" s="253">
        <v>87</v>
      </c>
      <c r="B96" s="253" t="s">
        <v>196</v>
      </c>
      <c r="C96" s="247" t="s">
        <v>210</v>
      </c>
      <c r="D96" s="259">
        <v>997.20096804899993</v>
      </c>
      <c r="E96" s="259">
        <v>997.20096804899993</v>
      </c>
      <c r="F96" s="260">
        <f t="shared" si="4"/>
        <v>0</v>
      </c>
      <c r="G96" s="259">
        <v>997.20096804899993</v>
      </c>
      <c r="H96" s="259">
        <f t="shared" si="5"/>
        <v>-2.8802986662412877E-13</v>
      </c>
      <c r="I96" s="259">
        <f t="shared" si="3"/>
        <v>-2.8883833435064984E-14</v>
      </c>
      <c r="J96" s="260"/>
      <c r="K96" s="259">
        <v>0</v>
      </c>
      <c r="L96" s="259">
        <v>-2.8802986662412877E-13</v>
      </c>
      <c r="N96" s="59"/>
    </row>
    <row r="97" spans="1:14" s="44" customFormat="1" ht="18" customHeight="1" x14ac:dyDescent="0.25">
      <c r="A97" s="253">
        <v>90</v>
      </c>
      <c r="B97" s="253" t="s">
        <v>196</v>
      </c>
      <c r="C97" s="247" t="s">
        <v>211</v>
      </c>
      <c r="D97" s="259">
        <v>272.40595200000001</v>
      </c>
      <c r="E97" s="259">
        <v>272.40595200000001</v>
      </c>
      <c r="F97" s="260">
        <f t="shared" si="4"/>
        <v>0</v>
      </c>
      <c r="G97" s="259">
        <v>272.40595200000001</v>
      </c>
      <c r="H97" s="259">
        <f t="shared" si="5"/>
        <v>-3.6003733328016096E-14</v>
      </c>
      <c r="I97" s="259">
        <f t="shared" si="3"/>
        <v>-1.3216940769347102E-14</v>
      </c>
      <c r="J97" s="260"/>
      <c r="K97" s="259">
        <v>0</v>
      </c>
      <c r="L97" s="259">
        <v>-3.6003733328016096E-14</v>
      </c>
      <c r="N97" s="59"/>
    </row>
    <row r="98" spans="1:14" s="44" customFormat="1" ht="18" customHeight="1" x14ac:dyDescent="0.25">
      <c r="A98" s="195">
        <v>91</v>
      </c>
      <c r="B98" s="195" t="s">
        <v>196</v>
      </c>
      <c r="C98" s="247" t="s">
        <v>212</v>
      </c>
      <c r="D98" s="259">
        <v>233.40039872014029</v>
      </c>
      <c r="E98" s="259">
        <v>233.40039923222696</v>
      </c>
      <c r="F98" s="260">
        <f t="shared" si="4"/>
        <v>2.1940265071407339E-7</v>
      </c>
      <c r="G98" s="259">
        <v>233.40039911370002</v>
      </c>
      <c r="H98" s="259">
        <f t="shared" si="5"/>
        <v>-3.6003733328016096E-14</v>
      </c>
      <c r="I98" s="259">
        <f t="shared" si="3"/>
        <v>-1.5425737679305926E-14</v>
      </c>
      <c r="J98" s="242"/>
      <c r="K98" s="259">
        <v>0</v>
      </c>
      <c r="L98" s="259">
        <v>-3.6003733328016096E-14</v>
      </c>
      <c r="N98" s="59"/>
    </row>
    <row r="99" spans="1:14" s="44" customFormat="1" ht="18" customHeight="1" x14ac:dyDescent="0.25">
      <c r="A99" s="253">
        <v>92</v>
      </c>
      <c r="B99" s="253" t="s">
        <v>196</v>
      </c>
      <c r="C99" s="247" t="s">
        <v>213</v>
      </c>
      <c r="D99" s="259">
        <v>655.68947680681924</v>
      </c>
      <c r="E99" s="259">
        <v>655.68947676654193</v>
      </c>
      <c r="F99" s="260">
        <f t="shared" si="4"/>
        <v>-6.1427414266290725E-9</v>
      </c>
      <c r="G99" s="259">
        <v>655.68947700360002</v>
      </c>
      <c r="H99" s="259">
        <f t="shared" si="5"/>
        <v>1.4401493331206439E-13</v>
      </c>
      <c r="I99" s="259">
        <f t="shared" si="3"/>
        <v>2.1963892728957255E-14</v>
      </c>
      <c r="J99" s="260"/>
      <c r="K99" s="259">
        <v>0</v>
      </c>
      <c r="L99" s="259">
        <v>1.4401493331206439E-13</v>
      </c>
      <c r="N99" s="59"/>
    </row>
    <row r="100" spans="1:14" s="44" customFormat="1" ht="18" customHeight="1" x14ac:dyDescent="0.25">
      <c r="A100" s="253">
        <v>93</v>
      </c>
      <c r="B100" s="253" t="s">
        <v>196</v>
      </c>
      <c r="C100" s="247" t="s">
        <v>214</v>
      </c>
      <c r="D100" s="259">
        <v>352.03760950231919</v>
      </c>
      <c r="E100" s="259">
        <v>352.037610054683</v>
      </c>
      <c r="F100" s="260">
        <f t="shared" si="4"/>
        <v>1.5690477539465064E-7</v>
      </c>
      <c r="G100" s="259">
        <v>352.03760969910002</v>
      </c>
      <c r="H100" s="259">
        <f t="shared" si="5"/>
        <v>0</v>
      </c>
      <c r="I100" s="259">
        <f t="shared" si="3"/>
        <v>0</v>
      </c>
      <c r="J100" s="260"/>
      <c r="K100" s="259">
        <v>0</v>
      </c>
      <c r="L100" s="259">
        <v>0</v>
      </c>
      <c r="N100" s="59"/>
    </row>
    <row r="101" spans="1:14" s="44" customFormat="1" ht="18" customHeight="1" x14ac:dyDescent="0.25">
      <c r="A101" s="253">
        <v>94</v>
      </c>
      <c r="B101" s="253" t="s">
        <v>196</v>
      </c>
      <c r="C101" s="247" t="s">
        <v>215</v>
      </c>
      <c r="D101" s="259">
        <v>117.35345700000001</v>
      </c>
      <c r="E101" s="259">
        <v>117.35345700000001</v>
      </c>
      <c r="F101" s="260">
        <f t="shared" si="4"/>
        <v>0</v>
      </c>
      <c r="G101" s="259">
        <v>117.35345700000001</v>
      </c>
      <c r="H101" s="259">
        <f t="shared" si="5"/>
        <v>0</v>
      </c>
      <c r="I101" s="259">
        <f t="shared" si="3"/>
        <v>0</v>
      </c>
      <c r="J101" s="260"/>
      <c r="K101" s="259">
        <v>0</v>
      </c>
      <c r="L101" s="259">
        <v>0</v>
      </c>
      <c r="N101" s="59"/>
    </row>
    <row r="102" spans="1:14" s="44" customFormat="1" ht="18" customHeight="1" x14ac:dyDescent="0.25">
      <c r="A102" s="253">
        <v>95</v>
      </c>
      <c r="B102" s="253" t="s">
        <v>131</v>
      </c>
      <c r="C102" s="247" t="s">
        <v>216</v>
      </c>
      <c r="D102" s="259">
        <v>156.14475368700002</v>
      </c>
      <c r="E102" s="259">
        <v>156.14475368700002</v>
      </c>
      <c r="F102" s="260">
        <f t="shared" si="4"/>
        <v>0</v>
      </c>
      <c r="G102" s="259">
        <v>156.14475368700002</v>
      </c>
      <c r="H102" s="259">
        <f t="shared" si="5"/>
        <v>3.6003733328016096E-14</v>
      </c>
      <c r="I102" s="259">
        <f t="shared" si="3"/>
        <v>2.3057920601154094E-14</v>
      </c>
      <c r="J102" s="260"/>
      <c r="K102" s="259">
        <v>0</v>
      </c>
      <c r="L102" s="259">
        <v>3.6003733328016096E-14</v>
      </c>
      <c r="N102" s="59"/>
    </row>
    <row r="103" spans="1:14" s="44" customFormat="1" ht="18" customHeight="1" x14ac:dyDescent="0.25">
      <c r="A103" s="253">
        <v>98</v>
      </c>
      <c r="B103" s="253" t="s">
        <v>131</v>
      </c>
      <c r="C103" s="247" t="s">
        <v>217</v>
      </c>
      <c r="D103" s="259">
        <v>70.521198333640683</v>
      </c>
      <c r="E103" s="259">
        <v>70.521198253087576</v>
      </c>
      <c r="F103" s="260">
        <f t="shared" si="4"/>
        <v>-1.1422538648275804E-7</v>
      </c>
      <c r="G103" s="259">
        <v>70.521198727200002</v>
      </c>
      <c r="H103" s="259">
        <f t="shared" si="5"/>
        <v>0</v>
      </c>
      <c r="I103" s="259">
        <f t="shared" si="3"/>
        <v>0</v>
      </c>
      <c r="J103" s="260"/>
      <c r="K103" s="259">
        <v>0</v>
      </c>
      <c r="L103" s="259">
        <v>0</v>
      </c>
      <c r="N103" s="59"/>
    </row>
    <row r="104" spans="1:14" s="44" customFormat="1" ht="18" customHeight="1" x14ac:dyDescent="0.25">
      <c r="A104" s="253">
        <v>99</v>
      </c>
      <c r="B104" s="253" t="s">
        <v>131</v>
      </c>
      <c r="C104" s="247" t="s">
        <v>218</v>
      </c>
      <c r="D104" s="259">
        <v>908.3235201356789</v>
      </c>
      <c r="E104" s="259">
        <v>908.32351958331503</v>
      </c>
      <c r="F104" s="260">
        <f t="shared" si="4"/>
        <v>-6.0811359503532003E-8</v>
      </c>
      <c r="G104" s="259">
        <v>908.32351993889995</v>
      </c>
      <c r="H104" s="259">
        <f t="shared" si="5"/>
        <v>-1.4401493331206439E-13</v>
      </c>
      <c r="I104" s="259">
        <f t="shared" si="3"/>
        <v>-1.5855026343271382E-14</v>
      </c>
      <c r="J104" s="260"/>
      <c r="K104" s="259">
        <v>0</v>
      </c>
      <c r="L104" s="259">
        <v>-1.4401493331206439E-13</v>
      </c>
      <c r="N104" s="59"/>
    </row>
    <row r="105" spans="1:14" s="44" customFormat="1" ht="18" customHeight="1" x14ac:dyDescent="0.25">
      <c r="A105" s="253">
        <v>100</v>
      </c>
      <c r="B105" s="253" t="s">
        <v>219</v>
      </c>
      <c r="C105" s="247" t="s">
        <v>220</v>
      </c>
      <c r="D105" s="259">
        <v>1613.7437031884999</v>
      </c>
      <c r="E105" s="259">
        <v>1613.7437037811389</v>
      </c>
      <c r="F105" s="260">
        <f t="shared" si="4"/>
        <v>3.6724486562889069E-8</v>
      </c>
      <c r="G105" s="259">
        <v>1613.7437031884999</v>
      </c>
      <c r="H105" s="259">
        <f t="shared" si="5"/>
        <v>0</v>
      </c>
      <c r="I105" s="259">
        <f t="shared" si="3"/>
        <v>0</v>
      </c>
      <c r="J105" s="260"/>
      <c r="K105" s="259">
        <v>0</v>
      </c>
      <c r="L105" s="259">
        <v>0</v>
      </c>
      <c r="N105" s="59"/>
    </row>
    <row r="106" spans="1:14" s="44" customFormat="1" ht="18" customHeight="1" x14ac:dyDescent="0.25">
      <c r="A106" s="253">
        <v>101</v>
      </c>
      <c r="B106" s="253" t="s">
        <v>219</v>
      </c>
      <c r="C106" s="247" t="s">
        <v>221</v>
      </c>
      <c r="D106" s="259">
        <v>565.15448731950005</v>
      </c>
      <c r="E106" s="259">
        <v>565.15448791213896</v>
      </c>
      <c r="F106" s="260">
        <f t="shared" si="4"/>
        <v>1.0486316170954524E-7</v>
      </c>
      <c r="G106" s="259">
        <v>565.15448731950005</v>
      </c>
      <c r="H106" s="259">
        <f t="shared" si="5"/>
        <v>-2.1602239996809659E-13</v>
      </c>
      <c r="I106" s="259">
        <f t="shared" si="3"/>
        <v>-3.8223601614870345E-14</v>
      </c>
      <c r="J106" s="260"/>
      <c r="K106" s="259">
        <v>0</v>
      </c>
      <c r="L106" s="259">
        <v>-2.1602239996809659E-13</v>
      </c>
      <c r="N106" s="59"/>
    </row>
    <row r="107" spans="1:14" s="44" customFormat="1" ht="18" customHeight="1" x14ac:dyDescent="0.25">
      <c r="A107" s="253">
        <v>102</v>
      </c>
      <c r="B107" s="253" t="s">
        <v>219</v>
      </c>
      <c r="C107" s="247" t="s">
        <v>222</v>
      </c>
      <c r="D107" s="259">
        <v>390.96480514081912</v>
      </c>
      <c r="E107" s="259">
        <v>390.96480510054198</v>
      </c>
      <c r="F107" s="260">
        <f t="shared" si="4"/>
        <v>-1.030198859552911E-8</v>
      </c>
      <c r="G107" s="259">
        <v>390.96480533760001</v>
      </c>
      <c r="H107" s="259">
        <f t="shared" si="5"/>
        <v>0</v>
      </c>
      <c r="I107" s="259">
        <f t="shared" si="3"/>
        <v>0</v>
      </c>
      <c r="J107" s="260"/>
      <c r="K107" s="259">
        <v>0</v>
      </c>
      <c r="L107" s="259">
        <v>0</v>
      </c>
      <c r="N107" s="59"/>
    </row>
    <row r="108" spans="1:14" s="44" customFormat="1" ht="18" customHeight="1" x14ac:dyDescent="0.25">
      <c r="A108" s="253">
        <v>103</v>
      </c>
      <c r="B108" s="253" t="s">
        <v>241</v>
      </c>
      <c r="C108" s="247" t="s">
        <v>223</v>
      </c>
      <c r="D108" s="259">
        <v>135.61827588482035</v>
      </c>
      <c r="E108" s="259">
        <v>135.61827584454377</v>
      </c>
      <c r="F108" s="260">
        <f t="shared" si="4"/>
        <v>-2.9698483672291331E-8</v>
      </c>
      <c r="G108" s="259">
        <v>135.61827608159999</v>
      </c>
      <c r="H108" s="259">
        <f t="shared" si="5"/>
        <v>3.6003733328016096E-14</v>
      </c>
      <c r="I108" s="259">
        <f t="shared" si="3"/>
        <v>2.6547847702537066E-14</v>
      </c>
      <c r="J108" s="260"/>
      <c r="K108" s="259">
        <v>0</v>
      </c>
      <c r="L108" s="259">
        <v>3.6003733328016096E-14</v>
      </c>
      <c r="N108" s="59"/>
    </row>
    <row r="109" spans="1:14" s="44" customFormat="1" ht="18" customHeight="1" x14ac:dyDescent="0.25">
      <c r="A109" s="253">
        <v>104</v>
      </c>
      <c r="B109" s="253" t="s">
        <v>219</v>
      </c>
      <c r="C109" s="247" t="s">
        <v>224</v>
      </c>
      <c r="D109" s="259">
        <v>3775.6540387133496</v>
      </c>
      <c r="E109" s="259">
        <v>3775.6540387938958</v>
      </c>
      <c r="F109" s="260">
        <f t="shared" si="4"/>
        <v>2.1333192989914096E-9</v>
      </c>
      <c r="G109" s="259">
        <v>3775.6540383197998</v>
      </c>
      <c r="H109" s="259">
        <f t="shared" si="5"/>
        <v>156.30357340256384</v>
      </c>
      <c r="I109" s="259">
        <f t="shared" si="3"/>
        <v>4.139774772703853</v>
      </c>
      <c r="J109" s="260"/>
      <c r="K109" s="259">
        <v>0</v>
      </c>
      <c r="L109" s="259">
        <v>156.30357340256384</v>
      </c>
      <c r="N109" s="59"/>
    </row>
    <row r="110" spans="1:14" s="44" customFormat="1" ht="18" customHeight="1" x14ac:dyDescent="0.25">
      <c r="A110" s="253">
        <v>105</v>
      </c>
      <c r="B110" s="253" t="s">
        <v>219</v>
      </c>
      <c r="C110" s="247" t="s">
        <v>609</v>
      </c>
      <c r="D110" s="259">
        <v>2056.4134689986645</v>
      </c>
      <c r="E110" s="259">
        <v>2056.4134684463129</v>
      </c>
      <c r="F110" s="260">
        <f t="shared" si="4"/>
        <v>-2.6859950708058022E-8</v>
      </c>
      <c r="G110" s="259">
        <v>2056.4134688018999</v>
      </c>
      <c r="H110" s="259">
        <f t="shared" si="5"/>
        <v>0</v>
      </c>
      <c r="I110" s="259">
        <f t="shared" si="3"/>
        <v>0</v>
      </c>
      <c r="J110" s="260"/>
      <c r="K110" s="259">
        <v>0</v>
      </c>
      <c r="L110" s="259">
        <v>0</v>
      </c>
      <c r="N110" s="59"/>
    </row>
    <row r="111" spans="1:14" s="44" customFormat="1" ht="18" customHeight="1" x14ac:dyDescent="0.25">
      <c r="A111" s="253">
        <v>106</v>
      </c>
      <c r="B111" s="253" t="s">
        <v>117</v>
      </c>
      <c r="C111" s="247" t="s">
        <v>226</v>
      </c>
      <c r="D111" s="259">
        <v>1509.912546558</v>
      </c>
      <c r="E111" s="259">
        <v>1509.912546558</v>
      </c>
      <c r="F111" s="260">
        <f t="shared" si="4"/>
        <v>0</v>
      </c>
      <c r="G111" s="259">
        <v>1509.912546558</v>
      </c>
      <c r="H111" s="259">
        <f t="shared" si="5"/>
        <v>0</v>
      </c>
      <c r="I111" s="259">
        <f t="shared" si="3"/>
        <v>0</v>
      </c>
      <c r="J111" s="260"/>
      <c r="K111" s="259">
        <v>0</v>
      </c>
      <c r="L111" s="259">
        <v>0</v>
      </c>
      <c r="N111" s="59"/>
    </row>
    <row r="112" spans="1:14" s="44" customFormat="1" ht="18" customHeight="1" x14ac:dyDescent="0.25">
      <c r="A112" s="253">
        <v>107</v>
      </c>
      <c r="B112" s="253" t="s">
        <v>119</v>
      </c>
      <c r="C112" s="247" t="s">
        <v>227</v>
      </c>
      <c r="D112" s="259">
        <v>1226.0442018573192</v>
      </c>
      <c r="E112" s="259">
        <v>1226.0442024096828</v>
      </c>
      <c r="F112" s="260">
        <f t="shared" si="4"/>
        <v>4.5052516384203045E-8</v>
      </c>
      <c r="G112" s="259">
        <v>1226.0442020541</v>
      </c>
      <c r="H112" s="259">
        <f t="shared" si="5"/>
        <v>0</v>
      </c>
      <c r="I112" s="259">
        <f t="shared" si="3"/>
        <v>0</v>
      </c>
      <c r="J112" s="260"/>
      <c r="K112" s="259">
        <v>0</v>
      </c>
      <c r="L112" s="259">
        <v>0</v>
      </c>
      <c r="N112" s="59"/>
    </row>
    <row r="113" spans="1:14" s="44" customFormat="1" ht="18" customHeight="1" x14ac:dyDescent="0.25">
      <c r="A113" s="253">
        <v>108</v>
      </c>
      <c r="B113" s="253" t="s">
        <v>610</v>
      </c>
      <c r="C113" s="247" t="s">
        <v>228</v>
      </c>
      <c r="D113" s="259">
        <v>694.4235362081788</v>
      </c>
      <c r="E113" s="259">
        <v>694.42353624845589</v>
      </c>
      <c r="F113" s="260">
        <f t="shared" si="4"/>
        <v>5.8000750868814066E-9</v>
      </c>
      <c r="G113" s="259">
        <v>694.42353601139996</v>
      </c>
      <c r="H113" s="259">
        <f t="shared" si="5"/>
        <v>0</v>
      </c>
      <c r="I113" s="259">
        <f t="shared" si="3"/>
        <v>0</v>
      </c>
      <c r="J113" s="260"/>
      <c r="K113" s="259">
        <v>0</v>
      </c>
      <c r="L113" s="259">
        <v>0</v>
      </c>
      <c r="N113" s="59"/>
    </row>
    <row r="114" spans="1:14" s="44" customFormat="1" ht="18" customHeight="1" x14ac:dyDescent="0.25">
      <c r="A114" s="253">
        <v>110</v>
      </c>
      <c r="B114" s="253" t="s">
        <v>196</v>
      </c>
      <c r="C114" s="247" t="s">
        <v>229</v>
      </c>
      <c r="D114" s="259">
        <v>106.43131583582034</v>
      </c>
      <c r="E114" s="259">
        <v>106.43131579554378</v>
      </c>
      <c r="F114" s="260">
        <f t="shared" si="4"/>
        <v>-3.7842767142137745E-8</v>
      </c>
      <c r="G114" s="259">
        <v>106.43131603259999</v>
      </c>
      <c r="H114" s="259">
        <f t="shared" si="5"/>
        <v>1.8001866664008048E-14</v>
      </c>
      <c r="I114" s="259">
        <f t="shared" si="3"/>
        <v>1.6914069444175542E-14</v>
      </c>
      <c r="J114" s="260"/>
      <c r="K114" s="259">
        <v>0</v>
      </c>
      <c r="L114" s="259">
        <v>1.8001866664008048E-14</v>
      </c>
      <c r="N114" s="59"/>
    </row>
    <row r="115" spans="1:14" s="44" customFormat="1" ht="18" customHeight="1" x14ac:dyDescent="0.25">
      <c r="A115" s="253">
        <v>111</v>
      </c>
      <c r="B115" s="253" t="s">
        <v>204</v>
      </c>
      <c r="C115" s="247" t="s">
        <v>230</v>
      </c>
      <c r="D115" s="259">
        <v>637.91610319531912</v>
      </c>
      <c r="E115" s="259">
        <v>637.916103747683</v>
      </c>
      <c r="F115" s="260">
        <f t="shared" si="4"/>
        <v>8.6588798353659513E-8</v>
      </c>
      <c r="G115" s="259">
        <v>637.91610339210001</v>
      </c>
      <c r="H115" s="259">
        <f t="shared" si="5"/>
        <v>-1.4401493331206439E-13</v>
      </c>
      <c r="I115" s="259">
        <f t="shared" si="3"/>
        <v>-2.2575842256684441E-14</v>
      </c>
      <c r="J115" s="260"/>
      <c r="K115" s="259">
        <v>0</v>
      </c>
      <c r="L115" s="259">
        <v>-1.4401493331206439E-13</v>
      </c>
      <c r="N115" s="59"/>
    </row>
    <row r="116" spans="1:14" s="44" customFormat="1" ht="18" customHeight="1" x14ac:dyDescent="0.25">
      <c r="A116" s="253">
        <v>112</v>
      </c>
      <c r="B116" s="253" t="s">
        <v>204</v>
      </c>
      <c r="C116" s="247" t="s">
        <v>231</v>
      </c>
      <c r="D116" s="259">
        <v>277.4682639495</v>
      </c>
      <c r="E116" s="259">
        <v>277.46826454213902</v>
      </c>
      <c r="F116" s="260">
        <f t="shared" si="4"/>
        <v>2.1358803792281833E-7</v>
      </c>
      <c r="G116" s="259">
        <v>277.4682639495</v>
      </c>
      <c r="H116" s="259">
        <f t="shared" si="5"/>
        <v>0</v>
      </c>
      <c r="I116" s="259">
        <f t="shared" si="3"/>
        <v>0</v>
      </c>
      <c r="J116" s="260"/>
      <c r="K116" s="259">
        <v>0</v>
      </c>
      <c r="L116" s="259">
        <v>0</v>
      </c>
      <c r="N116" s="59"/>
    </row>
    <row r="117" spans="1:14" s="44" customFormat="1" ht="18" customHeight="1" x14ac:dyDescent="0.25">
      <c r="A117" s="253">
        <v>113</v>
      </c>
      <c r="B117" s="253" t="s">
        <v>204</v>
      </c>
      <c r="C117" s="247" t="s">
        <v>232</v>
      </c>
      <c r="D117" s="259">
        <v>726.59459806617883</v>
      </c>
      <c r="E117" s="259">
        <v>726.59459810645592</v>
      </c>
      <c r="F117" s="260">
        <f t="shared" si="4"/>
        <v>5.5432707313229912E-9</v>
      </c>
      <c r="G117" s="259">
        <v>726.59459786939999</v>
      </c>
      <c r="H117" s="259">
        <f t="shared" si="5"/>
        <v>0</v>
      </c>
      <c r="I117" s="259">
        <f t="shared" si="3"/>
        <v>0</v>
      </c>
      <c r="J117" s="260"/>
      <c r="K117" s="259">
        <v>0</v>
      </c>
      <c r="L117" s="259">
        <v>0</v>
      </c>
      <c r="N117" s="59"/>
    </row>
    <row r="118" spans="1:14" s="44" customFormat="1" ht="18" customHeight="1" x14ac:dyDescent="0.25">
      <c r="A118" s="253">
        <v>114</v>
      </c>
      <c r="B118" s="253" t="s">
        <v>196</v>
      </c>
      <c r="C118" s="247" t="s">
        <v>233</v>
      </c>
      <c r="D118" s="259">
        <v>619.19656499999996</v>
      </c>
      <c r="E118" s="259">
        <v>619.19656499999996</v>
      </c>
      <c r="F118" s="260">
        <f t="shared" si="4"/>
        <v>0</v>
      </c>
      <c r="G118" s="259">
        <v>619.19656499999996</v>
      </c>
      <c r="H118" s="259">
        <f t="shared" si="5"/>
        <v>0</v>
      </c>
      <c r="I118" s="259">
        <f t="shared" si="3"/>
        <v>0</v>
      </c>
      <c r="J118" s="260"/>
      <c r="K118" s="259">
        <v>0</v>
      </c>
      <c r="L118" s="259">
        <v>0</v>
      </c>
      <c r="N118" s="59"/>
    </row>
    <row r="119" spans="1:14" s="44" customFormat="1" ht="18" customHeight="1" x14ac:dyDescent="0.25">
      <c r="A119" s="253">
        <v>117</v>
      </c>
      <c r="B119" s="253" t="s">
        <v>196</v>
      </c>
      <c r="C119" s="247" t="s">
        <v>234</v>
      </c>
      <c r="D119" s="259">
        <v>895.85886000000005</v>
      </c>
      <c r="E119" s="259">
        <v>895.85886000000005</v>
      </c>
      <c r="F119" s="260">
        <f t="shared" si="4"/>
        <v>0</v>
      </c>
      <c r="G119" s="259">
        <v>895.85886000000005</v>
      </c>
      <c r="H119" s="259">
        <f t="shared" si="5"/>
        <v>1.4401493331206439E-13</v>
      </c>
      <c r="I119" s="259">
        <f t="shared" si="3"/>
        <v>1.6075627505884619E-14</v>
      </c>
      <c r="J119" s="260"/>
      <c r="K119" s="259">
        <v>0</v>
      </c>
      <c r="L119" s="259">
        <v>1.4401493331206439E-13</v>
      </c>
      <c r="N119" s="59"/>
    </row>
    <row r="120" spans="1:14" s="44" customFormat="1" ht="18" customHeight="1" x14ac:dyDescent="0.25">
      <c r="A120" s="253">
        <v>118</v>
      </c>
      <c r="B120" s="253" t="s">
        <v>196</v>
      </c>
      <c r="C120" s="247" t="s">
        <v>235</v>
      </c>
      <c r="D120" s="259">
        <v>418.0121017605</v>
      </c>
      <c r="E120" s="259">
        <v>418.01210235313903</v>
      </c>
      <c r="F120" s="260">
        <f t="shared" si="4"/>
        <v>1.4177557261518814E-7</v>
      </c>
      <c r="G120" s="259">
        <v>418.0121017605</v>
      </c>
      <c r="H120" s="259">
        <f t="shared" si="5"/>
        <v>-7.2007466656032193E-14</v>
      </c>
      <c r="I120" s="259">
        <f t="shared" si="3"/>
        <v>-1.7226167914918374E-14</v>
      </c>
      <c r="J120" s="260"/>
      <c r="K120" s="259">
        <v>0</v>
      </c>
      <c r="L120" s="259">
        <v>-7.2007466656032193E-14</v>
      </c>
      <c r="N120" s="59"/>
    </row>
    <row r="121" spans="1:14" s="44" customFormat="1" ht="18" customHeight="1" x14ac:dyDescent="0.25">
      <c r="A121" s="253">
        <v>122</v>
      </c>
      <c r="B121" s="253" t="s">
        <v>131</v>
      </c>
      <c r="C121" s="247" t="s">
        <v>236</v>
      </c>
      <c r="D121" s="259">
        <v>218.99231362285769</v>
      </c>
      <c r="E121" s="259">
        <v>218.99231311077097</v>
      </c>
      <c r="F121" s="260">
        <f t="shared" si="4"/>
        <v>-2.3383776692753599E-7</v>
      </c>
      <c r="G121" s="259">
        <v>218.99231322930001</v>
      </c>
      <c r="H121" s="259">
        <f t="shared" si="5"/>
        <v>-7.2007466656032193E-14</v>
      </c>
      <c r="I121" s="259">
        <f t="shared" si="3"/>
        <v>-3.2881275891911918E-14</v>
      </c>
      <c r="J121" s="260"/>
      <c r="K121" s="259">
        <v>0</v>
      </c>
      <c r="L121" s="259">
        <v>-7.2007466656032193E-14</v>
      </c>
      <c r="N121" s="59"/>
    </row>
    <row r="122" spans="1:14" s="44" customFormat="1" ht="18" customHeight="1" x14ac:dyDescent="0.25">
      <c r="A122" s="253">
        <v>123</v>
      </c>
      <c r="B122" s="253" t="s">
        <v>237</v>
      </c>
      <c r="C122" s="247" t="s">
        <v>238</v>
      </c>
      <c r="D122" s="259">
        <v>107.38506135417946</v>
      </c>
      <c r="E122" s="259">
        <v>107.38506139445602</v>
      </c>
      <c r="F122" s="260">
        <f t="shared" si="4"/>
        <v>3.7506666217268503E-8</v>
      </c>
      <c r="G122" s="259">
        <v>107.3850611574</v>
      </c>
      <c r="H122" s="259">
        <f t="shared" si="5"/>
        <v>-1.8001866664008048E-14</v>
      </c>
      <c r="I122" s="259">
        <f t="shared" si="3"/>
        <v>-1.6763846321121004E-14</v>
      </c>
      <c r="J122" s="260"/>
      <c r="K122" s="259">
        <v>0</v>
      </c>
      <c r="L122" s="259">
        <v>-1.8001866664008048E-14</v>
      </c>
      <c r="N122" s="59"/>
    </row>
    <row r="123" spans="1:14" s="44" customFormat="1" ht="18" customHeight="1" x14ac:dyDescent="0.25">
      <c r="A123" s="253">
        <v>124</v>
      </c>
      <c r="B123" s="253" t="s">
        <v>237</v>
      </c>
      <c r="C123" s="247" t="s">
        <v>239</v>
      </c>
      <c r="D123" s="259">
        <v>1090.4878662908577</v>
      </c>
      <c r="E123" s="259">
        <v>1090.487865778771</v>
      </c>
      <c r="F123" s="260">
        <f t="shared" si="4"/>
        <v>-4.6959414135017141E-8</v>
      </c>
      <c r="G123" s="259">
        <v>1090.4878658973</v>
      </c>
      <c r="H123" s="259">
        <f t="shared" si="5"/>
        <v>-2.8802986662412877E-13</v>
      </c>
      <c r="I123" s="259">
        <f t="shared" si="3"/>
        <v>-2.6412936417080851E-14</v>
      </c>
      <c r="J123" s="260"/>
      <c r="K123" s="259">
        <v>0</v>
      </c>
      <c r="L123" s="259">
        <v>-2.8802986662412877E-13</v>
      </c>
      <c r="N123" s="59"/>
    </row>
    <row r="124" spans="1:14" s="44" customFormat="1" ht="18" customHeight="1" x14ac:dyDescent="0.25">
      <c r="A124" s="253">
        <v>126</v>
      </c>
      <c r="B124" s="253" t="s">
        <v>219</v>
      </c>
      <c r="C124" s="247" t="s">
        <v>240</v>
      </c>
      <c r="D124" s="259">
        <v>1712.3602719348191</v>
      </c>
      <c r="E124" s="259">
        <v>1712.3602718945422</v>
      </c>
      <c r="F124" s="260">
        <f t="shared" si="4"/>
        <v>-2.3521238290413748E-9</v>
      </c>
      <c r="G124" s="259">
        <v>1712.3602721315999</v>
      </c>
      <c r="H124" s="259">
        <f t="shared" si="5"/>
        <v>-2.8802986662412877E-13</v>
      </c>
      <c r="I124" s="259">
        <f t="shared" si="3"/>
        <v>-1.6820634731583369E-14</v>
      </c>
      <c r="J124" s="260"/>
      <c r="K124" s="259">
        <v>0</v>
      </c>
      <c r="L124" s="259">
        <v>-2.8802986662412877E-13</v>
      </c>
      <c r="N124" s="59"/>
    </row>
    <row r="125" spans="1:14" s="44" customFormat="1" ht="18" customHeight="1" x14ac:dyDescent="0.25">
      <c r="A125" s="253">
        <v>127</v>
      </c>
      <c r="B125" s="253" t="s">
        <v>241</v>
      </c>
      <c r="C125" s="247" t="s">
        <v>242</v>
      </c>
      <c r="D125" s="259">
        <v>1444.2394645826789</v>
      </c>
      <c r="E125" s="259">
        <v>1444.239464030315</v>
      </c>
      <c r="F125" s="260">
        <f t="shared" si="4"/>
        <v>-3.8246000144681602E-8</v>
      </c>
      <c r="G125" s="259">
        <v>1444.2394643859</v>
      </c>
      <c r="H125" s="259">
        <f t="shared" si="5"/>
        <v>-5.7605973324825754E-13</v>
      </c>
      <c r="I125" s="259">
        <f t="shared" si="3"/>
        <v>-3.988671876066155E-14</v>
      </c>
      <c r="J125" s="260"/>
      <c r="K125" s="259">
        <v>0</v>
      </c>
      <c r="L125" s="259">
        <v>-5.7605973324825754E-13</v>
      </c>
      <c r="N125" s="59"/>
    </row>
    <row r="126" spans="1:14" s="44" customFormat="1" ht="18" customHeight="1" x14ac:dyDescent="0.25">
      <c r="A126" s="253">
        <v>128</v>
      </c>
      <c r="B126" s="253" t="s">
        <v>219</v>
      </c>
      <c r="C126" s="247" t="s">
        <v>243</v>
      </c>
      <c r="D126" s="259">
        <v>1346.8527762803576</v>
      </c>
      <c r="E126" s="259">
        <v>1346.852776360912</v>
      </c>
      <c r="F126" s="260">
        <f t="shared" si="4"/>
        <v>5.9809224239870673E-9</v>
      </c>
      <c r="G126" s="259">
        <v>1346.8527758867999</v>
      </c>
      <c r="H126" s="259">
        <f t="shared" si="5"/>
        <v>-2.8802986662412877E-13</v>
      </c>
      <c r="I126" s="259">
        <f t="shared" si="3"/>
        <v>-2.1385400964340163E-14</v>
      </c>
      <c r="J126" s="260"/>
      <c r="K126" s="259">
        <v>0</v>
      </c>
      <c r="L126" s="259">
        <v>-2.8802986662412877E-13</v>
      </c>
      <c r="N126" s="59"/>
    </row>
    <row r="127" spans="1:14" s="44" customFormat="1" ht="18" customHeight="1" x14ac:dyDescent="0.25">
      <c r="A127" s="253">
        <v>130</v>
      </c>
      <c r="B127" s="253" t="s">
        <v>219</v>
      </c>
      <c r="C127" s="247" t="s">
        <v>244</v>
      </c>
      <c r="D127" s="259">
        <v>1859.4973473959999</v>
      </c>
      <c r="E127" s="259">
        <v>1859.4973473959999</v>
      </c>
      <c r="F127" s="260">
        <f t="shared" si="4"/>
        <v>0</v>
      </c>
      <c r="G127" s="259">
        <v>1859.4973473959999</v>
      </c>
      <c r="H127" s="259">
        <f t="shared" si="5"/>
        <v>29.908099858637197</v>
      </c>
      <c r="I127" s="259">
        <f t="shared" si="3"/>
        <v>1.6083970165657862</v>
      </c>
      <c r="J127" s="261"/>
      <c r="K127" s="259">
        <v>0</v>
      </c>
      <c r="L127" s="259">
        <v>29.908099858637197</v>
      </c>
      <c r="N127" s="59"/>
    </row>
    <row r="128" spans="1:14" s="44" customFormat="1" ht="18" customHeight="1" x14ac:dyDescent="0.25">
      <c r="A128" s="253">
        <v>132</v>
      </c>
      <c r="B128" s="253" t="s">
        <v>245</v>
      </c>
      <c r="C128" s="247" t="s">
        <v>246</v>
      </c>
      <c r="D128" s="259">
        <v>2212.6497744000003</v>
      </c>
      <c r="E128" s="259">
        <v>2212.6497744000003</v>
      </c>
      <c r="F128" s="260">
        <f t="shared" si="4"/>
        <v>0</v>
      </c>
      <c r="G128" s="259">
        <v>2212.6497744000003</v>
      </c>
      <c r="H128" s="259">
        <f t="shared" si="5"/>
        <v>1.7281791997447727E-12</v>
      </c>
      <c r="I128" s="259">
        <f t="shared" si="3"/>
        <v>7.810450708193977E-14</v>
      </c>
      <c r="J128" s="261"/>
      <c r="K128" s="259">
        <v>0</v>
      </c>
      <c r="L128" s="259">
        <v>1.7281791997447727E-12</v>
      </c>
      <c r="N128" s="59"/>
    </row>
    <row r="129" spans="1:14" s="44" customFormat="1" ht="18" customHeight="1" x14ac:dyDescent="0.25">
      <c r="A129" s="253">
        <v>136</v>
      </c>
      <c r="B129" s="253" t="s">
        <v>610</v>
      </c>
      <c r="C129" s="247" t="s">
        <v>247</v>
      </c>
      <c r="D129" s="259">
        <v>137.85913913282036</v>
      </c>
      <c r="E129" s="259">
        <v>137.85913909254378</v>
      </c>
      <c r="F129" s="260">
        <f t="shared" si="4"/>
        <v>-2.9215740937615919E-8</v>
      </c>
      <c r="G129" s="259">
        <v>137.8591393296</v>
      </c>
      <c r="H129" s="259">
        <f t="shared" si="5"/>
        <v>-3.6003733328016096E-14</v>
      </c>
      <c r="I129" s="259">
        <f t="shared" si="3"/>
        <v>-2.6116319574465838E-14</v>
      </c>
      <c r="J129" s="261"/>
      <c r="K129" s="259">
        <v>0</v>
      </c>
      <c r="L129" s="259">
        <v>-3.6003733328016096E-14</v>
      </c>
      <c r="N129" s="59"/>
    </row>
    <row r="130" spans="1:14" s="44" customFormat="1" ht="18" customHeight="1" x14ac:dyDescent="0.25">
      <c r="A130" s="253">
        <v>138</v>
      </c>
      <c r="B130" s="253" t="s">
        <v>131</v>
      </c>
      <c r="C130" s="247" t="s">
        <v>248</v>
      </c>
      <c r="D130" s="259">
        <v>181.55633749499998</v>
      </c>
      <c r="E130" s="259">
        <v>181.55633749499998</v>
      </c>
      <c r="F130" s="260">
        <f t="shared" si="4"/>
        <v>0</v>
      </c>
      <c r="G130" s="259">
        <v>181.55633749499998</v>
      </c>
      <c r="H130" s="259">
        <f t="shared" si="5"/>
        <v>-7.2007466656032193E-14</v>
      </c>
      <c r="I130" s="259">
        <f t="shared" si="3"/>
        <v>-3.9661224526527621E-14</v>
      </c>
      <c r="J130" s="261"/>
      <c r="K130" s="259">
        <v>0</v>
      </c>
      <c r="L130" s="259">
        <v>-7.2007466656032193E-14</v>
      </c>
      <c r="N130" s="59"/>
    </row>
    <row r="131" spans="1:14" s="44" customFormat="1" ht="18" customHeight="1" x14ac:dyDescent="0.25">
      <c r="A131" s="253">
        <v>139</v>
      </c>
      <c r="B131" s="253" t="s">
        <v>131</v>
      </c>
      <c r="C131" s="247" t="s">
        <v>249</v>
      </c>
      <c r="D131" s="259">
        <v>242.63646034714029</v>
      </c>
      <c r="E131" s="259">
        <v>242.63646085922699</v>
      </c>
      <c r="F131" s="260">
        <f t="shared" si="4"/>
        <v>2.1105100245222275E-7</v>
      </c>
      <c r="G131" s="259">
        <v>242.63646074069999</v>
      </c>
      <c r="H131" s="259">
        <f t="shared" si="5"/>
        <v>3.6003733328016096E-14</v>
      </c>
      <c r="I131" s="259">
        <f t="shared" si="3"/>
        <v>1.4838550315364504E-14</v>
      </c>
      <c r="J131" s="261"/>
      <c r="K131" s="259">
        <v>0</v>
      </c>
      <c r="L131" s="259">
        <v>3.6003733328016096E-14</v>
      </c>
      <c r="N131" s="59"/>
    </row>
    <row r="132" spans="1:14" s="44" customFormat="1" ht="18" customHeight="1" x14ac:dyDescent="0.25">
      <c r="A132" s="195">
        <v>140</v>
      </c>
      <c r="B132" s="195" t="s">
        <v>131</v>
      </c>
      <c r="C132" s="247" t="s">
        <v>250</v>
      </c>
      <c r="D132" s="259">
        <v>265.05036258514031</v>
      </c>
      <c r="E132" s="259">
        <v>265.05036309722698</v>
      </c>
      <c r="F132" s="260">
        <f t="shared" si="4"/>
        <v>1.932035473828364E-7</v>
      </c>
      <c r="G132" s="259">
        <v>265.05036297870004</v>
      </c>
      <c r="H132" s="259">
        <f t="shared" si="5"/>
        <v>1.2502702374587944</v>
      </c>
      <c r="I132" s="259">
        <f t="shared" si="3"/>
        <v>0.47171044130966333</v>
      </c>
      <c r="J132" s="261"/>
      <c r="K132" s="259">
        <v>0</v>
      </c>
      <c r="L132" s="259">
        <v>1.2502702374587944</v>
      </c>
      <c r="N132" s="59"/>
    </row>
    <row r="133" spans="1:14" s="44" customFormat="1" ht="18" customHeight="1" x14ac:dyDescent="0.25">
      <c r="A133" s="253">
        <v>141</v>
      </c>
      <c r="B133" s="253" t="s">
        <v>131</v>
      </c>
      <c r="C133" s="247" t="s">
        <v>251</v>
      </c>
      <c r="D133" s="259">
        <v>235.61045415214028</v>
      </c>
      <c r="E133" s="259">
        <v>235.61045466422698</v>
      </c>
      <c r="F133" s="260">
        <f t="shared" si="4"/>
        <v>2.1734464894507255E-7</v>
      </c>
      <c r="G133" s="259">
        <v>235.61045454570001</v>
      </c>
      <c r="H133" s="259">
        <f t="shared" si="5"/>
        <v>0</v>
      </c>
      <c r="I133" s="259">
        <f t="shared" si="3"/>
        <v>0</v>
      </c>
      <c r="J133" s="261"/>
      <c r="K133" s="259">
        <v>0</v>
      </c>
      <c r="L133" s="259">
        <v>0</v>
      </c>
      <c r="N133" s="59"/>
    </row>
    <row r="134" spans="1:14" s="44" customFormat="1" ht="18" customHeight="1" x14ac:dyDescent="0.25">
      <c r="A134" s="253">
        <v>142</v>
      </c>
      <c r="B134" s="253" t="s">
        <v>219</v>
      </c>
      <c r="C134" s="247" t="s">
        <v>252</v>
      </c>
      <c r="D134" s="259">
        <v>844.85848644031921</v>
      </c>
      <c r="E134" s="259">
        <v>844.85848699268297</v>
      </c>
      <c r="F134" s="260">
        <f t="shared" si="4"/>
        <v>6.5379438751733687E-8</v>
      </c>
      <c r="G134" s="259">
        <v>844.85848663709999</v>
      </c>
      <c r="H134" s="259">
        <f t="shared" si="5"/>
        <v>-2.8802986662412877E-13</v>
      </c>
      <c r="I134" s="259">
        <f t="shared" si="3"/>
        <v>-3.409208418434498E-14</v>
      </c>
      <c r="J134" s="261"/>
      <c r="K134" s="259">
        <v>0</v>
      </c>
      <c r="L134" s="259">
        <v>-2.8802986662412877E-13</v>
      </c>
      <c r="N134" s="59"/>
    </row>
    <row r="135" spans="1:14" s="44" customFormat="1" ht="18" customHeight="1" x14ac:dyDescent="0.25">
      <c r="A135" s="253">
        <v>143</v>
      </c>
      <c r="B135" s="253" t="s">
        <v>219</v>
      </c>
      <c r="C135" s="247" t="s">
        <v>253</v>
      </c>
      <c r="D135" s="259">
        <v>1632.3789055778577</v>
      </c>
      <c r="E135" s="259">
        <v>1632.3789050657708</v>
      </c>
      <c r="F135" s="260">
        <f t="shared" si="4"/>
        <v>-3.137058968150086E-8</v>
      </c>
      <c r="G135" s="259">
        <v>1632.3789051843</v>
      </c>
      <c r="H135" s="259">
        <f t="shared" si="5"/>
        <v>-5.7605973324825754E-13</v>
      </c>
      <c r="I135" s="259">
        <f t="shared" si="3"/>
        <v>-3.5289584511326878E-14</v>
      </c>
      <c r="J135" s="261"/>
      <c r="K135" s="259">
        <v>0</v>
      </c>
      <c r="L135" s="259">
        <v>-5.7605973324825754E-13</v>
      </c>
      <c r="N135" s="59"/>
    </row>
    <row r="136" spans="1:14" s="44" customFormat="1" ht="18" customHeight="1" x14ac:dyDescent="0.25">
      <c r="A136" s="253">
        <v>144</v>
      </c>
      <c r="B136" s="253" t="s">
        <v>219</v>
      </c>
      <c r="C136" s="247" t="s">
        <v>254</v>
      </c>
      <c r="D136" s="259">
        <v>1120.9968055454999</v>
      </c>
      <c r="E136" s="259">
        <v>1120.9968061381389</v>
      </c>
      <c r="F136" s="260">
        <f t="shared" si="4"/>
        <v>5.2867150657220918E-8</v>
      </c>
      <c r="G136" s="259">
        <v>1120.9968055454999</v>
      </c>
      <c r="H136" s="259">
        <f t="shared" si="5"/>
        <v>-1.4401493331206439E-13</v>
      </c>
      <c r="I136" s="259">
        <f t="shared" si="3"/>
        <v>-1.28470422505662E-14</v>
      </c>
      <c r="J136" s="261"/>
      <c r="K136" s="259">
        <v>0</v>
      </c>
      <c r="L136" s="259">
        <v>-1.4401493331206439E-13</v>
      </c>
      <c r="N136" s="59"/>
    </row>
    <row r="137" spans="1:14" s="44" customFormat="1" ht="18" customHeight="1" x14ac:dyDescent="0.25">
      <c r="A137" s="253">
        <v>146</v>
      </c>
      <c r="B137" s="253" t="s">
        <v>146</v>
      </c>
      <c r="C137" s="247" t="s">
        <v>255</v>
      </c>
      <c r="D137" s="259">
        <v>25335.375</v>
      </c>
      <c r="E137" s="259">
        <v>25335.375</v>
      </c>
      <c r="F137" s="260">
        <f t="shared" si="4"/>
        <v>0</v>
      </c>
      <c r="G137" s="259">
        <v>25335.374939195099</v>
      </c>
      <c r="H137" s="259">
        <f t="shared" si="5"/>
        <v>13157.716820983776</v>
      </c>
      <c r="I137" s="259">
        <f t="shared" si="3"/>
        <v>51.934170388177705</v>
      </c>
      <c r="J137" s="261"/>
      <c r="K137" s="259">
        <v>0</v>
      </c>
      <c r="L137" s="259">
        <v>13157.716820983776</v>
      </c>
      <c r="N137" s="59"/>
    </row>
    <row r="138" spans="1:14" s="44" customFormat="1" ht="18" customHeight="1" x14ac:dyDescent="0.25">
      <c r="A138" s="253">
        <v>147</v>
      </c>
      <c r="B138" s="253" t="s">
        <v>183</v>
      </c>
      <c r="C138" s="247" t="s">
        <v>256</v>
      </c>
      <c r="D138" s="259">
        <v>3532.7646900000004</v>
      </c>
      <c r="E138" s="259">
        <v>3532.7646900000004</v>
      </c>
      <c r="F138" s="260">
        <f t="shared" si="4"/>
        <v>0</v>
      </c>
      <c r="G138" s="259">
        <v>3532.7646900000004</v>
      </c>
      <c r="H138" s="259">
        <f t="shared" si="5"/>
        <v>1.1521194664965151E-12</v>
      </c>
      <c r="I138" s="259">
        <f t="shared" si="3"/>
        <v>3.2612403247738387E-14</v>
      </c>
      <c r="J138" s="261"/>
      <c r="K138" s="259">
        <v>0</v>
      </c>
      <c r="L138" s="259">
        <v>1.1521194664965151E-12</v>
      </c>
      <c r="N138" s="59"/>
    </row>
    <row r="139" spans="1:14" s="44" customFormat="1" ht="18" customHeight="1" x14ac:dyDescent="0.25">
      <c r="A139" s="253">
        <v>148</v>
      </c>
      <c r="B139" s="253" t="s">
        <v>257</v>
      </c>
      <c r="C139" s="247" t="s">
        <v>258</v>
      </c>
      <c r="D139" s="259">
        <v>559.87615563181919</v>
      </c>
      <c r="E139" s="259">
        <v>559.87615559154199</v>
      </c>
      <c r="F139" s="260">
        <f t="shared" si="4"/>
        <v>-7.1939467716219951E-9</v>
      </c>
      <c r="G139" s="259">
        <v>559.87615582860008</v>
      </c>
      <c r="H139" s="259">
        <f t="shared" si="5"/>
        <v>7.2007466656032193E-14</v>
      </c>
      <c r="I139" s="259">
        <f t="shared" si="3"/>
        <v>1.2861320478982013E-14</v>
      </c>
      <c r="J139" s="261"/>
      <c r="K139" s="259">
        <v>0</v>
      </c>
      <c r="L139" s="259">
        <v>7.2007466656032193E-14</v>
      </c>
      <c r="N139" s="59"/>
    </row>
    <row r="140" spans="1:14" s="44" customFormat="1" ht="18" customHeight="1" x14ac:dyDescent="0.25">
      <c r="A140" s="253">
        <v>149</v>
      </c>
      <c r="B140" s="253" t="s">
        <v>257</v>
      </c>
      <c r="C140" s="247" t="s">
        <v>259</v>
      </c>
      <c r="D140" s="259">
        <v>907.45775970117893</v>
      </c>
      <c r="E140" s="259">
        <v>907.45775974145602</v>
      </c>
      <c r="F140" s="260">
        <f t="shared" si="4"/>
        <v>4.4384478314896114E-9</v>
      </c>
      <c r="G140" s="259">
        <v>907.45775950439997</v>
      </c>
      <c r="H140" s="259">
        <f t="shared" si="5"/>
        <v>0</v>
      </c>
      <c r="I140" s="259">
        <f t="shared" si="3"/>
        <v>0</v>
      </c>
      <c r="J140" s="261"/>
      <c r="K140" s="259">
        <v>0</v>
      </c>
      <c r="L140" s="259">
        <v>0</v>
      </c>
      <c r="N140" s="59"/>
    </row>
    <row r="141" spans="1:14" s="44" customFormat="1" ht="18" customHeight="1" x14ac:dyDescent="0.25">
      <c r="A141" s="253">
        <v>150</v>
      </c>
      <c r="B141" s="253" t="s">
        <v>257</v>
      </c>
      <c r="C141" s="247" t="s">
        <v>260</v>
      </c>
      <c r="D141" s="259">
        <v>960.86614898217886</v>
      </c>
      <c r="E141" s="259">
        <v>960.86614902245594</v>
      </c>
      <c r="F141" s="260">
        <f t="shared" si="4"/>
        <v>4.1917616044884198E-9</v>
      </c>
      <c r="G141" s="259">
        <v>960.86614878540001</v>
      </c>
      <c r="H141" s="259">
        <f t="shared" si="5"/>
        <v>2.651661781658583</v>
      </c>
      <c r="I141" s="259">
        <f t="shared" si="3"/>
        <v>0.27596578195165583</v>
      </c>
      <c r="J141" s="261"/>
      <c r="K141" s="259">
        <v>0</v>
      </c>
      <c r="L141" s="259">
        <v>2.651661781658583</v>
      </c>
      <c r="N141" s="59"/>
    </row>
    <row r="142" spans="1:14" s="44" customFormat="1" ht="18" customHeight="1" x14ac:dyDescent="0.25">
      <c r="A142" s="253">
        <v>151</v>
      </c>
      <c r="B142" s="253" t="s">
        <v>131</v>
      </c>
      <c r="C142" s="247" t="s">
        <v>261</v>
      </c>
      <c r="D142" s="259">
        <v>314.26609265185772</v>
      </c>
      <c r="E142" s="259">
        <v>314.26609213977099</v>
      </c>
      <c r="F142" s="260">
        <f t="shared" si="4"/>
        <v>-1.6294686133733194E-7</v>
      </c>
      <c r="G142" s="259">
        <v>314.26609225829998</v>
      </c>
      <c r="H142" s="259">
        <f t="shared" si="5"/>
        <v>6.4170515861728585</v>
      </c>
      <c r="I142" s="259">
        <f t="shared" ref="I142:I205" si="6">+H142/E142*100</f>
        <v>2.0419166262833253</v>
      </c>
      <c r="J142" s="261"/>
      <c r="K142" s="259">
        <v>0</v>
      </c>
      <c r="L142" s="259">
        <v>6.4170515861728585</v>
      </c>
      <c r="N142" s="59"/>
    </row>
    <row r="143" spans="1:14" s="44" customFormat="1" ht="18" customHeight="1" x14ac:dyDescent="0.25">
      <c r="A143" s="253">
        <v>152</v>
      </c>
      <c r="B143" s="253" t="s">
        <v>131</v>
      </c>
      <c r="C143" s="247" t="s">
        <v>262</v>
      </c>
      <c r="D143" s="259">
        <v>1230.1023818850001</v>
      </c>
      <c r="E143" s="259">
        <v>1230.1023818850001</v>
      </c>
      <c r="F143" s="260">
        <f t="shared" si="4"/>
        <v>0</v>
      </c>
      <c r="G143" s="259">
        <v>1230.1023818850001</v>
      </c>
      <c r="H143" s="259">
        <f t="shared" si="5"/>
        <v>10.96127074510019</v>
      </c>
      <c r="I143" s="259">
        <f t="shared" si="6"/>
        <v>0.8910860515775294</v>
      </c>
      <c r="J143" s="261"/>
      <c r="K143" s="259">
        <v>0</v>
      </c>
      <c r="L143" s="259">
        <v>10.96127074510019</v>
      </c>
      <c r="N143" s="59"/>
    </row>
    <row r="144" spans="1:14" s="44" customFormat="1" ht="18" customHeight="1" x14ac:dyDescent="0.25">
      <c r="A144" s="253">
        <v>156</v>
      </c>
      <c r="B144" s="253" t="s">
        <v>196</v>
      </c>
      <c r="C144" s="247" t="s">
        <v>263</v>
      </c>
      <c r="D144" s="259">
        <v>342.51454874731917</v>
      </c>
      <c r="E144" s="259">
        <v>342.51454929968304</v>
      </c>
      <c r="F144" s="260">
        <f t="shared" ref="F144:F207" si="7">E144/D144*100-100</f>
        <v>1.612672662076875E-7</v>
      </c>
      <c r="G144" s="259">
        <v>342.5145489441</v>
      </c>
      <c r="H144" s="259">
        <f t="shared" ref="H144:H207" si="8">+K144+L144</f>
        <v>2.2027442514887827</v>
      </c>
      <c r="I144" s="259">
        <f t="shared" si="6"/>
        <v>0.64310968862274287</v>
      </c>
      <c r="J144" s="261"/>
      <c r="K144" s="259">
        <v>0</v>
      </c>
      <c r="L144" s="259">
        <v>2.2027442514887827</v>
      </c>
      <c r="N144" s="59"/>
    </row>
    <row r="145" spans="1:14" s="44" customFormat="1" ht="18" customHeight="1" x14ac:dyDescent="0.25">
      <c r="A145" s="253">
        <v>157</v>
      </c>
      <c r="B145" s="253" t="s">
        <v>196</v>
      </c>
      <c r="C145" s="247" t="s">
        <v>264</v>
      </c>
      <c r="D145" s="259">
        <v>3084.1122690771299</v>
      </c>
      <c r="E145" s="259">
        <v>3084.1122695892091</v>
      </c>
      <c r="F145" s="260">
        <f t="shared" si="7"/>
        <v>1.6603792118985439E-8</v>
      </c>
      <c r="G145" s="259">
        <v>3084.1122694707001</v>
      </c>
      <c r="H145" s="259">
        <f t="shared" si="8"/>
        <v>40.542747196326125</v>
      </c>
      <c r="I145" s="259">
        <f t="shared" si="6"/>
        <v>1.3145678124657327</v>
      </c>
      <c r="J145" s="261"/>
      <c r="K145" s="259">
        <v>0</v>
      </c>
      <c r="L145" s="259">
        <v>40.542747196326125</v>
      </c>
      <c r="N145" s="59"/>
    </row>
    <row r="146" spans="1:14" s="44" customFormat="1" ht="18" customHeight="1" x14ac:dyDescent="0.25">
      <c r="A146" s="253">
        <v>158</v>
      </c>
      <c r="B146" s="253" t="s">
        <v>196</v>
      </c>
      <c r="C146" s="247" t="s">
        <v>265</v>
      </c>
      <c r="D146" s="259">
        <v>267.23753550000004</v>
      </c>
      <c r="E146" s="259">
        <v>267.23753550000004</v>
      </c>
      <c r="F146" s="260">
        <f t="shared" si="7"/>
        <v>0</v>
      </c>
      <c r="G146" s="259">
        <v>267.23753550000004</v>
      </c>
      <c r="H146" s="259">
        <f t="shared" si="8"/>
        <v>7.2007466656032193E-14</v>
      </c>
      <c r="I146" s="259">
        <f t="shared" si="6"/>
        <v>2.694511701782708E-14</v>
      </c>
      <c r="J146" s="261"/>
      <c r="K146" s="259">
        <v>0</v>
      </c>
      <c r="L146" s="259">
        <v>7.2007466656032193E-14</v>
      </c>
      <c r="N146" s="59"/>
    </row>
    <row r="147" spans="1:14" s="44" customFormat="1" ht="18" customHeight="1" x14ac:dyDescent="0.25">
      <c r="A147" s="253">
        <v>159</v>
      </c>
      <c r="B147" s="253" t="s">
        <v>196</v>
      </c>
      <c r="C147" s="247" t="s">
        <v>266</v>
      </c>
      <c r="D147" s="259">
        <v>91.13136453685911</v>
      </c>
      <c r="E147" s="259">
        <v>91.131364024771798</v>
      </c>
      <c r="F147" s="260">
        <f t="shared" si="7"/>
        <v>-5.6192213548911241E-7</v>
      </c>
      <c r="G147" s="259">
        <v>91.131364143300004</v>
      </c>
      <c r="H147" s="259">
        <f t="shared" si="8"/>
        <v>0</v>
      </c>
      <c r="I147" s="259">
        <f t="shared" si="6"/>
        <v>0</v>
      </c>
      <c r="J147" s="261"/>
      <c r="K147" s="259">
        <v>0</v>
      </c>
      <c r="L147" s="259">
        <v>0</v>
      </c>
      <c r="N147" s="59"/>
    </row>
    <row r="148" spans="1:14" s="44" customFormat="1" ht="18" customHeight="1" x14ac:dyDescent="0.25">
      <c r="A148" s="253">
        <v>160</v>
      </c>
      <c r="B148" s="253" t="s">
        <v>196</v>
      </c>
      <c r="C148" s="247" t="s">
        <v>267</v>
      </c>
      <c r="D148" s="259">
        <v>21.9911055</v>
      </c>
      <c r="E148" s="259">
        <v>21.9911055</v>
      </c>
      <c r="F148" s="260">
        <f t="shared" si="7"/>
        <v>0</v>
      </c>
      <c r="G148" s="259">
        <v>21.9911055</v>
      </c>
      <c r="H148" s="259">
        <f t="shared" si="8"/>
        <v>0</v>
      </c>
      <c r="I148" s="259">
        <f t="shared" si="6"/>
        <v>0</v>
      </c>
      <c r="J148" s="261"/>
      <c r="K148" s="259">
        <v>0</v>
      </c>
      <c r="L148" s="259">
        <v>0</v>
      </c>
      <c r="N148" s="59"/>
    </row>
    <row r="149" spans="1:14" s="44" customFormat="1" ht="18" customHeight="1" x14ac:dyDescent="0.25">
      <c r="A149" s="253">
        <v>161</v>
      </c>
      <c r="B149" s="253" t="s">
        <v>204</v>
      </c>
      <c r="C149" s="247" t="s">
        <v>268</v>
      </c>
      <c r="D149" s="259">
        <v>85.633567499999998</v>
      </c>
      <c r="E149" s="259">
        <v>85.633567499999998</v>
      </c>
      <c r="F149" s="260">
        <f t="shared" si="7"/>
        <v>0</v>
      </c>
      <c r="G149" s="259">
        <v>85.633567499999998</v>
      </c>
      <c r="H149" s="259">
        <f t="shared" si="8"/>
        <v>-1.8001866664008048E-14</v>
      </c>
      <c r="I149" s="259">
        <f t="shared" si="6"/>
        <v>-2.1021974430772195E-14</v>
      </c>
      <c r="J149" s="261"/>
      <c r="K149" s="259">
        <v>0</v>
      </c>
      <c r="L149" s="259">
        <v>-1.8001866664008048E-14</v>
      </c>
      <c r="N149" s="59"/>
    </row>
    <row r="150" spans="1:14" s="44" customFormat="1" ht="18" customHeight="1" x14ac:dyDescent="0.25">
      <c r="A150" s="253">
        <v>162</v>
      </c>
      <c r="B150" s="253" t="s">
        <v>196</v>
      </c>
      <c r="C150" s="247" t="s">
        <v>269</v>
      </c>
      <c r="D150" s="259">
        <v>38.408428499999999</v>
      </c>
      <c r="E150" s="259">
        <v>38.408428499999999</v>
      </c>
      <c r="F150" s="260">
        <f t="shared" si="7"/>
        <v>0</v>
      </c>
      <c r="G150" s="259">
        <v>38.408428499999999</v>
      </c>
      <c r="H150" s="259">
        <f t="shared" si="8"/>
        <v>0</v>
      </c>
      <c r="I150" s="259">
        <f t="shared" si="6"/>
        <v>0</v>
      </c>
      <c r="J150" s="261"/>
      <c r="K150" s="259">
        <v>0</v>
      </c>
      <c r="L150" s="259">
        <v>0</v>
      </c>
      <c r="N150" s="59"/>
    </row>
    <row r="151" spans="1:14" s="44" customFormat="1" ht="18" customHeight="1" x14ac:dyDescent="0.25">
      <c r="A151" s="253">
        <v>163</v>
      </c>
      <c r="B151" s="253" t="s">
        <v>131</v>
      </c>
      <c r="C151" s="247" t="s">
        <v>270</v>
      </c>
      <c r="D151" s="259">
        <v>317.05871904364028</v>
      </c>
      <c r="E151" s="259">
        <v>317.05871896308594</v>
      </c>
      <c r="F151" s="260">
        <f t="shared" si="7"/>
        <v>-2.5406748704881466E-8</v>
      </c>
      <c r="G151" s="259">
        <v>317.05871943720001</v>
      </c>
      <c r="H151" s="259">
        <f t="shared" si="8"/>
        <v>0</v>
      </c>
      <c r="I151" s="259">
        <f t="shared" si="6"/>
        <v>0</v>
      </c>
      <c r="J151" s="261"/>
      <c r="K151" s="259">
        <v>0</v>
      </c>
      <c r="L151" s="259">
        <v>0</v>
      </c>
      <c r="N151" s="59"/>
    </row>
    <row r="152" spans="1:14" s="44" customFormat="1" ht="18" customHeight="1" x14ac:dyDescent="0.25">
      <c r="A152" s="253">
        <v>164</v>
      </c>
      <c r="B152" s="253" t="s">
        <v>131</v>
      </c>
      <c r="C152" s="247" t="s">
        <v>271</v>
      </c>
      <c r="D152" s="259">
        <v>791.28464682964034</v>
      </c>
      <c r="E152" s="259">
        <v>791.28464674908594</v>
      </c>
      <c r="F152" s="260">
        <f t="shared" si="7"/>
        <v>-1.0180201570619829E-8</v>
      </c>
      <c r="G152" s="259">
        <v>791.28464722319995</v>
      </c>
      <c r="H152" s="259">
        <f t="shared" si="8"/>
        <v>9.8586451689982386</v>
      </c>
      <c r="I152" s="259">
        <f t="shared" si="6"/>
        <v>1.2459037603600045</v>
      </c>
      <c r="J152" s="261"/>
      <c r="K152" s="259">
        <v>0</v>
      </c>
      <c r="L152" s="259">
        <v>9.8586451689982386</v>
      </c>
      <c r="N152" s="59"/>
    </row>
    <row r="153" spans="1:14" s="44" customFormat="1" ht="18" customHeight="1" x14ac:dyDescent="0.25">
      <c r="A153" s="253">
        <v>165</v>
      </c>
      <c r="B153" s="253" t="s">
        <v>610</v>
      </c>
      <c r="C153" s="247" t="s">
        <v>272</v>
      </c>
      <c r="D153" s="259">
        <v>118.15093392535911</v>
      </c>
      <c r="E153" s="259">
        <v>118.15093400591223</v>
      </c>
      <c r="F153" s="260">
        <f t="shared" si="7"/>
        <v>6.8178152901055E-8</v>
      </c>
      <c r="G153" s="259">
        <v>118.15093353180001</v>
      </c>
      <c r="H153" s="259">
        <f t="shared" si="8"/>
        <v>-3.6003733328016096E-14</v>
      </c>
      <c r="I153" s="259">
        <f t="shared" si="6"/>
        <v>-3.0472660779993903E-14</v>
      </c>
      <c r="J153" s="261"/>
      <c r="K153" s="259">
        <v>0</v>
      </c>
      <c r="L153" s="259">
        <v>-3.6003733328016096E-14</v>
      </c>
      <c r="N153" s="59"/>
    </row>
    <row r="154" spans="1:14" s="44" customFormat="1" ht="18" customHeight="1" x14ac:dyDescent="0.25">
      <c r="A154" s="253">
        <v>166</v>
      </c>
      <c r="B154" s="253" t="s">
        <v>219</v>
      </c>
      <c r="C154" s="247" t="s">
        <v>273</v>
      </c>
      <c r="D154" s="259">
        <v>1229.5629814203191</v>
      </c>
      <c r="E154" s="259">
        <v>1229.562981972683</v>
      </c>
      <c r="F154" s="260">
        <f t="shared" si="7"/>
        <v>4.4923595510226733E-8</v>
      </c>
      <c r="G154" s="259">
        <v>1229.5629816171001</v>
      </c>
      <c r="H154" s="259">
        <f t="shared" si="8"/>
        <v>11.725307878743122</v>
      </c>
      <c r="I154" s="259">
        <f t="shared" si="6"/>
        <v>0.95361588228130478</v>
      </c>
      <c r="J154" s="261"/>
      <c r="K154" s="259">
        <v>0</v>
      </c>
      <c r="L154" s="259">
        <v>11.725307878743122</v>
      </c>
      <c r="N154" s="59"/>
    </row>
    <row r="155" spans="1:14" s="44" customFormat="1" ht="18" customHeight="1" x14ac:dyDescent="0.25">
      <c r="A155" s="253">
        <v>167</v>
      </c>
      <c r="B155" s="253" t="s">
        <v>117</v>
      </c>
      <c r="C155" s="247" t="s">
        <v>274</v>
      </c>
      <c r="D155" s="259">
        <v>2921.6753436585</v>
      </c>
      <c r="E155" s="259">
        <v>2921.6753442511249</v>
      </c>
      <c r="F155" s="260">
        <f t="shared" si="7"/>
        <v>2.0283735580051143E-8</v>
      </c>
      <c r="G155" s="259">
        <v>2921.6753436585</v>
      </c>
      <c r="H155" s="259">
        <f t="shared" si="8"/>
        <v>5.7605973324825754E-13</v>
      </c>
      <c r="I155" s="259">
        <f t="shared" si="6"/>
        <v>1.9716760603868924E-14</v>
      </c>
      <c r="J155" s="261"/>
      <c r="K155" s="259">
        <v>0</v>
      </c>
      <c r="L155" s="259">
        <v>5.7605973324825754E-13</v>
      </c>
      <c r="N155" s="59"/>
    </row>
    <row r="156" spans="1:14" s="44" customFormat="1" ht="18" customHeight="1" x14ac:dyDescent="0.25">
      <c r="A156" s="253">
        <v>168</v>
      </c>
      <c r="B156" s="253" t="s">
        <v>219</v>
      </c>
      <c r="C156" s="247" t="s">
        <v>275</v>
      </c>
      <c r="D156" s="259">
        <v>664.03507133517883</v>
      </c>
      <c r="E156" s="259">
        <v>664.03507137545603</v>
      </c>
      <c r="F156" s="260">
        <f t="shared" si="7"/>
        <v>6.0655196421066648E-9</v>
      </c>
      <c r="G156" s="259">
        <v>664.03507113839999</v>
      </c>
      <c r="H156" s="259">
        <f t="shared" si="8"/>
        <v>-2.8802986662412877E-13</v>
      </c>
      <c r="I156" s="259">
        <f t="shared" si="6"/>
        <v>-4.3375700929096271E-14</v>
      </c>
      <c r="J156" s="261"/>
      <c r="K156" s="259">
        <v>0</v>
      </c>
      <c r="L156" s="259">
        <v>-2.8802986662412877E-13</v>
      </c>
      <c r="N156" s="59"/>
    </row>
    <row r="157" spans="1:14" s="44" customFormat="1" ht="18" customHeight="1" x14ac:dyDescent="0.25">
      <c r="A157" s="253">
        <v>170</v>
      </c>
      <c r="B157" s="253" t="s">
        <v>127</v>
      </c>
      <c r="C157" s="247" t="s">
        <v>276</v>
      </c>
      <c r="D157" s="259">
        <v>1618.8352221518578</v>
      </c>
      <c r="E157" s="259">
        <v>1618.8352216397707</v>
      </c>
      <c r="F157" s="260">
        <f t="shared" si="7"/>
        <v>-3.1633064168090641E-8</v>
      </c>
      <c r="G157" s="259">
        <v>1618.8352217582999</v>
      </c>
      <c r="H157" s="259">
        <f t="shared" si="8"/>
        <v>188.41919675283782</v>
      </c>
      <c r="I157" s="259">
        <f t="shared" si="6"/>
        <v>11.639183175294512</v>
      </c>
      <c r="J157" s="261"/>
      <c r="K157" s="259">
        <v>0</v>
      </c>
      <c r="L157" s="259">
        <v>188.41919675283782</v>
      </c>
      <c r="N157" s="59"/>
    </row>
    <row r="158" spans="1:14" s="44" customFormat="1" ht="18" customHeight="1" x14ac:dyDescent="0.25">
      <c r="A158" s="253">
        <v>171</v>
      </c>
      <c r="B158" s="253" t="s">
        <v>117</v>
      </c>
      <c r="C158" s="247" t="s">
        <v>277</v>
      </c>
      <c r="D158" s="259">
        <v>11573.221757473164</v>
      </c>
      <c r="E158" s="259">
        <v>9519.5833630685411</v>
      </c>
      <c r="F158" s="260">
        <f t="shared" si="7"/>
        <v>-17.74474245322854</v>
      </c>
      <c r="G158" s="259">
        <v>9519.5833633055991</v>
      </c>
      <c r="H158" s="259">
        <f t="shared" si="8"/>
        <v>4609.9196019901165</v>
      </c>
      <c r="I158" s="259">
        <f t="shared" si="6"/>
        <v>48.425644549470661</v>
      </c>
      <c r="J158" s="261"/>
      <c r="K158" s="259">
        <v>0</v>
      </c>
      <c r="L158" s="259">
        <v>4609.9196019901165</v>
      </c>
      <c r="N158" s="59"/>
    </row>
    <row r="159" spans="1:14" s="44" customFormat="1" ht="18" customHeight="1" x14ac:dyDescent="0.25">
      <c r="A159" s="253">
        <v>176</v>
      </c>
      <c r="B159" s="253" t="s">
        <v>127</v>
      </c>
      <c r="C159" s="247" t="s">
        <v>278</v>
      </c>
      <c r="D159" s="259">
        <v>729.37688860885771</v>
      </c>
      <c r="E159" s="259">
        <v>729.37688809677104</v>
      </c>
      <c r="F159" s="260">
        <f t="shared" si="7"/>
        <v>-7.020878456387436E-8</v>
      </c>
      <c r="G159" s="259">
        <v>729.37688821530003</v>
      </c>
      <c r="H159" s="259">
        <f t="shared" si="8"/>
        <v>18.6990240318062</v>
      </c>
      <c r="I159" s="259">
        <f t="shared" si="6"/>
        <v>2.5636984578164044</v>
      </c>
      <c r="J159" s="261"/>
      <c r="K159" s="259">
        <v>0</v>
      </c>
      <c r="L159" s="259">
        <v>18.6990240318062</v>
      </c>
      <c r="N159" s="59"/>
    </row>
    <row r="160" spans="1:14" s="44" customFormat="1" ht="18" customHeight="1" x14ac:dyDescent="0.25">
      <c r="A160" s="253">
        <v>177</v>
      </c>
      <c r="B160" s="253" t="s">
        <v>127</v>
      </c>
      <c r="C160" s="247" t="s">
        <v>279</v>
      </c>
      <c r="D160" s="259">
        <v>25.037613011140689</v>
      </c>
      <c r="E160" s="259">
        <v>25.037613523228003</v>
      </c>
      <c r="F160" s="260">
        <f t="shared" si="7"/>
        <v>2.0452721116726025E-6</v>
      </c>
      <c r="G160" s="259">
        <v>25.0376134047</v>
      </c>
      <c r="H160" s="259">
        <f t="shared" si="8"/>
        <v>0.67150873427605862</v>
      </c>
      <c r="I160" s="259">
        <f t="shared" si="6"/>
        <v>2.6819997586953868</v>
      </c>
      <c r="J160" s="261"/>
      <c r="K160" s="259">
        <v>0</v>
      </c>
      <c r="L160" s="259">
        <v>0.67150873427605862</v>
      </c>
      <c r="N160" s="59"/>
    </row>
    <row r="161" spans="1:14" s="44" customFormat="1" ht="18" customHeight="1" x14ac:dyDescent="0.25">
      <c r="A161" s="253">
        <v>181</v>
      </c>
      <c r="B161" s="253" t="s">
        <v>196</v>
      </c>
      <c r="C161" s="247" t="s">
        <v>280</v>
      </c>
      <c r="D161" s="259">
        <v>13064.08489925335</v>
      </c>
      <c r="E161" s="259">
        <v>13064.084899333897</v>
      </c>
      <c r="F161" s="260">
        <f t="shared" si="7"/>
        <v>6.1655214267375413E-10</v>
      </c>
      <c r="G161" s="259">
        <v>13064.084898859799</v>
      </c>
      <c r="H161" s="259">
        <f t="shared" si="8"/>
        <v>2619.8218546427447</v>
      </c>
      <c r="I161" s="259">
        <f t="shared" si="6"/>
        <v>20.053619329864599</v>
      </c>
      <c r="J161" s="261"/>
      <c r="K161" s="259">
        <v>0</v>
      </c>
      <c r="L161" s="259">
        <v>2619.8218546427447</v>
      </c>
      <c r="N161" s="59"/>
    </row>
    <row r="162" spans="1:14" s="44" customFormat="1" ht="18" customHeight="1" x14ac:dyDescent="0.25">
      <c r="A162" s="253">
        <v>182</v>
      </c>
      <c r="B162" s="253" t="s">
        <v>196</v>
      </c>
      <c r="C162" s="247" t="s">
        <v>281</v>
      </c>
      <c r="D162" s="259">
        <v>647.57218499999999</v>
      </c>
      <c r="E162" s="259">
        <v>647.57218499999999</v>
      </c>
      <c r="F162" s="260">
        <f t="shared" si="7"/>
        <v>0</v>
      </c>
      <c r="G162" s="259">
        <v>647.57218499999999</v>
      </c>
      <c r="H162" s="259">
        <f t="shared" si="8"/>
        <v>-2.1602239996809659E-13</v>
      </c>
      <c r="I162" s="259">
        <f t="shared" si="6"/>
        <v>-3.3358813885450715E-14</v>
      </c>
      <c r="J162" s="261"/>
      <c r="K162" s="259">
        <v>0</v>
      </c>
      <c r="L162" s="259">
        <v>-2.1602239996809659E-13</v>
      </c>
      <c r="N162" s="59"/>
    </row>
    <row r="163" spans="1:14" s="44" customFormat="1" ht="18" customHeight="1" x14ac:dyDescent="0.25">
      <c r="A163" s="253">
        <v>183</v>
      </c>
      <c r="B163" s="253" t="s">
        <v>196</v>
      </c>
      <c r="C163" s="247" t="s">
        <v>282</v>
      </c>
      <c r="D163" s="259">
        <v>116.64406649999999</v>
      </c>
      <c r="E163" s="259">
        <v>116.64406649999999</v>
      </c>
      <c r="F163" s="260">
        <f t="shared" si="7"/>
        <v>0</v>
      </c>
      <c r="G163" s="259">
        <v>116.64406649999999</v>
      </c>
      <c r="H163" s="259">
        <f t="shared" si="8"/>
        <v>0</v>
      </c>
      <c r="I163" s="259">
        <f t="shared" si="6"/>
        <v>0</v>
      </c>
      <c r="J163" s="261"/>
      <c r="K163" s="259">
        <v>0</v>
      </c>
      <c r="L163" s="259">
        <v>0</v>
      </c>
      <c r="N163" s="59"/>
    </row>
    <row r="164" spans="1:14" s="44" customFormat="1" ht="18" customHeight="1" x14ac:dyDescent="0.25">
      <c r="A164" s="253">
        <v>185</v>
      </c>
      <c r="B164" s="253" t="s">
        <v>131</v>
      </c>
      <c r="C164" s="247" t="s">
        <v>283</v>
      </c>
      <c r="D164" s="259">
        <v>470.23643761735769</v>
      </c>
      <c r="E164" s="259">
        <v>470.23643769791192</v>
      </c>
      <c r="F164" s="260">
        <f t="shared" si="7"/>
        <v>1.7130588503277977E-8</v>
      </c>
      <c r="G164" s="259">
        <v>470.23643722380001</v>
      </c>
      <c r="H164" s="259">
        <f t="shared" si="8"/>
        <v>14.208442654739695</v>
      </c>
      <c r="I164" s="259">
        <f t="shared" si="6"/>
        <v>3.0215528860967269</v>
      </c>
      <c r="J164" s="261"/>
      <c r="K164" s="259">
        <v>0</v>
      </c>
      <c r="L164" s="259">
        <v>14.208442654739695</v>
      </c>
      <c r="N164" s="59"/>
    </row>
    <row r="165" spans="1:14" s="44" customFormat="1" ht="18" customHeight="1" x14ac:dyDescent="0.25">
      <c r="A165" s="253">
        <v>188</v>
      </c>
      <c r="B165" s="253" t="s">
        <v>131</v>
      </c>
      <c r="C165" s="247" t="s">
        <v>284</v>
      </c>
      <c r="D165" s="259">
        <v>4952.3184799391647</v>
      </c>
      <c r="E165" s="259">
        <v>4952.3184799794381</v>
      </c>
      <c r="F165" s="260">
        <f t="shared" si="7"/>
        <v>8.1321616107743466E-10</v>
      </c>
      <c r="G165" s="259">
        <v>4161.6318284423996</v>
      </c>
      <c r="H165" s="259">
        <f t="shared" si="8"/>
        <v>758.69832843479992</v>
      </c>
      <c r="I165" s="259">
        <f t="shared" si="6"/>
        <v>15.320063350165436</v>
      </c>
      <c r="J165" s="261"/>
      <c r="K165" s="259">
        <v>758.69832843479992</v>
      </c>
      <c r="L165" s="259">
        <v>0</v>
      </c>
      <c r="N165" s="59"/>
    </row>
    <row r="166" spans="1:14" s="44" customFormat="1" ht="18" customHeight="1" x14ac:dyDescent="0.25">
      <c r="A166" s="253">
        <v>189</v>
      </c>
      <c r="B166" s="253" t="s">
        <v>131</v>
      </c>
      <c r="C166" s="247" t="s">
        <v>285</v>
      </c>
      <c r="D166" s="259">
        <v>325.20473181867885</v>
      </c>
      <c r="E166" s="259">
        <v>325.20473126631492</v>
      </c>
      <c r="F166" s="260">
        <f t="shared" si="7"/>
        <v>-1.6985113404643926E-7</v>
      </c>
      <c r="G166" s="259">
        <v>325.20473162190001</v>
      </c>
      <c r="H166" s="259">
        <f t="shared" si="8"/>
        <v>35.276751113676674</v>
      </c>
      <c r="I166" s="259">
        <f t="shared" si="6"/>
        <v>10.847551625805846</v>
      </c>
      <c r="J166" s="261"/>
      <c r="K166" s="259">
        <v>0</v>
      </c>
      <c r="L166" s="259">
        <v>35.276751113676674</v>
      </c>
      <c r="N166" s="59"/>
    </row>
    <row r="167" spans="1:14" s="44" customFormat="1" ht="18" customHeight="1" x14ac:dyDescent="0.25">
      <c r="A167" s="253">
        <v>190</v>
      </c>
      <c r="B167" s="253" t="s">
        <v>237</v>
      </c>
      <c r="C167" s="247" t="s">
        <v>286</v>
      </c>
      <c r="D167" s="259">
        <v>998.85717152164023</v>
      </c>
      <c r="E167" s="259">
        <v>998.85717144108594</v>
      </c>
      <c r="F167" s="260">
        <f t="shared" si="7"/>
        <v>-8.0646458400224219E-9</v>
      </c>
      <c r="G167" s="259">
        <v>998.85717191520007</v>
      </c>
      <c r="H167" s="259">
        <f t="shared" si="8"/>
        <v>124.76675978668987</v>
      </c>
      <c r="I167" s="259">
        <f t="shared" si="6"/>
        <v>12.490950994193147</v>
      </c>
      <c r="J167" s="261"/>
      <c r="K167" s="259">
        <v>0</v>
      </c>
      <c r="L167" s="259">
        <v>124.76675978668987</v>
      </c>
      <c r="N167" s="59"/>
    </row>
    <row r="168" spans="1:14" s="44" customFormat="1" ht="18" customHeight="1" x14ac:dyDescent="0.25">
      <c r="A168" s="253">
        <v>191</v>
      </c>
      <c r="B168" s="253" t="s">
        <v>131</v>
      </c>
      <c r="C168" s="247" t="s">
        <v>287</v>
      </c>
      <c r="D168" s="259">
        <v>110.94863386017944</v>
      </c>
      <c r="E168" s="259">
        <v>110.94863390045602</v>
      </c>
      <c r="F168" s="260">
        <f t="shared" si="7"/>
        <v>3.6302012063060829E-8</v>
      </c>
      <c r="G168" s="259">
        <v>110.9486336634</v>
      </c>
      <c r="H168" s="259">
        <f t="shared" si="8"/>
        <v>1.8001866664008048E-14</v>
      </c>
      <c r="I168" s="259">
        <f t="shared" si="6"/>
        <v>1.6225406326462264E-14</v>
      </c>
      <c r="J168" s="261"/>
      <c r="K168" s="259">
        <v>0</v>
      </c>
      <c r="L168" s="259">
        <v>1.8001866664008048E-14</v>
      </c>
      <c r="N168" s="59"/>
    </row>
    <row r="169" spans="1:14" s="44" customFormat="1" ht="18" customHeight="1" x14ac:dyDescent="0.25">
      <c r="A169" s="253">
        <v>192</v>
      </c>
      <c r="B169" s="253" t="s">
        <v>237</v>
      </c>
      <c r="C169" s="247" t="s">
        <v>288</v>
      </c>
      <c r="D169" s="259">
        <v>783.51728722231917</v>
      </c>
      <c r="E169" s="259">
        <v>783.51728777468293</v>
      </c>
      <c r="F169" s="260">
        <f t="shared" si="7"/>
        <v>7.0497961246474006E-8</v>
      </c>
      <c r="G169" s="259">
        <v>783.51728741910006</v>
      </c>
      <c r="H169" s="259">
        <f t="shared" si="8"/>
        <v>25.896474963923144</v>
      </c>
      <c r="I169" s="259">
        <f t="shared" si="6"/>
        <v>3.3051568061086902</v>
      </c>
      <c r="J169" s="261"/>
      <c r="K169" s="259">
        <v>0</v>
      </c>
      <c r="L169" s="259">
        <v>25.896474963923144</v>
      </c>
      <c r="N169" s="59"/>
    </row>
    <row r="170" spans="1:14" s="44" customFormat="1" ht="18" customHeight="1" x14ac:dyDescent="0.25">
      <c r="A170" s="253">
        <v>193</v>
      </c>
      <c r="B170" s="253" t="s">
        <v>237</v>
      </c>
      <c r="C170" s="247" t="s">
        <v>289</v>
      </c>
      <c r="D170" s="259">
        <v>77.153553802820355</v>
      </c>
      <c r="E170" s="259">
        <v>77.153553762543794</v>
      </c>
      <c r="F170" s="260">
        <f t="shared" si="7"/>
        <v>-5.2203120048943674E-8</v>
      </c>
      <c r="G170" s="259">
        <v>77.153553999599993</v>
      </c>
      <c r="H170" s="259">
        <f t="shared" si="8"/>
        <v>0</v>
      </c>
      <c r="I170" s="259">
        <f t="shared" si="6"/>
        <v>0</v>
      </c>
      <c r="J170" s="261"/>
      <c r="K170" s="259">
        <v>0</v>
      </c>
      <c r="L170" s="259">
        <v>0</v>
      </c>
      <c r="N170" s="59"/>
    </row>
    <row r="171" spans="1:14" s="44" customFormat="1" ht="18" customHeight="1" x14ac:dyDescent="0.25">
      <c r="A171" s="253">
        <v>194</v>
      </c>
      <c r="B171" s="253" t="s">
        <v>237</v>
      </c>
      <c r="C171" s="247" t="s">
        <v>290</v>
      </c>
      <c r="D171" s="259">
        <v>794.79878534549994</v>
      </c>
      <c r="E171" s="259">
        <v>794.79878593813896</v>
      </c>
      <c r="F171" s="260">
        <f t="shared" si="7"/>
        <v>7.4564667329468648E-8</v>
      </c>
      <c r="G171" s="259">
        <v>794.79878534549994</v>
      </c>
      <c r="H171" s="259">
        <f t="shared" si="8"/>
        <v>19.730579485016467</v>
      </c>
      <c r="I171" s="259">
        <f t="shared" si="6"/>
        <v>2.4824622073028864</v>
      </c>
      <c r="J171" s="261"/>
      <c r="K171" s="259">
        <v>0</v>
      </c>
      <c r="L171" s="259">
        <v>19.730579485016467</v>
      </c>
      <c r="N171" s="59"/>
    </row>
    <row r="172" spans="1:14" s="44" customFormat="1" ht="18" customHeight="1" x14ac:dyDescent="0.25">
      <c r="A172" s="253">
        <v>195</v>
      </c>
      <c r="B172" s="253" t="s">
        <v>131</v>
      </c>
      <c r="C172" s="247" t="s">
        <v>291</v>
      </c>
      <c r="D172" s="259">
        <v>1960.9886911346789</v>
      </c>
      <c r="E172" s="259">
        <v>1960.988690582315</v>
      </c>
      <c r="F172" s="260">
        <f t="shared" si="7"/>
        <v>-2.8167619348096196E-8</v>
      </c>
      <c r="G172" s="259">
        <v>1960.9886909378999</v>
      </c>
      <c r="H172" s="259">
        <f t="shared" si="8"/>
        <v>91.429416482341054</v>
      </c>
      <c r="I172" s="259">
        <f t="shared" si="6"/>
        <v>4.6624142669171187</v>
      </c>
      <c r="J172" s="261"/>
      <c r="K172" s="259">
        <v>0</v>
      </c>
      <c r="L172" s="259">
        <v>91.429416482341054</v>
      </c>
      <c r="N172" s="59"/>
    </row>
    <row r="173" spans="1:14" s="44" customFormat="1" ht="18" customHeight="1" x14ac:dyDescent="0.25">
      <c r="A173" s="253">
        <v>197</v>
      </c>
      <c r="B173" s="253" t="s">
        <v>237</v>
      </c>
      <c r="C173" s="247" t="s">
        <v>292</v>
      </c>
      <c r="D173" s="259">
        <v>322.5800066466403</v>
      </c>
      <c r="E173" s="259">
        <v>322.58000656608596</v>
      </c>
      <c r="F173" s="260">
        <f t="shared" si="7"/>
        <v>-2.4971896550596284E-8</v>
      </c>
      <c r="G173" s="259">
        <v>322.58000704020003</v>
      </c>
      <c r="H173" s="259">
        <f t="shared" si="8"/>
        <v>19.342535557612045</v>
      </c>
      <c r="I173" s="259">
        <f t="shared" si="6"/>
        <v>5.9961978932037123</v>
      </c>
      <c r="J173" s="261"/>
      <c r="K173" s="259">
        <v>0</v>
      </c>
      <c r="L173" s="259">
        <v>19.342535557612045</v>
      </c>
      <c r="N173" s="59"/>
    </row>
    <row r="174" spans="1:14" s="44" customFormat="1" ht="18" customHeight="1" x14ac:dyDescent="0.25">
      <c r="A174" s="253">
        <v>198</v>
      </c>
      <c r="B174" s="253" t="s">
        <v>131</v>
      </c>
      <c r="C174" s="247" t="s">
        <v>293</v>
      </c>
      <c r="D174" s="259">
        <v>406.94457588364031</v>
      </c>
      <c r="E174" s="259">
        <v>406.94457580308602</v>
      </c>
      <c r="F174" s="260">
        <f t="shared" si="7"/>
        <v>-1.9794896388702909E-8</v>
      </c>
      <c r="G174" s="259">
        <v>406.94457627720004</v>
      </c>
      <c r="H174" s="259">
        <f t="shared" si="8"/>
        <v>22.871990380173962</v>
      </c>
      <c r="I174" s="259">
        <f t="shared" si="6"/>
        <v>5.6204190300453476</v>
      </c>
      <c r="J174" s="261"/>
      <c r="K174" s="259">
        <v>0</v>
      </c>
      <c r="L174" s="259">
        <v>22.871990380173962</v>
      </c>
      <c r="N174" s="59"/>
    </row>
    <row r="175" spans="1:14" s="44" customFormat="1" ht="18" customHeight="1" x14ac:dyDescent="0.25">
      <c r="A175" s="253">
        <v>199</v>
      </c>
      <c r="B175" s="253" t="s">
        <v>131</v>
      </c>
      <c r="C175" s="247" t="s">
        <v>294</v>
      </c>
      <c r="D175" s="259">
        <v>314.12016089185767</v>
      </c>
      <c r="E175" s="259">
        <v>314.12016037977099</v>
      </c>
      <c r="F175" s="260">
        <f t="shared" si="7"/>
        <v>-1.6302253413869039E-7</v>
      </c>
      <c r="G175" s="259">
        <v>314.12018076660001</v>
      </c>
      <c r="H175" s="259">
        <f t="shared" si="8"/>
        <v>7.2271756094277846</v>
      </c>
      <c r="I175" s="259">
        <f t="shared" si="6"/>
        <v>2.3007678337774102</v>
      </c>
      <c r="J175" s="261"/>
      <c r="K175" s="259">
        <v>0</v>
      </c>
      <c r="L175" s="259">
        <v>7.2271756094277846</v>
      </c>
      <c r="N175" s="59"/>
    </row>
    <row r="176" spans="1:14" s="44" customFormat="1" ht="18" customHeight="1" x14ac:dyDescent="0.25">
      <c r="A176" s="253">
        <v>200</v>
      </c>
      <c r="B176" s="253" t="s">
        <v>219</v>
      </c>
      <c r="C176" s="247" t="s">
        <v>295</v>
      </c>
      <c r="D176" s="259">
        <v>1414.5854412381404</v>
      </c>
      <c r="E176" s="259">
        <v>1414.5854417502271</v>
      </c>
      <c r="F176" s="260">
        <f t="shared" si="7"/>
        <v>3.6200489716975426E-8</v>
      </c>
      <c r="G176" s="259">
        <v>1414.5854416317</v>
      </c>
      <c r="H176" s="259">
        <f t="shared" si="8"/>
        <v>75.300995902591666</v>
      </c>
      <c r="I176" s="259">
        <f t="shared" si="6"/>
        <v>5.3231847069925902</v>
      </c>
      <c r="J176" s="261"/>
      <c r="K176" s="259">
        <v>0</v>
      </c>
      <c r="L176" s="259">
        <v>75.300995902591666</v>
      </c>
      <c r="N176" s="59"/>
    </row>
    <row r="177" spans="1:14" s="44" customFormat="1" ht="18" customHeight="1" x14ac:dyDescent="0.25">
      <c r="A177" s="253">
        <v>201</v>
      </c>
      <c r="B177" s="253" t="s">
        <v>219</v>
      </c>
      <c r="C177" s="247" t="s">
        <v>296</v>
      </c>
      <c r="D177" s="259">
        <v>1792.4050387148579</v>
      </c>
      <c r="E177" s="259">
        <v>1792.405038202771</v>
      </c>
      <c r="F177" s="260">
        <f t="shared" si="7"/>
        <v>-2.8569829169100558E-8</v>
      </c>
      <c r="G177" s="259">
        <v>1792.4050383212998</v>
      </c>
      <c r="H177" s="259">
        <f t="shared" si="8"/>
        <v>291.01837976688955</v>
      </c>
      <c r="I177" s="259">
        <f t="shared" si="6"/>
        <v>16.236195143631775</v>
      </c>
      <c r="J177" s="261"/>
      <c r="K177" s="259">
        <v>0</v>
      </c>
      <c r="L177" s="259">
        <v>291.01837976688955</v>
      </c>
      <c r="N177" s="59"/>
    </row>
    <row r="178" spans="1:14" s="44" customFormat="1" ht="18" customHeight="1" x14ac:dyDescent="0.25">
      <c r="A178" s="253">
        <v>202</v>
      </c>
      <c r="B178" s="253" t="s">
        <v>219</v>
      </c>
      <c r="C178" s="247" t="s">
        <v>297</v>
      </c>
      <c r="D178" s="259">
        <v>2656.5085396898494</v>
      </c>
      <c r="E178" s="259">
        <v>2656.5085391777711</v>
      </c>
      <c r="F178" s="260">
        <f t="shared" si="7"/>
        <v>-1.9276370721854619E-8</v>
      </c>
      <c r="G178" s="259">
        <v>2656.5085392963001</v>
      </c>
      <c r="H178" s="259">
        <f t="shared" si="8"/>
        <v>157.88410070292636</v>
      </c>
      <c r="I178" s="259">
        <f t="shared" si="6"/>
        <v>5.9432935514596101</v>
      </c>
      <c r="J178" s="261"/>
      <c r="K178" s="259">
        <v>0</v>
      </c>
      <c r="L178" s="259">
        <v>157.88410070292636</v>
      </c>
      <c r="N178" s="59"/>
    </row>
    <row r="179" spans="1:14" s="44" customFormat="1" ht="18" customHeight="1" x14ac:dyDescent="0.25">
      <c r="A179" s="253">
        <v>203</v>
      </c>
      <c r="B179" s="253" t="s">
        <v>219</v>
      </c>
      <c r="C179" s="247" t="s">
        <v>298</v>
      </c>
      <c r="D179" s="259">
        <v>747.29055919617895</v>
      </c>
      <c r="E179" s="259">
        <v>747.29055923645603</v>
      </c>
      <c r="F179" s="260">
        <f t="shared" si="7"/>
        <v>5.3897508678346639E-9</v>
      </c>
      <c r="G179" s="259">
        <v>747.29055899939999</v>
      </c>
      <c r="H179" s="259">
        <f t="shared" si="8"/>
        <v>4.3204479993619318E-13</v>
      </c>
      <c r="I179" s="259">
        <f t="shared" si="6"/>
        <v>5.7814834483876648E-14</v>
      </c>
      <c r="J179" s="261"/>
      <c r="K179" s="259">
        <v>0</v>
      </c>
      <c r="L179" s="259">
        <v>4.3204479993619318E-13</v>
      </c>
      <c r="N179" s="59"/>
    </row>
    <row r="180" spans="1:14" s="44" customFormat="1" ht="18" customHeight="1" x14ac:dyDescent="0.25">
      <c r="A180" s="253">
        <v>204</v>
      </c>
      <c r="B180" s="253" t="s">
        <v>219</v>
      </c>
      <c r="C180" s="247" t="s">
        <v>299</v>
      </c>
      <c r="D180" s="259">
        <v>2158.1374721594998</v>
      </c>
      <c r="E180" s="259">
        <v>2158.1374727521247</v>
      </c>
      <c r="F180" s="260">
        <f t="shared" si="7"/>
        <v>2.7460018259262142E-8</v>
      </c>
      <c r="G180" s="259">
        <v>2158.1374721594998</v>
      </c>
      <c r="H180" s="259">
        <f t="shared" si="8"/>
        <v>23.567279229945953</v>
      </c>
      <c r="I180" s="259">
        <f t="shared" si="6"/>
        <v>1.0920193698269007</v>
      </c>
      <c r="J180" s="261"/>
      <c r="K180" s="259">
        <v>0</v>
      </c>
      <c r="L180" s="259">
        <v>23.567279229945953</v>
      </c>
      <c r="N180" s="59"/>
    </row>
    <row r="181" spans="1:14" s="44" customFormat="1" ht="18" customHeight="1" x14ac:dyDescent="0.25">
      <c r="A181" s="253">
        <v>205</v>
      </c>
      <c r="B181" s="253" t="s">
        <v>180</v>
      </c>
      <c r="C181" s="247" t="s">
        <v>300</v>
      </c>
      <c r="D181" s="259">
        <v>2361.3387532523498</v>
      </c>
      <c r="E181" s="259">
        <v>2361.3387533328955</v>
      </c>
      <c r="F181" s="260">
        <f t="shared" si="7"/>
        <v>3.411031457289937E-9</v>
      </c>
      <c r="G181" s="259">
        <v>2361.3387528588</v>
      </c>
      <c r="H181" s="259">
        <f t="shared" si="8"/>
        <v>39.536239885094929</v>
      </c>
      <c r="I181" s="259">
        <f t="shared" si="6"/>
        <v>1.6743146162020071</v>
      </c>
      <c r="J181" s="261"/>
      <c r="K181" s="259">
        <v>0</v>
      </c>
      <c r="L181" s="259">
        <v>39.536239885094929</v>
      </c>
      <c r="N181" s="59"/>
    </row>
    <row r="182" spans="1:14" s="44" customFormat="1" ht="18" customHeight="1" x14ac:dyDescent="0.25">
      <c r="A182" s="253">
        <v>206</v>
      </c>
      <c r="B182" s="253" t="s">
        <v>131</v>
      </c>
      <c r="C182" s="247" t="s">
        <v>301</v>
      </c>
      <c r="D182" s="259">
        <v>854.06499668914023</v>
      </c>
      <c r="E182" s="259">
        <v>854.06499720122702</v>
      </c>
      <c r="F182" s="260">
        <f t="shared" si="7"/>
        <v>5.9958765064038744E-8</v>
      </c>
      <c r="G182" s="259">
        <v>854.06499708269996</v>
      </c>
      <c r="H182" s="259">
        <f t="shared" si="8"/>
        <v>-1.4401493331206439E-13</v>
      </c>
      <c r="I182" s="259">
        <f t="shared" si="6"/>
        <v>-1.6862291954827989E-14</v>
      </c>
      <c r="J182" s="261"/>
      <c r="K182" s="259">
        <v>0</v>
      </c>
      <c r="L182" s="259">
        <v>-1.4401493331206439E-13</v>
      </c>
      <c r="N182" s="59"/>
    </row>
    <row r="183" spans="1:14" s="44" customFormat="1" ht="18" customHeight="1" x14ac:dyDescent="0.25">
      <c r="A183" s="253">
        <v>207</v>
      </c>
      <c r="B183" s="253" t="s">
        <v>131</v>
      </c>
      <c r="C183" s="247" t="s">
        <v>302</v>
      </c>
      <c r="D183" s="259">
        <v>971.60664485464019</v>
      </c>
      <c r="E183" s="259">
        <v>971.60664477408591</v>
      </c>
      <c r="F183" s="260">
        <f t="shared" si="7"/>
        <v>-8.2908400145242922E-9</v>
      </c>
      <c r="G183" s="259">
        <v>971.60664524820004</v>
      </c>
      <c r="H183" s="259">
        <f t="shared" si="8"/>
        <v>16.757461480775525</v>
      </c>
      <c r="I183" s="259">
        <f t="shared" si="6"/>
        <v>1.724716640309917</v>
      </c>
      <c r="J183" s="261"/>
      <c r="K183" s="259">
        <v>0</v>
      </c>
      <c r="L183" s="259">
        <v>16.757461480775525</v>
      </c>
      <c r="N183" s="59"/>
    </row>
    <row r="184" spans="1:14" s="44" customFormat="1" ht="18" customHeight="1" x14ac:dyDescent="0.25">
      <c r="A184" s="253">
        <v>208</v>
      </c>
      <c r="B184" s="253" t="s">
        <v>131</v>
      </c>
      <c r="C184" s="247" t="s">
        <v>303</v>
      </c>
      <c r="D184" s="259">
        <v>190.33524761549998</v>
      </c>
      <c r="E184" s="259">
        <v>190.33524820814023</v>
      </c>
      <c r="F184" s="260">
        <f t="shared" si="7"/>
        <v>3.1136653433350148E-7</v>
      </c>
      <c r="G184" s="259">
        <v>190.33524761549998</v>
      </c>
      <c r="H184" s="259">
        <f t="shared" si="8"/>
        <v>3.6003733328016096E-14</v>
      </c>
      <c r="I184" s="259">
        <f t="shared" si="6"/>
        <v>1.8915956800941242E-14</v>
      </c>
      <c r="J184" s="261"/>
      <c r="K184" s="259">
        <v>0</v>
      </c>
      <c r="L184" s="259">
        <v>3.6003733328016096E-14</v>
      </c>
      <c r="N184" s="59"/>
    </row>
    <row r="185" spans="1:14" s="44" customFormat="1" ht="18" customHeight="1" x14ac:dyDescent="0.25">
      <c r="A185" s="253">
        <v>209</v>
      </c>
      <c r="B185" s="253" t="s">
        <v>237</v>
      </c>
      <c r="C185" s="247" t="s">
        <v>611</v>
      </c>
      <c r="D185" s="259">
        <v>2695.5014853000002</v>
      </c>
      <c r="E185" s="259">
        <v>2695.5014853000002</v>
      </c>
      <c r="F185" s="260">
        <f t="shared" si="7"/>
        <v>0</v>
      </c>
      <c r="G185" s="259">
        <v>1071.5276414426999</v>
      </c>
      <c r="H185" s="259">
        <f t="shared" si="8"/>
        <v>2.02683E-5</v>
      </c>
      <c r="I185" s="259">
        <f t="shared" si="6"/>
        <v>7.5193058176869111E-7</v>
      </c>
      <c r="J185" s="261"/>
      <c r="K185" s="259">
        <v>2.02683E-5</v>
      </c>
      <c r="L185" s="259">
        <v>0</v>
      </c>
      <c r="N185" s="59"/>
    </row>
    <row r="186" spans="1:14" s="44" customFormat="1" ht="18" customHeight="1" x14ac:dyDescent="0.25">
      <c r="A186" s="253">
        <v>210</v>
      </c>
      <c r="B186" s="253" t="s">
        <v>219</v>
      </c>
      <c r="C186" s="247" t="s">
        <v>305</v>
      </c>
      <c r="D186" s="259">
        <v>2801.3118010856647</v>
      </c>
      <c r="E186" s="259">
        <v>2801.3118005333131</v>
      </c>
      <c r="F186" s="260">
        <f t="shared" si="7"/>
        <v>-1.9717603549906926E-8</v>
      </c>
      <c r="G186" s="259">
        <v>2801.3118008888996</v>
      </c>
      <c r="H186" s="259">
        <f t="shared" si="8"/>
        <v>60.705467310119467</v>
      </c>
      <c r="I186" s="259">
        <f t="shared" si="6"/>
        <v>2.1670371466168947</v>
      </c>
      <c r="J186" s="261"/>
      <c r="K186" s="259">
        <v>0</v>
      </c>
      <c r="L186" s="259">
        <v>60.705467310119467</v>
      </c>
      <c r="N186" s="59"/>
    </row>
    <row r="187" spans="1:14" s="44" customFormat="1" ht="18" customHeight="1" x14ac:dyDescent="0.25">
      <c r="A187" s="253">
        <v>211</v>
      </c>
      <c r="B187" s="253" t="s">
        <v>241</v>
      </c>
      <c r="C187" s="247" t="s">
        <v>306</v>
      </c>
      <c r="D187" s="259">
        <v>3696.5668881066299</v>
      </c>
      <c r="E187" s="259">
        <v>3696.5668880260841</v>
      </c>
      <c r="F187" s="260">
        <f t="shared" si="7"/>
        <v>-2.178936142627208E-9</v>
      </c>
      <c r="G187" s="259">
        <v>3696.5668885002001</v>
      </c>
      <c r="H187" s="259">
        <f t="shared" si="8"/>
        <v>124.55930096164185</v>
      </c>
      <c r="I187" s="259">
        <f t="shared" si="6"/>
        <v>3.3695941324669172</v>
      </c>
      <c r="J187" s="261"/>
      <c r="K187" s="259">
        <v>0</v>
      </c>
      <c r="L187" s="259">
        <v>124.55930096164185</v>
      </c>
      <c r="N187" s="59"/>
    </row>
    <row r="188" spans="1:14" s="44" customFormat="1" ht="18" customHeight="1" x14ac:dyDescent="0.25">
      <c r="A188" s="253">
        <v>212</v>
      </c>
      <c r="B188" s="253" t="s">
        <v>131</v>
      </c>
      <c r="C188" s="247" t="s">
        <v>307</v>
      </c>
      <c r="D188" s="259">
        <v>743.75605103881912</v>
      </c>
      <c r="E188" s="259">
        <v>743.75605099854192</v>
      </c>
      <c r="F188" s="260">
        <f t="shared" si="7"/>
        <v>-5.4153730388861732E-9</v>
      </c>
      <c r="G188" s="259">
        <v>743.75605123560001</v>
      </c>
      <c r="H188" s="259">
        <f t="shared" si="8"/>
        <v>-1.4401493331206439E-13</v>
      </c>
      <c r="I188" s="259">
        <f t="shared" si="6"/>
        <v>-1.9363194843082589E-14</v>
      </c>
      <c r="J188" s="261"/>
      <c r="K188" s="259">
        <v>0</v>
      </c>
      <c r="L188" s="259">
        <v>-1.4401493331206439E-13</v>
      </c>
      <c r="N188" s="59"/>
    </row>
    <row r="189" spans="1:14" s="44" customFormat="1" ht="18" customHeight="1" x14ac:dyDescent="0.25">
      <c r="A189" s="253">
        <v>213</v>
      </c>
      <c r="B189" s="253" t="s">
        <v>131</v>
      </c>
      <c r="C189" s="247" t="s">
        <v>308</v>
      </c>
      <c r="D189" s="259">
        <v>1231.2053020913577</v>
      </c>
      <c r="E189" s="259">
        <v>1231.2053021719119</v>
      </c>
      <c r="F189" s="260">
        <f t="shared" si="7"/>
        <v>6.5427059325884329E-9</v>
      </c>
      <c r="G189" s="259">
        <v>1231.2053016978</v>
      </c>
      <c r="H189" s="259">
        <f t="shared" si="8"/>
        <v>301.21057792452308</v>
      </c>
      <c r="I189" s="259">
        <f t="shared" si="6"/>
        <v>24.464691420120719</v>
      </c>
      <c r="J189" s="261"/>
      <c r="K189" s="259">
        <v>0</v>
      </c>
      <c r="L189" s="259">
        <v>301.21057792452308</v>
      </c>
      <c r="N189" s="59"/>
    </row>
    <row r="190" spans="1:14" s="44" customFormat="1" ht="18" customHeight="1" x14ac:dyDescent="0.25">
      <c r="A190" s="253">
        <v>214</v>
      </c>
      <c r="B190" s="253" t="s">
        <v>237</v>
      </c>
      <c r="C190" s="247" t="s">
        <v>612</v>
      </c>
      <c r="D190" s="259">
        <v>4886.0993492999996</v>
      </c>
      <c r="E190" s="259">
        <v>2428.7578076718955</v>
      </c>
      <c r="F190" s="260">
        <f t="shared" si="7"/>
        <v>-50.292500539927659</v>
      </c>
      <c r="G190" s="259">
        <v>2428.7578071978</v>
      </c>
      <c r="H190" s="259">
        <f t="shared" si="8"/>
        <v>285.65077168882544</v>
      </c>
      <c r="I190" s="259">
        <f t="shared" si="6"/>
        <v>11.761187994394476</v>
      </c>
      <c r="J190" s="261"/>
      <c r="K190" s="259">
        <v>0</v>
      </c>
      <c r="L190" s="259">
        <v>285.65077168882544</v>
      </c>
      <c r="N190" s="59"/>
    </row>
    <row r="191" spans="1:14" s="44" customFormat="1" ht="18" customHeight="1" x14ac:dyDescent="0.25">
      <c r="A191" s="253">
        <v>215</v>
      </c>
      <c r="B191" s="253" t="s">
        <v>241</v>
      </c>
      <c r="C191" s="247" t="s">
        <v>310</v>
      </c>
      <c r="D191" s="259">
        <v>1258.8672545864999</v>
      </c>
      <c r="E191" s="259">
        <v>1258.867255179139</v>
      </c>
      <c r="F191" s="260">
        <f t="shared" si="7"/>
        <v>4.7077165277187305E-8</v>
      </c>
      <c r="G191" s="259">
        <v>1258.8672545864999</v>
      </c>
      <c r="H191" s="259">
        <f t="shared" si="8"/>
        <v>180.19699507895862</v>
      </c>
      <c r="I191" s="259">
        <f t="shared" si="6"/>
        <v>14.314217351957121</v>
      </c>
      <c r="J191" s="261"/>
      <c r="K191" s="259">
        <v>0</v>
      </c>
      <c r="L191" s="259">
        <v>180.19699507895862</v>
      </c>
      <c r="N191" s="59"/>
    </row>
    <row r="192" spans="1:14" s="44" customFormat="1" ht="18" customHeight="1" x14ac:dyDescent="0.25">
      <c r="A192" s="253">
        <v>216</v>
      </c>
      <c r="B192" s="253" t="s">
        <v>204</v>
      </c>
      <c r="C192" s="247" t="s">
        <v>311</v>
      </c>
      <c r="D192" s="259">
        <v>3051.5926938006305</v>
      </c>
      <c r="E192" s="259">
        <v>3051.5926937200838</v>
      </c>
      <c r="F192" s="260">
        <f t="shared" si="7"/>
        <v>-2.6394957330921898E-9</v>
      </c>
      <c r="G192" s="259">
        <v>3051.5926941942002</v>
      </c>
      <c r="H192" s="259">
        <f t="shared" si="8"/>
        <v>427.62523608341934</v>
      </c>
      <c r="I192" s="259">
        <f t="shared" si="6"/>
        <v>14.013181934910101</v>
      </c>
      <c r="J192" s="261"/>
      <c r="K192" s="259">
        <v>0</v>
      </c>
      <c r="L192" s="259">
        <v>427.62523608341934</v>
      </c>
      <c r="N192" s="59"/>
    </row>
    <row r="193" spans="1:14" s="44" customFormat="1" ht="18" customHeight="1" x14ac:dyDescent="0.25">
      <c r="A193" s="253">
        <v>217</v>
      </c>
      <c r="B193" s="253" t="s">
        <v>196</v>
      </c>
      <c r="C193" s="247" t="s">
        <v>312</v>
      </c>
      <c r="D193" s="259">
        <v>3215.4587577141297</v>
      </c>
      <c r="E193" s="259">
        <v>3215.4587582262088</v>
      </c>
      <c r="F193" s="260">
        <f t="shared" si="7"/>
        <v>1.5925550655992993E-8</v>
      </c>
      <c r="G193" s="259">
        <v>3215.4587581077003</v>
      </c>
      <c r="H193" s="259">
        <f t="shared" si="8"/>
        <v>900.43829840171486</v>
      </c>
      <c r="I193" s="259">
        <f t="shared" si="6"/>
        <v>28.003416187444337</v>
      </c>
      <c r="J193" s="261"/>
      <c r="K193" s="259">
        <v>0</v>
      </c>
      <c r="L193" s="259">
        <v>900.43829840171486</v>
      </c>
      <c r="N193" s="59"/>
    </row>
    <row r="194" spans="1:14" s="44" customFormat="1" ht="18" customHeight="1" x14ac:dyDescent="0.25">
      <c r="A194" s="253">
        <v>218</v>
      </c>
      <c r="B194" s="253" t="s">
        <v>127</v>
      </c>
      <c r="C194" s="247" t="s">
        <v>313</v>
      </c>
      <c r="D194" s="259">
        <v>793.85112031714027</v>
      </c>
      <c r="E194" s="259">
        <v>793.85112082922706</v>
      </c>
      <c r="F194" s="260">
        <f t="shared" si="7"/>
        <v>6.4506650687690126E-8</v>
      </c>
      <c r="G194" s="259">
        <v>793.8511207107</v>
      </c>
      <c r="H194" s="259">
        <f t="shared" si="8"/>
        <v>5.2293430097997469</v>
      </c>
      <c r="I194" s="259">
        <f t="shared" si="6"/>
        <v>0.65873094747757888</v>
      </c>
      <c r="J194" s="261"/>
      <c r="K194" s="259">
        <v>0</v>
      </c>
      <c r="L194" s="259">
        <v>5.2293430097997469</v>
      </c>
      <c r="N194" s="59"/>
    </row>
    <row r="195" spans="1:14" s="44" customFormat="1" ht="18" customHeight="1" x14ac:dyDescent="0.25">
      <c r="A195" s="253">
        <v>219</v>
      </c>
      <c r="B195" s="253" t="s">
        <v>241</v>
      </c>
      <c r="C195" s="247" t="s">
        <v>314</v>
      </c>
      <c r="D195" s="259">
        <v>862.25095769314032</v>
      </c>
      <c r="E195" s="259">
        <v>862.25095820522699</v>
      </c>
      <c r="F195" s="260">
        <f t="shared" si="7"/>
        <v>5.9389520856711897E-8</v>
      </c>
      <c r="G195" s="259">
        <v>862.25095808669994</v>
      </c>
      <c r="H195" s="259">
        <f t="shared" si="8"/>
        <v>115.62785300717191</v>
      </c>
      <c r="I195" s="259">
        <f t="shared" si="6"/>
        <v>13.409999943386664</v>
      </c>
      <c r="J195" s="261"/>
      <c r="K195" s="259">
        <v>0</v>
      </c>
      <c r="L195" s="259">
        <v>115.62785300717191</v>
      </c>
      <c r="N195" s="59"/>
    </row>
    <row r="196" spans="1:14" s="44" customFormat="1" ht="18" customHeight="1" x14ac:dyDescent="0.25">
      <c r="A196" s="253">
        <v>222</v>
      </c>
      <c r="B196" s="253" t="s">
        <v>613</v>
      </c>
      <c r="C196" s="247" t="s">
        <v>315</v>
      </c>
      <c r="D196" s="259">
        <v>21266.877935349294</v>
      </c>
      <c r="E196" s="259">
        <v>21266.877935901608</v>
      </c>
      <c r="F196" s="260">
        <f t="shared" si="7"/>
        <v>2.5970621209125966E-9</v>
      </c>
      <c r="G196" s="259">
        <v>21266.877935546101</v>
      </c>
      <c r="H196" s="259">
        <f t="shared" si="8"/>
        <v>3071.1947264600299</v>
      </c>
      <c r="I196" s="259">
        <f t="shared" si="6"/>
        <v>14.441211049955777</v>
      </c>
      <c r="J196" s="261"/>
      <c r="K196" s="259">
        <v>0</v>
      </c>
      <c r="L196" s="259">
        <v>3071.1947264600299</v>
      </c>
      <c r="N196" s="59"/>
    </row>
    <row r="197" spans="1:14" s="44" customFormat="1" ht="18" customHeight="1" x14ac:dyDescent="0.25">
      <c r="A197" s="253">
        <v>223</v>
      </c>
      <c r="B197" s="253" t="s">
        <v>127</v>
      </c>
      <c r="C197" s="247" t="s">
        <v>316</v>
      </c>
      <c r="D197" s="259">
        <v>87.781135566320344</v>
      </c>
      <c r="E197" s="259">
        <v>87.781136118684003</v>
      </c>
      <c r="F197" s="260">
        <f t="shared" si="7"/>
        <v>6.2925099086896807E-7</v>
      </c>
      <c r="G197" s="259">
        <v>87.781135763099996</v>
      </c>
      <c r="H197" s="259">
        <f t="shared" si="8"/>
        <v>-1.8001866664008048E-14</v>
      </c>
      <c r="I197" s="259">
        <f t="shared" si="6"/>
        <v>-2.0507671078292632E-14</v>
      </c>
      <c r="J197" s="261"/>
      <c r="K197" s="259">
        <v>0</v>
      </c>
      <c r="L197" s="259">
        <v>-1.8001866664008048E-14</v>
      </c>
      <c r="N197" s="59"/>
    </row>
    <row r="198" spans="1:14" s="44" customFormat="1" ht="18" customHeight="1" x14ac:dyDescent="0.25">
      <c r="A198" s="253">
        <v>225</v>
      </c>
      <c r="B198" s="253" t="s">
        <v>127</v>
      </c>
      <c r="C198" s="247" t="s">
        <v>614</v>
      </c>
      <c r="D198" s="259">
        <v>25.11163362985911</v>
      </c>
      <c r="E198" s="259">
        <v>25.111633117771795</v>
      </c>
      <c r="F198" s="260">
        <f t="shared" si="7"/>
        <v>-2.0392433270899346E-6</v>
      </c>
      <c r="G198" s="259">
        <v>25.111633236300001</v>
      </c>
      <c r="H198" s="259">
        <f t="shared" si="8"/>
        <v>-4.5004666660020121E-15</v>
      </c>
      <c r="I198" s="259">
        <f t="shared" si="6"/>
        <v>-1.7921839829751972E-14</v>
      </c>
      <c r="J198" s="261"/>
      <c r="K198" s="259">
        <v>0</v>
      </c>
      <c r="L198" s="259">
        <v>-4.5004666660020121E-15</v>
      </c>
      <c r="N198" s="59"/>
    </row>
    <row r="199" spans="1:14" s="44" customFormat="1" ht="18" customHeight="1" x14ac:dyDescent="0.25">
      <c r="A199" s="253">
        <v>226</v>
      </c>
      <c r="B199" s="253" t="s">
        <v>119</v>
      </c>
      <c r="C199" s="247" t="s">
        <v>318</v>
      </c>
      <c r="D199" s="259">
        <v>512.58530699999994</v>
      </c>
      <c r="E199" s="259">
        <v>512.58530699999994</v>
      </c>
      <c r="F199" s="260">
        <f t="shared" si="7"/>
        <v>0</v>
      </c>
      <c r="G199" s="259">
        <v>512.58530699999994</v>
      </c>
      <c r="H199" s="259">
        <f t="shared" si="8"/>
        <v>76.887796049999963</v>
      </c>
      <c r="I199" s="259">
        <f t="shared" si="6"/>
        <v>14.999999999999995</v>
      </c>
      <c r="J199" s="261"/>
      <c r="K199" s="259">
        <v>0</v>
      </c>
      <c r="L199" s="259">
        <v>76.887796049999963</v>
      </c>
      <c r="N199" s="59"/>
    </row>
    <row r="200" spans="1:14" s="44" customFormat="1" ht="18" customHeight="1" x14ac:dyDescent="0.25">
      <c r="A200" s="253">
        <v>227</v>
      </c>
      <c r="B200" s="253" t="s">
        <v>115</v>
      </c>
      <c r="C200" s="247" t="s">
        <v>319</v>
      </c>
      <c r="D200" s="259">
        <v>2149.6679369766302</v>
      </c>
      <c r="E200" s="259">
        <v>2149.6679368960836</v>
      </c>
      <c r="F200" s="260">
        <f t="shared" si="7"/>
        <v>-3.7469334301931667E-9</v>
      </c>
      <c r="G200" s="259">
        <v>2149.6679373702</v>
      </c>
      <c r="H200" s="259">
        <f t="shared" si="8"/>
        <v>86.796689851516604</v>
      </c>
      <c r="I200" s="259">
        <f t="shared" si="6"/>
        <v>4.0376789531895234</v>
      </c>
      <c r="J200" s="261"/>
      <c r="K200" s="259">
        <v>0</v>
      </c>
      <c r="L200" s="259">
        <v>86.796689851516604</v>
      </c>
      <c r="N200" s="59"/>
    </row>
    <row r="201" spans="1:14" s="44" customFormat="1" ht="18" customHeight="1" x14ac:dyDescent="0.25">
      <c r="A201" s="253">
        <v>228</v>
      </c>
      <c r="B201" s="254" t="s">
        <v>127</v>
      </c>
      <c r="C201" s="247" t="s">
        <v>320</v>
      </c>
      <c r="D201" s="259">
        <v>395.32733435485773</v>
      </c>
      <c r="E201" s="259">
        <v>395.32733384277094</v>
      </c>
      <c r="F201" s="260">
        <f t="shared" si="7"/>
        <v>-1.2953488237599231E-7</v>
      </c>
      <c r="G201" s="259">
        <v>395.32733396129998</v>
      </c>
      <c r="H201" s="259">
        <f t="shared" si="8"/>
        <v>16.933125271276708</v>
      </c>
      <c r="I201" s="259">
        <f t="shared" si="6"/>
        <v>4.2833176008040281</v>
      </c>
      <c r="J201" s="261"/>
      <c r="K201" s="259">
        <v>0</v>
      </c>
      <c r="L201" s="259">
        <v>16.933125271276708</v>
      </c>
      <c r="N201" s="59"/>
    </row>
    <row r="202" spans="1:14" s="44" customFormat="1" ht="18" customHeight="1" x14ac:dyDescent="0.25">
      <c r="A202" s="253">
        <v>229</v>
      </c>
      <c r="B202" s="254" t="s">
        <v>615</v>
      </c>
      <c r="C202" s="247" t="s">
        <v>321</v>
      </c>
      <c r="D202" s="259">
        <v>2105.1838228508495</v>
      </c>
      <c r="E202" s="259">
        <v>2105.1838223387708</v>
      </c>
      <c r="F202" s="260">
        <f t="shared" si="7"/>
        <v>-2.4324648961737694E-8</v>
      </c>
      <c r="G202" s="259">
        <v>2105.1838224572998</v>
      </c>
      <c r="H202" s="259">
        <f t="shared" si="8"/>
        <v>296.86521186500426</v>
      </c>
      <c r="I202" s="259">
        <f t="shared" si="6"/>
        <v>14.101628974860708</v>
      </c>
      <c r="J202" s="261"/>
      <c r="K202" s="259">
        <v>0</v>
      </c>
      <c r="L202" s="259">
        <v>296.86521186500426</v>
      </c>
      <c r="N202" s="59"/>
    </row>
    <row r="203" spans="1:14" s="44" customFormat="1" ht="18" customHeight="1" x14ac:dyDescent="0.25">
      <c r="A203" s="253">
        <v>231</v>
      </c>
      <c r="B203" s="253" t="s">
        <v>219</v>
      </c>
      <c r="C203" s="247" t="s">
        <v>322</v>
      </c>
      <c r="D203" s="259">
        <v>130.10185267382036</v>
      </c>
      <c r="E203" s="259">
        <v>130.10185263354379</v>
      </c>
      <c r="F203" s="260">
        <f t="shared" si="7"/>
        <v>-3.0957721719460096E-8</v>
      </c>
      <c r="G203" s="259">
        <v>130.1018528706</v>
      </c>
      <c r="H203" s="259">
        <f t="shared" si="8"/>
        <v>6.9786634033442949</v>
      </c>
      <c r="I203" s="259">
        <f t="shared" si="6"/>
        <v>5.3640000215838635</v>
      </c>
      <c r="J203" s="261"/>
      <c r="K203" s="259">
        <v>0</v>
      </c>
      <c r="L203" s="259">
        <v>6.9786634033442949</v>
      </c>
      <c r="N203" s="59"/>
    </row>
    <row r="204" spans="1:14" s="44" customFormat="1" ht="18" customHeight="1" x14ac:dyDescent="0.25">
      <c r="A204" s="253">
        <v>233</v>
      </c>
      <c r="B204" s="253" t="s">
        <v>219</v>
      </c>
      <c r="C204" s="247" t="s">
        <v>323</v>
      </c>
      <c r="D204" s="259">
        <v>173.83050724082034</v>
      </c>
      <c r="E204" s="259">
        <v>173.83050720054376</v>
      </c>
      <c r="F204" s="260">
        <f t="shared" si="7"/>
        <v>-2.3170017016127531E-8</v>
      </c>
      <c r="G204" s="259">
        <v>173.83050743760001</v>
      </c>
      <c r="H204" s="259">
        <f t="shared" si="8"/>
        <v>9.3242682551849807</v>
      </c>
      <c r="I204" s="259">
        <f t="shared" si="6"/>
        <v>5.3639999131037532</v>
      </c>
      <c r="J204" s="261"/>
      <c r="K204" s="259">
        <v>0</v>
      </c>
      <c r="L204" s="259">
        <v>9.3242682551849807</v>
      </c>
      <c r="N204" s="59"/>
    </row>
    <row r="205" spans="1:14" s="44" customFormat="1" ht="18" customHeight="1" x14ac:dyDescent="0.25">
      <c r="A205" s="253">
        <v>234</v>
      </c>
      <c r="B205" s="253" t="s">
        <v>219</v>
      </c>
      <c r="C205" s="247" t="s">
        <v>324</v>
      </c>
      <c r="D205" s="259">
        <v>725.71963523314025</v>
      </c>
      <c r="E205" s="259">
        <v>725.71963574522704</v>
      </c>
      <c r="F205" s="260">
        <f t="shared" si="7"/>
        <v>7.0562620635428175E-8</v>
      </c>
      <c r="G205" s="259">
        <v>725.7196356267001</v>
      </c>
      <c r="H205" s="259">
        <f t="shared" si="8"/>
        <v>515.0909555558884</v>
      </c>
      <c r="I205" s="259">
        <f t="shared" si="6"/>
        <v>70.976576929319506</v>
      </c>
      <c r="J205" s="261"/>
      <c r="K205" s="259">
        <v>0</v>
      </c>
      <c r="L205" s="259">
        <v>515.0909555558884</v>
      </c>
      <c r="N205" s="59"/>
    </row>
    <row r="206" spans="1:14" s="44" customFormat="1" ht="18" customHeight="1" x14ac:dyDescent="0.25">
      <c r="A206" s="253">
        <v>235</v>
      </c>
      <c r="B206" s="253" t="s">
        <v>119</v>
      </c>
      <c r="C206" s="247" t="s">
        <v>325</v>
      </c>
      <c r="D206" s="259">
        <v>1983.4539528513189</v>
      </c>
      <c r="E206" s="259">
        <v>1983.4539534036828</v>
      </c>
      <c r="F206" s="260">
        <f t="shared" si="7"/>
        <v>2.7848585659739911E-8</v>
      </c>
      <c r="G206" s="259">
        <v>1983.4539530481002</v>
      </c>
      <c r="H206" s="259">
        <f t="shared" si="8"/>
        <v>533.87679224600208</v>
      </c>
      <c r="I206" s="259">
        <f t="shared" ref="I206:I269" si="9">+H206/E206*100</f>
        <v>26.916520614448807</v>
      </c>
      <c r="J206" s="261"/>
      <c r="K206" s="259">
        <v>0</v>
      </c>
      <c r="L206" s="259">
        <v>533.87679224600208</v>
      </c>
      <c r="N206" s="59"/>
    </row>
    <row r="207" spans="1:14" s="44" customFormat="1" ht="18" customHeight="1" x14ac:dyDescent="0.25">
      <c r="A207" s="253">
        <v>236</v>
      </c>
      <c r="B207" s="253" t="s">
        <v>119</v>
      </c>
      <c r="C207" s="247" t="s">
        <v>326</v>
      </c>
      <c r="D207" s="259">
        <v>1862.6460071391405</v>
      </c>
      <c r="E207" s="259">
        <v>1862.6460076512271</v>
      </c>
      <c r="F207" s="260">
        <f t="shared" si="7"/>
        <v>2.7492433218867518E-8</v>
      </c>
      <c r="G207" s="259">
        <v>1862.6460075327</v>
      </c>
      <c r="H207" s="259">
        <f t="shared" si="8"/>
        <v>47.469003857204697</v>
      </c>
      <c r="I207" s="259">
        <f t="shared" si="9"/>
        <v>2.5484715647640694</v>
      </c>
      <c r="J207" s="261"/>
      <c r="K207" s="259">
        <v>0</v>
      </c>
      <c r="L207" s="259">
        <v>47.469003857204697</v>
      </c>
      <c r="N207" s="59"/>
    </row>
    <row r="208" spans="1:14" s="44" customFormat="1" ht="18" customHeight="1" x14ac:dyDescent="0.25">
      <c r="A208" s="253">
        <v>237</v>
      </c>
      <c r="B208" s="253" t="s">
        <v>127</v>
      </c>
      <c r="C208" s="247" t="s">
        <v>327</v>
      </c>
      <c r="D208" s="259">
        <v>233.72959723585768</v>
      </c>
      <c r="E208" s="259">
        <v>233.72959672377095</v>
      </c>
      <c r="F208" s="260">
        <f t="shared" ref="F208:F271" si="10">E208/D208*100-100</f>
        <v>-2.1909364988914604E-7</v>
      </c>
      <c r="G208" s="259">
        <v>233.72957657399999</v>
      </c>
      <c r="H208" s="259">
        <f t="shared" ref="H208:H271" si="11">+K208+L208</f>
        <v>30.302148927364549</v>
      </c>
      <c r="I208" s="259">
        <f t="shared" si="9"/>
        <v>12.964617811400492</v>
      </c>
      <c r="J208" s="261"/>
      <c r="K208" s="259">
        <v>0</v>
      </c>
      <c r="L208" s="259">
        <v>30.302148927364549</v>
      </c>
      <c r="N208" s="59"/>
    </row>
    <row r="209" spans="1:14" s="44" customFormat="1" ht="18" customHeight="1" x14ac:dyDescent="0.25">
      <c r="A209" s="253">
        <v>242</v>
      </c>
      <c r="B209" s="253" t="s">
        <v>131</v>
      </c>
      <c r="C209" s="247" t="s">
        <v>328</v>
      </c>
      <c r="D209" s="259">
        <v>491.62638533935774</v>
      </c>
      <c r="E209" s="259">
        <v>491.62638541991197</v>
      </c>
      <c r="F209" s="260">
        <f t="shared" si="10"/>
        <v>1.6385243384320347E-8</v>
      </c>
      <c r="G209" s="259">
        <v>491.6263849458</v>
      </c>
      <c r="H209" s="259">
        <f t="shared" si="11"/>
        <v>158.90256401772936</v>
      </c>
      <c r="I209" s="259">
        <f t="shared" si="9"/>
        <v>32.321813623165525</v>
      </c>
      <c r="J209" s="261"/>
      <c r="K209" s="259">
        <v>0</v>
      </c>
      <c r="L209" s="259">
        <v>158.90256401772936</v>
      </c>
      <c r="N209" s="59"/>
    </row>
    <row r="210" spans="1:14" s="44" customFormat="1" ht="18" customHeight="1" x14ac:dyDescent="0.25">
      <c r="A210" s="253">
        <v>243</v>
      </c>
      <c r="B210" s="253" t="s">
        <v>131</v>
      </c>
      <c r="C210" s="247" t="s">
        <v>329</v>
      </c>
      <c r="D210" s="259">
        <v>1724.8983839961404</v>
      </c>
      <c r="E210" s="259">
        <v>1724.8983845082271</v>
      </c>
      <c r="F210" s="260">
        <f t="shared" si="10"/>
        <v>2.9687939218092652E-8</v>
      </c>
      <c r="G210" s="259">
        <v>1724.8983843896999</v>
      </c>
      <c r="H210" s="259">
        <f t="shared" si="11"/>
        <v>227.4059448255048</v>
      </c>
      <c r="I210" s="259">
        <f t="shared" si="9"/>
        <v>13.183729944204151</v>
      </c>
      <c r="J210" s="261"/>
      <c r="K210" s="259">
        <v>0</v>
      </c>
      <c r="L210" s="259">
        <v>227.4059448255048</v>
      </c>
      <c r="N210" s="59"/>
    </row>
    <row r="211" spans="1:14" s="44" customFormat="1" ht="18" customHeight="1" x14ac:dyDescent="0.25">
      <c r="A211" s="253">
        <v>244</v>
      </c>
      <c r="B211" s="253" t="s">
        <v>131</v>
      </c>
      <c r="C211" s="247" t="s">
        <v>330</v>
      </c>
      <c r="D211" s="259">
        <v>1385.3925837041788</v>
      </c>
      <c r="E211" s="259">
        <v>1385.392583744456</v>
      </c>
      <c r="F211" s="260">
        <f t="shared" si="10"/>
        <v>2.9072708684907411E-9</v>
      </c>
      <c r="G211" s="259">
        <v>1385.3925835073999</v>
      </c>
      <c r="H211" s="259">
        <f t="shared" si="11"/>
        <v>164.47482749020256</v>
      </c>
      <c r="I211" s="259">
        <f t="shared" si="9"/>
        <v>11.872073621590927</v>
      </c>
      <c r="J211" s="261"/>
      <c r="K211" s="259">
        <v>0</v>
      </c>
      <c r="L211" s="259">
        <v>164.47482749020256</v>
      </c>
      <c r="N211" s="59"/>
    </row>
    <row r="212" spans="1:14" s="44" customFormat="1" ht="18" customHeight="1" x14ac:dyDescent="0.25">
      <c r="A212" s="253">
        <v>245</v>
      </c>
      <c r="B212" s="253" t="s">
        <v>131</v>
      </c>
      <c r="C212" s="247" t="s">
        <v>616</v>
      </c>
      <c r="D212" s="259">
        <v>1892.6610285846405</v>
      </c>
      <c r="E212" s="259">
        <v>1892.6610285040858</v>
      </c>
      <c r="F212" s="260">
        <f t="shared" si="10"/>
        <v>-4.2561651980577153E-9</v>
      </c>
      <c r="G212" s="259">
        <v>817.69695807539995</v>
      </c>
      <c r="H212" s="259">
        <f t="shared" si="11"/>
        <v>2.02683E-5</v>
      </c>
      <c r="I212" s="259">
        <f t="shared" si="9"/>
        <v>1.0708890654350073E-6</v>
      </c>
      <c r="J212" s="261"/>
      <c r="K212" s="259">
        <v>2.02683E-5</v>
      </c>
      <c r="L212" s="259">
        <v>0</v>
      </c>
      <c r="N212" s="59"/>
    </row>
    <row r="213" spans="1:14" s="44" customFormat="1" ht="18" customHeight="1" x14ac:dyDescent="0.25">
      <c r="A213" s="253">
        <v>247</v>
      </c>
      <c r="B213" s="253" t="s">
        <v>219</v>
      </c>
      <c r="C213" s="247" t="s">
        <v>332</v>
      </c>
      <c r="D213" s="259">
        <v>383.98874062735774</v>
      </c>
      <c r="E213" s="259">
        <v>383.98874070791197</v>
      </c>
      <c r="F213" s="260">
        <f t="shared" si="10"/>
        <v>2.0978291104256641E-8</v>
      </c>
      <c r="G213" s="259">
        <v>383.98865916059998</v>
      </c>
      <c r="H213" s="259">
        <f t="shared" si="11"/>
        <v>39.367262924191103</v>
      </c>
      <c r="I213" s="259">
        <f t="shared" si="9"/>
        <v>10.252191991779396</v>
      </c>
      <c r="J213" s="261"/>
      <c r="K213" s="259">
        <v>0</v>
      </c>
      <c r="L213" s="259">
        <v>39.367262924191103</v>
      </c>
      <c r="N213" s="59"/>
    </row>
    <row r="214" spans="1:14" s="44" customFormat="1" ht="18" customHeight="1" x14ac:dyDescent="0.25">
      <c r="A214" s="253">
        <v>248</v>
      </c>
      <c r="B214" s="253" t="s">
        <v>219</v>
      </c>
      <c r="C214" s="247" t="s">
        <v>333</v>
      </c>
      <c r="D214" s="259">
        <v>1259.0071461963191</v>
      </c>
      <c r="E214" s="259">
        <v>1259.007146748683</v>
      </c>
      <c r="F214" s="260">
        <f t="shared" si="10"/>
        <v>4.3872972810277133E-8</v>
      </c>
      <c r="G214" s="259">
        <v>1259.0071463931001</v>
      </c>
      <c r="H214" s="259">
        <f t="shared" si="11"/>
        <v>80.97320334504245</v>
      </c>
      <c r="I214" s="259">
        <f t="shared" si="9"/>
        <v>6.4315126053216858</v>
      </c>
      <c r="J214" s="261"/>
      <c r="K214" s="259">
        <v>0</v>
      </c>
      <c r="L214" s="259">
        <v>80.97320334504245</v>
      </c>
      <c r="N214" s="59"/>
    </row>
    <row r="215" spans="1:14" s="44" customFormat="1" ht="18" customHeight="1" x14ac:dyDescent="0.25">
      <c r="A215" s="253">
        <v>249</v>
      </c>
      <c r="B215" s="253" t="s">
        <v>219</v>
      </c>
      <c r="C215" s="247" t="s">
        <v>334</v>
      </c>
      <c r="D215" s="259">
        <v>1163.1806909661402</v>
      </c>
      <c r="E215" s="259">
        <v>1163.1806914782271</v>
      </c>
      <c r="F215" s="260">
        <f t="shared" si="10"/>
        <v>4.402471631692606E-8</v>
      </c>
      <c r="G215" s="259">
        <v>639.43766494140004</v>
      </c>
      <c r="H215" s="259">
        <f t="shared" si="11"/>
        <v>2.02683E-5</v>
      </c>
      <c r="I215" s="259">
        <f t="shared" si="9"/>
        <v>1.7424893783477482E-6</v>
      </c>
      <c r="J215" s="261"/>
      <c r="K215" s="259">
        <v>2.02683E-5</v>
      </c>
      <c r="L215" s="259">
        <v>0</v>
      </c>
      <c r="N215" s="59"/>
    </row>
    <row r="216" spans="1:14" s="44" customFormat="1" ht="18" customHeight="1" x14ac:dyDescent="0.25">
      <c r="A216" s="253">
        <v>250</v>
      </c>
      <c r="B216" s="253" t="s">
        <v>219</v>
      </c>
      <c r="C216" s="247" t="s">
        <v>335</v>
      </c>
      <c r="D216" s="259">
        <v>908.25189137314021</v>
      </c>
      <c r="E216" s="259">
        <v>908.251891885227</v>
      </c>
      <c r="F216" s="260">
        <f t="shared" si="10"/>
        <v>5.638159450427338E-8</v>
      </c>
      <c r="G216" s="259">
        <v>908.25189176670006</v>
      </c>
      <c r="H216" s="259">
        <f t="shared" si="11"/>
        <v>37.419580332322028</v>
      </c>
      <c r="I216" s="259">
        <f t="shared" si="9"/>
        <v>4.119956222128148</v>
      </c>
      <c r="J216" s="261"/>
      <c r="K216" s="259">
        <v>0</v>
      </c>
      <c r="L216" s="259">
        <v>37.419580332322028</v>
      </c>
      <c r="N216" s="59"/>
    </row>
    <row r="217" spans="1:14" s="44" customFormat="1" ht="18" customHeight="1" x14ac:dyDescent="0.25">
      <c r="A217" s="253">
        <v>251</v>
      </c>
      <c r="B217" s="253" t="s">
        <v>237</v>
      </c>
      <c r="C217" s="247" t="s">
        <v>336</v>
      </c>
      <c r="D217" s="259">
        <v>520.00119460735777</v>
      </c>
      <c r="E217" s="259">
        <v>520.00119468791195</v>
      </c>
      <c r="F217" s="260">
        <f t="shared" si="10"/>
        <v>1.5491139038203983E-8</v>
      </c>
      <c r="G217" s="259">
        <v>520.0011739455</v>
      </c>
      <c r="H217" s="259">
        <f t="shared" si="11"/>
        <v>132.30481029789237</v>
      </c>
      <c r="I217" s="259">
        <f t="shared" si="9"/>
        <v>25.443174294493204</v>
      </c>
      <c r="J217" s="261"/>
      <c r="K217" s="259">
        <v>0</v>
      </c>
      <c r="L217" s="259">
        <v>132.30481029789237</v>
      </c>
      <c r="N217" s="59"/>
    </row>
    <row r="218" spans="1:14" s="44" customFormat="1" ht="18" customHeight="1" x14ac:dyDescent="0.25">
      <c r="A218" s="253">
        <v>252</v>
      </c>
      <c r="B218" s="253" t="s">
        <v>131</v>
      </c>
      <c r="C218" s="247" t="s">
        <v>337</v>
      </c>
      <c r="D218" s="259">
        <v>160.4765961045</v>
      </c>
      <c r="E218" s="259">
        <v>160.47659669714022</v>
      </c>
      <c r="F218" s="260">
        <f t="shared" si="10"/>
        <v>3.6930009628122207E-7</v>
      </c>
      <c r="G218" s="259">
        <v>160.4765961045</v>
      </c>
      <c r="H218" s="259">
        <f t="shared" si="11"/>
        <v>-3.6003733328016096E-14</v>
      </c>
      <c r="I218" s="259">
        <f t="shared" si="9"/>
        <v>-2.2435504035497594E-14</v>
      </c>
      <c r="J218" s="261"/>
      <c r="K218" s="259">
        <v>0</v>
      </c>
      <c r="L218" s="259">
        <v>-3.6003733328016096E-14</v>
      </c>
      <c r="N218" s="59"/>
    </row>
    <row r="219" spans="1:14" s="44" customFormat="1" ht="18" customHeight="1" x14ac:dyDescent="0.25">
      <c r="A219" s="253">
        <v>253</v>
      </c>
      <c r="B219" s="253" t="s">
        <v>131</v>
      </c>
      <c r="C219" s="247" t="s">
        <v>338</v>
      </c>
      <c r="D219" s="259">
        <v>668.70050930881916</v>
      </c>
      <c r="E219" s="259">
        <v>668.70050926854196</v>
      </c>
      <c r="F219" s="260">
        <f t="shared" si="10"/>
        <v>-6.0231997167647933E-9</v>
      </c>
      <c r="G219" s="259">
        <v>668.70050950560005</v>
      </c>
      <c r="H219" s="259">
        <f t="shared" si="11"/>
        <v>137.63586419911019</v>
      </c>
      <c r="I219" s="259">
        <f t="shared" si="9"/>
        <v>20.582587016370478</v>
      </c>
      <c r="J219" s="261"/>
      <c r="K219" s="259">
        <v>0</v>
      </c>
      <c r="L219" s="259">
        <v>137.63586419911019</v>
      </c>
      <c r="N219" s="59"/>
    </row>
    <row r="220" spans="1:14" s="44" customFormat="1" ht="18" customHeight="1" x14ac:dyDescent="0.25">
      <c r="A220" s="253">
        <v>259</v>
      </c>
      <c r="B220" s="253" t="s">
        <v>237</v>
      </c>
      <c r="C220" s="247" t="s">
        <v>339</v>
      </c>
      <c r="D220" s="259">
        <v>678.8587992476788</v>
      </c>
      <c r="E220" s="259">
        <v>678.85879869531504</v>
      </c>
      <c r="F220" s="260">
        <f t="shared" si="10"/>
        <v>-8.1366508197788789E-8</v>
      </c>
      <c r="G220" s="259">
        <v>678.85879905089996</v>
      </c>
      <c r="H220" s="259">
        <f t="shared" si="11"/>
        <v>278.86018959558737</v>
      </c>
      <c r="I220" s="259">
        <f t="shared" si="9"/>
        <v>41.077789686385898</v>
      </c>
      <c r="J220" s="261"/>
      <c r="K220" s="259">
        <v>0</v>
      </c>
      <c r="L220" s="259">
        <v>278.86018959558737</v>
      </c>
      <c r="N220" s="59"/>
    </row>
    <row r="221" spans="1:14" s="44" customFormat="1" ht="18" customHeight="1" x14ac:dyDescent="0.25">
      <c r="A221" s="253">
        <v>260</v>
      </c>
      <c r="B221" s="253" t="s">
        <v>131</v>
      </c>
      <c r="C221" s="247" t="s">
        <v>340</v>
      </c>
      <c r="D221" s="259">
        <v>212.66617182685769</v>
      </c>
      <c r="E221" s="259">
        <v>212.66617131477096</v>
      </c>
      <c r="F221" s="260">
        <f t="shared" si="10"/>
        <v>-2.4079369609353307E-7</v>
      </c>
      <c r="G221" s="259">
        <v>212.66617143330001</v>
      </c>
      <c r="H221" s="259">
        <f t="shared" si="11"/>
        <v>153.39218676731704</v>
      </c>
      <c r="I221" s="259">
        <f t="shared" si="9"/>
        <v>72.128155511991864</v>
      </c>
      <c r="J221" s="261"/>
      <c r="K221" s="259">
        <v>0</v>
      </c>
      <c r="L221" s="259">
        <v>153.39218676731704</v>
      </c>
      <c r="N221" s="59"/>
    </row>
    <row r="222" spans="1:14" s="44" customFormat="1" ht="18" customHeight="1" x14ac:dyDescent="0.25">
      <c r="A222" s="253">
        <v>261</v>
      </c>
      <c r="B222" s="253" t="s">
        <v>183</v>
      </c>
      <c r="C222" s="247" t="s">
        <v>341</v>
      </c>
      <c r="D222" s="259">
        <v>7979.280689874</v>
      </c>
      <c r="E222" s="259">
        <v>7979.280689874</v>
      </c>
      <c r="F222" s="260">
        <f t="shared" si="10"/>
        <v>0</v>
      </c>
      <c r="G222" s="259">
        <v>6484.8131756967005</v>
      </c>
      <c r="H222" s="259">
        <f t="shared" si="11"/>
        <v>1874.2449967395253</v>
      </c>
      <c r="I222" s="259">
        <f t="shared" si="9"/>
        <v>23.488896676087744</v>
      </c>
      <c r="J222" s="261"/>
      <c r="K222" s="259">
        <v>0</v>
      </c>
      <c r="L222" s="259">
        <v>1874.2449967395253</v>
      </c>
      <c r="N222" s="59"/>
    </row>
    <row r="223" spans="1:14" s="44" customFormat="1" ht="18" customHeight="1" x14ac:dyDescent="0.25">
      <c r="A223" s="253">
        <v>262</v>
      </c>
      <c r="B223" s="253" t="s">
        <v>219</v>
      </c>
      <c r="C223" s="247" t="s">
        <v>342</v>
      </c>
      <c r="D223" s="259">
        <v>762.76733173467881</v>
      </c>
      <c r="E223" s="259">
        <v>762.76733118231505</v>
      </c>
      <c r="F223" s="260">
        <f t="shared" si="10"/>
        <v>-7.2415758722854662E-8</v>
      </c>
      <c r="G223" s="259">
        <v>762.76733153789996</v>
      </c>
      <c r="H223" s="259">
        <f t="shared" si="11"/>
        <v>103.00860689253102</v>
      </c>
      <c r="I223" s="259">
        <f t="shared" si="9"/>
        <v>13.504590807902616</v>
      </c>
      <c r="J223" s="261"/>
      <c r="K223" s="259">
        <v>0</v>
      </c>
      <c r="L223" s="259">
        <v>103.00860689253102</v>
      </c>
      <c r="N223" s="59"/>
    </row>
    <row r="224" spans="1:14" s="44" customFormat="1" ht="18" customHeight="1" x14ac:dyDescent="0.25">
      <c r="A224" s="253">
        <v>264</v>
      </c>
      <c r="B224" s="253" t="s">
        <v>613</v>
      </c>
      <c r="C224" s="247" t="s">
        <v>343</v>
      </c>
      <c r="D224" s="259">
        <v>14791.908383643631</v>
      </c>
      <c r="E224" s="259">
        <v>14731.103483563084</v>
      </c>
      <c r="F224" s="260">
        <f t="shared" si="10"/>
        <v>-0.41106866337669601</v>
      </c>
      <c r="G224" s="259">
        <v>8913.6190187655011</v>
      </c>
      <c r="H224" s="259">
        <f t="shared" si="11"/>
        <v>2.02683E-5</v>
      </c>
      <c r="I224" s="259">
        <f t="shared" si="9"/>
        <v>1.3758847069817478E-7</v>
      </c>
      <c r="J224" s="261"/>
      <c r="K224" s="259">
        <v>2.02683E-5</v>
      </c>
      <c r="L224" s="259">
        <v>0</v>
      </c>
      <c r="N224" s="59"/>
    </row>
    <row r="225" spans="1:14" s="44" customFormat="1" ht="18" customHeight="1" x14ac:dyDescent="0.25">
      <c r="A225" s="253">
        <v>266</v>
      </c>
      <c r="B225" s="253" t="s">
        <v>219</v>
      </c>
      <c r="C225" s="247" t="s">
        <v>344</v>
      </c>
      <c r="D225" s="259">
        <v>3603.2173008000004</v>
      </c>
      <c r="E225" s="259">
        <v>3603.2173008000004</v>
      </c>
      <c r="F225" s="260">
        <f t="shared" si="10"/>
        <v>0</v>
      </c>
      <c r="G225" s="259">
        <v>2206.7353648734957</v>
      </c>
      <c r="H225" s="259">
        <f t="shared" si="11"/>
        <v>1848.4285450098</v>
      </c>
      <c r="I225" s="259">
        <f t="shared" si="9"/>
        <v>51.299391368913682</v>
      </c>
      <c r="J225" s="261"/>
      <c r="K225" s="259">
        <v>1848.4285450098</v>
      </c>
      <c r="L225" s="259">
        <v>0</v>
      </c>
      <c r="N225" s="59"/>
    </row>
    <row r="226" spans="1:14" s="44" customFormat="1" ht="18" customHeight="1" x14ac:dyDescent="0.25">
      <c r="A226" s="253">
        <v>267</v>
      </c>
      <c r="B226" s="253" t="s">
        <v>219</v>
      </c>
      <c r="C226" s="247" t="s">
        <v>345</v>
      </c>
      <c r="D226" s="259">
        <v>483.3868550216788</v>
      </c>
      <c r="E226" s="259">
        <v>483.38685446931493</v>
      </c>
      <c r="F226" s="260">
        <f t="shared" si="10"/>
        <v>-1.1426952539750346E-7</v>
      </c>
      <c r="G226" s="259">
        <v>483.38685482489996</v>
      </c>
      <c r="H226" s="259">
        <f t="shared" si="11"/>
        <v>71.741326147270073</v>
      </c>
      <c r="I226" s="259">
        <f t="shared" si="9"/>
        <v>14.8413895586861</v>
      </c>
      <c r="J226" s="261"/>
      <c r="K226" s="259">
        <v>0</v>
      </c>
      <c r="L226" s="259">
        <v>71.741326147270073</v>
      </c>
      <c r="N226" s="59"/>
    </row>
    <row r="227" spans="1:14" s="44" customFormat="1" ht="18" customHeight="1" x14ac:dyDescent="0.25">
      <c r="A227" s="253">
        <v>268</v>
      </c>
      <c r="B227" s="253" t="s">
        <v>617</v>
      </c>
      <c r="C227" s="247" t="s">
        <v>346</v>
      </c>
      <c r="D227" s="259">
        <v>418.22096659199997</v>
      </c>
      <c r="E227" s="259">
        <v>418.22096659199997</v>
      </c>
      <c r="F227" s="260">
        <f t="shared" si="10"/>
        <v>0</v>
      </c>
      <c r="G227" s="259">
        <v>418.15560132450003</v>
      </c>
      <c r="H227" s="259">
        <f t="shared" si="11"/>
        <v>418.15560132450003</v>
      </c>
      <c r="I227" s="259">
        <f t="shared" si="9"/>
        <v>99.984370638317685</v>
      </c>
      <c r="J227" s="261"/>
      <c r="K227" s="259">
        <v>418.15560132450003</v>
      </c>
      <c r="L227" s="259">
        <v>0</v>
      </c>
      <c r="N227" s="59"/>
    </row>
    <row r="228" spans="1:14" s="44" customFormat="1" ht="18" customHeight="1" x14ac:dyDescent="0.25">
      <c r="A228" s="253">
        <v>269</v>
      </c>
      <c r="B228" s="253" t="s">
        <v>127</v>
      </c>
      <c r="C228" s="247" t="s">
        <v>347</v>
      </c>
      <c r="D228" s="259">
        <v>58.431847096179453</v>
      </c>
      <c r="E228" s="259">
        <v>58.431847136456007</v>
      </c>
      <c r="F228" s="260">
        <f t="shared" si="10"/>
        <v>6.8929111307625135E-8</v>
      </c>
      <c r="G228" s="259">
        <v>58.4318468994</v>
      </c>
      <c r="H228" s="259">
        <f t="shared" si="11"/>
        <v>8.6815808212038892</v>
      </c>
      <c r="I228" s="259">
        <f t="shared" si="9"/>
        <v>14.857618313742121</v>
      </c>
      <c r="J228" s="261"/>
      <c r="K228" s="259">
        <v>0</v>
      </c>
      <c r="L228" s="259">
        <v>8.6815808212038892</v>
      </c>
      <c r="N228" s="59"/>
    </row>
    <row r="229" spans="1:14" s="44" customFormat="1" ht="18" customHeight="1" x14ac:dyDescent="0.25">
      <c r="A229" s="253">
        <v>273</v>
      </c>
      <c r="B229" s="253" t="s">
        <v>131</v>
      </c>
      <c r="C229" s="247" t="s">
        <v>348</v>
      </c>
      <c r="D229" s="259">
        <v>913.16267810217892</v>
      </c>
      <c r="E229" s="259">
        <v>913.162678142456</v>
      </c>
      <c r="F229" s="260">
        <f t="shared" si="10"/>
        <v>4.4107224539402523E-9</v>
      </c>
      <c r="G229" s="259">
        <v>913.16267790540007</v>
      </c>
      <c r="H229" s="259">
        <f t="shared" si="11"/>
        <v>416.15919537140491</v>
      </c>
      <c r="I229" s="259">
        <f t="shared" si="9"/>
        <v>45.573390736681297</v>
      </c>
      <c r="J229" s="261"/>
      <c r="K229" s="259">
        <v>0</v>
      </c>
      <c r="L229" s="259">
        <v>416.15919537140491</v>
      </c>
      <c r="N229" s="59"/>
    </row>
    <row r="230" spans="1:14" s="44" customFormat="1" ht="18" customHeight="1" x14ac:dyDescent="0.25">
      <c r="A230" s="253">
        <v>274</v>
      </c>
      <c r="B230" s="253" t="s">
        <v>131</v>
      </c>
      <c r="C230" s="247" t="s">
        <v>618</v>
      </c>
      <c r="D230" s="259">
        <v>4368.4950031709996</v>
      </c>
      <c r="E230" s="259">
        <v>4368.4950031709996</v>
      </c>
      <c r="F230" s="260">
        <f t="shared" si="10"/>
        <v>0</v>
      </c>
      <c r="G230" s="259">
        <v>2076.8875933884001</v>
      </c>
      <c r="H230" s="259">
        <f t="shared" si="11"/>
        <v>2.02683E-5</v>
      </c>
      <c r="I230" s="259">
        <f t="shared" si="9"/>
        <v>4.6396527832325923E-7</v>
      </c>
      <c r="J230" s="261"/>
      <c r="K230" s="259">
        <v>2.02683E-5</v>
      </c>
      <c r="L230" s="259">
        <v>0</v>
      </c>
      <c r="N230" s="59"/>
    </row>
    <row r="231" spans="1:14" s="44" customFormat="1" ht="18" customHeight="1" x14ac:dyDescent="0.25">
      <c r="A231" s="253">
        <v>275</v>
      </c>
      <c r="B231" s="253" t="s">
        <v>115</v>
      </c>
      <c r="C231" s="247" t="s">
        <v>350</v>
      </c>
      <c r="D231" s="259">
        <v>1414.7273399999999</v>
      </c>
      <c r="E231" s="259">
        <v>1414.7273399999999</v>
      </c>
      <c r="F231" s="260">
        <f t="shared" si="10"/>
        <v>0</v>
      </c>
      <c r="G231" s="259">
        <v>1414.7273399999999</v>
      </c>
      <c r="H231" s="259">
        <f t="shared" si="11"/>
        <v>211.7739518223209</v>
      </c>
      <c r="I231" s="259">
        <f t="shared" si="9"/>
        <v>14.969241480999507</v>
      </c>
      <c r="J231" s="261"/>
      <c r="K231" s="259">
        <v>0</v>
      </c>
      <c r="L231" s="259">
        <v>211.7739518223209</v>
      </c>
      <c r="N231" s="59"/>
    </row>
    <row r="232" spans="1:14" s="44" customFormat="1" ht="18" customHeight="1" x14ac:dyDescent="0.25">
      <c r="A232" s="253">
        <v>278</v>
      </c>
      <c r="B232" s="253" t="s">
        <v>196</v>
      </c>
      <c r="C232" s="247" t="s">
        <v>619</v>
      </c>
      <c r="D232" s="259">
        <v>4337.4161999999997</v>
      </c>
      <c r="E232" s="259">
        <v>4337.4161999999997</v>
      </c>
      <c r="F232" s="260">
        <f t="shared" si="10"/>
        <v>0</v>
      </c>
      <c r="G232" s="259">
        <v>4337.4161999999997</v>
      </c>
      <c r="H232" s="259">
        <f t="shared" si="11"/>
        <v>3054.2639087836587</v>
      </c>
      <c r="I232" s="259">
        <f t="shared" si="9"/>
        <v>70.416666696261672</v>
      </c>
      <c r="J232" s="261"/>
      <c r="K232" s="259">
        <v>0</v>
      </c>
      <c r="L232" s="259">
        <v>3054.2639087836587</v>
      </c>
      <c r="N232" s="59"/>
    </row>
    <row r="233" spans="1:14" s="44" customFormat="1" ht="18" customHeight="1" x14ac:dyDescent="0.25">
      <c r="A233" s="253">
        <v>280</v>
      </c>
      <c r="B233" s="253" t="s">
        <v>219</v>
      </c>
      <c r="C233" s="247" t="s">
        <v>620</v>
      </c>
      <c r="D233" s="259">
        <v>2059.7862558000002</v>
      </c>
      <c r="E233" s="259">
        <v>2059.7862558000002</v>
      </c>
      <c r="F233" s="260">
        <f t="shared" si="10"/>
        <v>0</v>
      </c>
      <c r="G233" s="259">
        <v>500.51302108079994</v>
      </c>
      <c r="H233" s="259">
        <f t="shared" si="11"/>
        <v>2.02683E-5</v>
      </c>
      <c r="I233" s="259">
        <f t="shared" si="9"/>
        <v>9.8400015744002521E-7</v>
      </c>
      <c r="J233" s="261"/>
      <c r="K233" s="259">
        <v>2.02683E-5</v>
      </c>
      <c r="L233" s="259">
        <v>0</v>
      </c>
      <c r="N233" s="59"/>
    </row>
    <row r="234" spans="1:14" s="44" customFormat="1" ht="18" customHeight="1" x14ac:dyDescent="0.25">
      <c r="A234" s="253">
        <v>281</v>
      </c>
      <c r="B234" s="253" t="s">
        <v>127</v>
      </c>
      <c r="C234" s="247" t="s">
        <v>773</v>
      </c>
      <c r="D234" s="259">
        <v>1906.2040842836791</v>
      </c>
      <c r="E234" s="259">
        <v>1748.6883620825422</v>
      </c>
      <c r="F234" s="260">
        <f t="shared" si="10"/>
        <v>-8.2633188911841415</v>
      </c>
      <c r="G234" s="259">
        <v>1748.68836780779</v>
      </c>
      <c r="H234" s="259">
        <f t="shared" si="11"/>
        <v>899.76631271866495</v>
      </c>
      <c r="I234" s="259">
        <f t="shared" si="9"/>
        <v>51.453782859692524</v>
      </c>
      <c r="J234" s="261"/>
      <c r="K234" s="259">
        <v>0</v>
      </c>
      <c r="L234" s="259">
        <v>899.76631271866495</v>
      </c>
      <c r="N234" s="59"/>
    </row>
    <row r="235" spans="1:14" s="44" customFormat="1" ht="18" customHeight="1" x14ac:dyDescent="0.25">
      <c r="A235" s="253">
        <v>282</v>
      </c>
      <c r="B235" s="253" t="s">
        <v>219</v>
      </c>
      <c r="C235" s="247" t="s">
        <v>621</v>
      </c>
      <c r="D235" s="259">
        <v>1216.098</v>
      </c>
      <c r="E235" s="259">
        <v>1216.098</v>
      </c>
      <c r="F235" s="260">
        <f t="shared" si="10"/>
        <v>0</v>
      </c>
      <c r="G235" s="259">
        <v>323.64982871910001</v>
      </c>
      <c r="H235" s="259">
        <f t="shared" si="11"/>
        <v>2.02683E-5</v>
      </c>
      <c r="I235" s="259">
        <f t="shared" si="9"/>
        <v>1.6666666666666667E-6</v>
      </c>
      <c r="J235" s="261"/>
      <c r="K235" s="259">
        <v>2.02683E-5</v>
      </c>
      <c r="L235" s="259">
        <v>0</v>
      </c>
      <c r="N235" s="59"/>
    </row>
    <row r="236" spans="1:14" s="44" customFormat="1" ht="18" customHeight="1" x14ac:dyDescent="0.25">
      <c r="A236" s="253">
        <v>283</v>
      </c>
      <c r="B236" s="253" t="s">
        <v>127</v>
      </c>
      <c r="C236" s="247" t="s">
        <v>355</v>
      </c>
      <c r="D236" s="259">
        <v>421.29935633581914</v>
      </c>
      <c r="E236" s="259">
        <v>421.29935629554194</v>
      </c>
      <c r="F236" s="260">
        <f t="shared" si="10"/>
        <v>-9.5602246119597112E-9</v>
      </c>
      <c r="G236" s="259">
        <v>421.29935653259997</v>
      </c>
      <c r="H236" s="259">
        <f t="shared" si="11"/>
        <v>189.58471403434771</v>
      </c>
      <c r="I236" s="259">
        <f t="shared" si="9"/>
        <v>45.000000878556726</v>
      </c>
      <c r="J236" s="261"/>
      <c r="K236" s="259">
        <v>0</v>
      </c>
      <c r="L236" s="259">
        <v>189.58471403434771</v>
      </c>
      <c r="N236" s="59"/>
    </row>
    <row r="237" spans="1:14" s="44" customFormat="1" ht="18" customHeight="1" x14ac:dyDescent="0.25">
      <c r="A237" s="253">
        <v>284</v>
      </c>
      <c r="B237" s="253" t="s">
        <v>115</v>
      </c>
      <c r="C237" s="247" t="s">
        <v>356</v>
      </c>
      <c r="D237" s="259">
        <v>2633.1543703529996</v>
      </c>
      <c r="E237" s="259">
        <v>2633.1543703529996</v>
      </c>
      <c r="F237" s="260">
        <f t="shared" si="10"/>
        <v>0</v>
      </c>
      <c r="G237" s="259">
        <v>871.33421700000008</v>
      </c>
      <c r="H237" s="259">
        <f t="shared" si="11"/>
        <v>2.02683E-5</v>
      </c>
      <c r="I237" s="259">
        <f t="shared" si="9"/>
        <v>7.6973459012518271E-7</v>
      </c>
      <c r="J237" s="261"/>
      <c r="K237" s="259">
        <v>2.02683E-5</v>
      </c>
      <c r="L237" s="259">
        <v>0</v>
      </c>
      <c r="N237" s="59"/>
    </row>
    <row r="238" spans="1:14" s="44" customFormat="1" ht="18" customHeight="1" x14ac:dyDescent="0.25">
      <c r="A238" s="253">
        <v>286</v>
      </c>
      <c r="B238" s="253" t="s">
        <v>119</v>
      </c>
      <c r="C238" s="247" t="s">
        <v>357</v>
      </c>
      <c r="D238" s="259">
        <v>2166.7091595743495</v>
      </c>
      <c r="E238" s="259">
        <v>2166.7091596548958</v>
      </c>
      <c r="F238" s="260">
        <f t="shared" si="10"/>
        <v>3.7174459066591226E-9</v>
      </c>
      <c r="G238" s="259">
        <v>2166.7091591807998</v>
      </c>
      <c r="H238" s="259">
        <f t="shared" si="11"/>
        <v>325.00637390318599</v>
      </c>
      <c r="I238" s="259">
        <f t="shared" si="9"/>
        <v>14.999999997920884</v>
      </c>
      <c r="J238" s="261"/>
      <c r="K238" s="259">
        <v>0</v>
      </c>
      <c r="L238" s="259">
        <v>325.00637390318599</v>
      </c>
      <c r="N238" s="59"/>
    </row>
    <row r="239" spans="1:14" s="44" customFormat="1" ht="18" customHeight="1" x14ac:dyDescent="0.25">
      <c r="A239" s="253">
        <v>288</v>
      </c>
      <c r="B239" s="253" t="s">
        <v>219</v>
      </c>
      <c r="C239" s="247" t="s">
        <v>358</v>
      </c>
      <c r="D239" s="259">
        <v>510.18860118685768</v>
      </c>
      <c r="E239" s="259">
        <v>510.18860067477095</v>
      </c>
      <c r="F239" s="260">
        <f t="shared" si="10"/>
        <v>-1.0037204845048109E-7</v>
      </c>
      <c r="G239" s="259">
        <v>510.1886007933</v>
      </c>
      <c r="H239" s="259">
        <f t="shared" si="11"/>
        <v>214.98167785600049</v>
      </c>
      <c r="I239" s="259">
        <f t="shared" si="9"/>
        <v>42.137687430034227</v>
      </c>
      <c r="J239" s="261"/>
      <c r="K239" s="259">
        <v>0</v>
      </c>
      <c r="L239" s="259">
        <v>214.98167785600049</v>
      </c>
      <c r="N239" s="59"/>
    </row>
    <row r="240" spans="1:14" s="44" customFormat="1" ht="18" customHeight="1" x14ac:dyDescent="0.25">
      <c r="A240" s="253">
        <v>289</v>
      </c>
      <c r="B240" s="253" t="s">
        <v>146</v>
      </c>
      <c r="C240" s="247" t="s">
        <v>622</v>
      </c>
      <c r="D240" s="259">
        <v>8391.7757397126297</v>
      </c>
      <c r="E240" s="259">
        <v>8391.7757396320831</v>
      </c>
      <c r="F240" s="260">
        <f t="shared" si="10"/>
        <v>-9.5982954917417374E-10</v>
      </c>
      <c r="G240" s="259">
        <v>7832.0902887123002</v>
      </c>
      <c r="H240" s="259">
        <f t="shared" si="11"/>
        <v>7832.0902887123002</v>
      </c>
      <c r="I240" s="259">
        <f t="shared" si="9"/>
        <v>93.330548047458649</v>
      </c>
      <c r="J240" s="261"/>
      <c r="K240" s="259">
        <v>7832.0902887123002</v>
      </c>
      <c r="L240" s="259">
        <v>0</v>
      </c>
      <c r="N240" s="59"/>
    </row>
    <row r="241" spans="1:14" s="44" customFormat="1" ht="18" customHeight="1" x14ac:dyDescent="0.25">
      <c r="A241" s="253">
        <v>292</v>
      </c>
      <c r="B241" s="253" t="s">
        <v>131</v>
      </c>
      <c r="C241" s="247" t="s">
        <v>360</v>
      </c>
      <c r="D241" s="259">
        <v>1242.9341619353577</v>
      </c>
      <c r="E241" s="259">
        <v>1242.9341620159121</v>
      </c>
      <c r="F241" s="260">
        <f t="shared" si="10"/>
        <v>6.4809881905603106E-9</v>
      </c>
      <c r="G241" s="259">
        <v>1242.9341615418</v>
      </c>
      <c r="H241" s="259">
        <f t="shared" si="11"/>
        <v>559.56939245048795</v>
      </c>
      <c r="I241" s="259">
        <f t="shared" si="9"/>
        <v>45.020034813664118</v>
      </c>
      <c r="J241" s="261"/>
      <c r="K241" s="259">
        <v>0</v>
      </c>
      <c r="L241" s="259">
        <v>559.56939245048795</v>
      </c>
      <c r="N241" s="59"/>
    </row>
    <row r="242" spans="1:14" s="44" customFormat="1" ht="18" customHeight="1" x14ac:dyDescent="0.25">
      <c r="A242" s="253">
        <v>293</v>
      </c>
      <c r="B242" s="253" t="s">
        <v>219</v>
      </c>
      <c r="C242" s="247" t="s">
        <v>361</v>
      </c>
      <c r="D242" s="259">
        <v>1421.9370173328191</v>
      </c>
      <c r="E242" s="259">
        <v>1421.9370172925421</v>
      </c>
      <c r="F242" s="260">
        <f t="shared" si="10"/>
        <v>-2.832550194398209E-9</v>
      </c>
      <c r="G242" s="259">
        <v>1421.9370175295999</v>
      </c>
      <c r="H242" s="259">
        <f t="shared" si="11"/>
        <v>208.67494630158373</v>
      </c>
      <c r="I242" s="259">
        <f t="shared" si="9"/>
        <v>14.675400089021807</v>
      </c>
      <c r="J242" s="261"/>
      <c r="K242" s="259">
        <v>0</v>
      </c>
      <c r="L242" s="259">
        <v>208.67494630158373</v>
      </c>
      <c r="N242" s="59"/>
    </row>
    <row r="243" spans="1:14" s="44" customFormat="1" ht="18" customHeight="1" x14ac:dyDescent="0.25">
      <c r="A243" s="253">
        <v>294</v>
      </c>
      <c r="B243" s="253" t="s">
        <v>241</v>
      </c>
      <c r="C243" s="247" t="s">
        <v>362</v>
      </c>
      <c r="D243" s="259">
        <v>1059.4011781608192</v>
      </c>
      <c r="E243" s="259">
        <v>1059.401178120542</v>
      </c>
      <c r="F243" s="260">
        <f t="shared" si="10"/>
        <v>-3.8018868053768529E-9</v>
      </c>
      <c r="G243" s="259">
        <v>1059.4011783576</v>
      </c>
      <c r="H243" s="259">
        <f t="shared" si="11"/>
        <v>148.07448705655997</v>
      </c>
      <c r="I243" s="259">
        <f t="shared" si="9"/>
        <v>13.977187312483014</v>
      </c>
      <c r="J243" s="261"/>
      <c r="K243" s="259">
        <v>0</v>
      </c>
      <c r="L243" s="259">
        <v>148.07448705655997</v>
      </c>
      <c r="N243" s="59"/>
    </row>
    <row r="244" spans="1:14" s="44" customFormat="1" ht="18" customHeight="1" x14ac:dyDescent="0.25">
      <c r="A244" s="253">
        <v>295</v>
      </c>
      <c r="B244" s="253" t="s">
        <v>219</v>
      </c>
      <c r="C244" s="247" t="s">
        <v>363</v>
      </c>
      <c r="D244" s="259">
        <v>406.5486346431403</v>
      </c>
      <c r="E244" s="259">
        <v>406.54863515522703</v>
      </c>
      <c r="F244" s="260">
        <f t="shared" si="10"/>
        <v>1.2595953080563049E-7</v>
      </c>
      <c r="G244" s="259">
        <v>406.54863503669998</v>
      </c>
      <c r="H244" s="259">
        <f t="shared" si="11"/>
        <v>66.236755465565892</v>
      </c>
      <c r="I244" s="259">
        <f t="shared" si="9"/>
        <v>16.292455499272702</v>
      </c>
      <c r="J244" s="261"/>
      <c r="K244" s="259">
        <v>0</v>
      </c>
      <c r="L244" s="259">
        <v>66.236755465565892</v>
      </c>
      <c r="N244" s="59"/>
    </row>
    <row r="245" spans="1:14" s="44" customFormat="1" ht="18" customHeight="1" x14ac:dyDescent="0.25">
      <c r="A245" s="253">
        <v>296</v>
      </c>
      <c r="B245" s="253" t="s">
        <v>117</v>
      </c>
      <c r="C245" s="247" t="s">
        <v>364</v>
      </c>
      <c r="D245" s="259">
        <v>14649.4002642</v>
      </c>
      <c r="E245" s="259">
        <v>14649.4002642</v>
      </c>
      <c r="F245" s="260">
        <f t="shared" si="10"/>
        <v>0</v>
      </c>
      <c r="G245" s="259">
        <v>9664.8247242026991</v>
      </c>
      <c r="H245" s="259">
        <f t="shared" si="11"/>
        <v>2.02683E-5</v>
      </c>
      <c r="I245" s="259">
        <f t="shared" si="9"/>
        <v>1.3835583460390109E-7</v>
      </c>
      <c r="J245" s="261"/>
      <c r="K245" s="259">
        <v>2.02683E-5</v>
      </c>
      <c r="L245" s="259">
        <v>0</v>
      </c>
      <c r="N245" s="59"/>
    </row>
    <row r="246" spans="1:14" s="44" customFormat="1" ht="18" customHeight="1" x14ac:dyDescent="0.25">
      <c r="A246" s="253">
        <v>297</v>
      </c>
      <c r="B246" s="253" t="s">
        <v>127</v>
      </c>
      <c r="C246" s="247" t="s">
        <v>365</v>
      </c>
      <c r="D246" s="259">
        <v>2915.9860318484998</v>
      </c>
      <c r="E246" s="259">
        <v>2915.9860324411247</v>
      </c>
      <c r="F246" s="260">
        <f t="shared" si="10"/>
        <v>2.0323327021287696E-8</v>
      </c>
      <c r="G246" s="259">
        <v>1756.9069552865999</v>
      </c>
      <c r="H246" s="259">
        <f t="shared" si="11"/>
        <v>2.02683E-5</v>
      </c>
      <c r="I246" s="259">
        <f t="shared" si="9"/>
        <v>6.9507534585247455E-7</v>
      </c>
      <c r="J246" s="261"/>
      <c r="K246" s="259">
        <v>2.02683E-5</v>
      </c>
      <c r="L246" s="259">
        <v>0</v>
      </c>
      <c r="N246" s="59"/>
    </row>
    <row r="247" spans="1:14" s="44" customFormat="1" ht="18" customHeight="1" x14ac:dyDescent="0.25">
      <c r="A247" s="253">
        <v>298</v>
      </c>
      <c r="B247" s="253" t="s">
        <v>117</v>
      </c>
      <c r="C247" s="247" t="s">
        <v>366</v>
      </c>
      <c r="D247" s="259">
        <v>14162.566035033</v>
      </c>
      <c r="E247" s="259">
        <v>14162.566035033</v>
      </c>
      <c r="F247" s="260">
        <f t="shared" si="10"/>
        <v>0</v>
      </c>
      <c r="G247" s="259">
        <v>8620.3570468704002</v>
      </c>
      <c r="H247" s="259">
        <f t="shared" si="11"/>
        <v>2.02683E-5</v>
      </c>
      <c r="I247" s="259">
        <f t="shared" si="9"/>
        <v>1.4311177755403684E-7</v>
      </c>
      <c r="J247" s="261"/>
      <c r="K247" s="259">
        <v>2.02683E-5</v>
      </c>
      <c r="L247" s="259">
        <v>0</v>
      </c>
      <c r="N247" s="59"/>
    </row>
    <row r="248" spans="1:14" s="44" customFormat="1" ht="18" customHeight="1" x14ac:dyDescent="0.25">
      <c r="A248" s="253">
        <v>300</v>
      </c>
      <c r="B248" s="253" t="s">
        <v>127</v>
      </c>
      <c r="C248" s="247" t="s">
        <v>367</v>
      </c>
      <c r="D248" s="259">
        <v>521.18905866867885</v>
      </c>
      <c r="E248" s="259">
        <v>521.18905811631498</v>
      </c>
      <c r="F248" s="260">
        <f t="shared" si="10"/>
        <v>-1.0598148492135806E-7</v>
      </c>
      <c r="G248" s="259">
        <v>521.18905847190001</v>
      </c>
      <c r="H248" s="259">
        <f t="shared" si="11"/>
        <v>234.5350761096297</v>
      </c>
      <c r="I248" s="259">
        <f t="shared" si="9"/>
        <v>44.999999991804884</v>
      </c>
      <c r="J248" s="261"/>
      <c r="K248" s="259">
        <v>0</v>
      </c>
      <c r="L248" s="259">
        <v>234.5350761096297</v>
      </c>
      <c r="N248" s="59"/>
    </row>
    <row r="249" spans="1:14" s="44" customFormat="1" ht="18" customHeight="1" x14ac:dyDescent="0.25">
      <c r="A249" s="253">
        <v>304</v>
      </c>
      <c r="B249" s="253" t="s">
        <v>127</v>
      </c>
      <c r="C249" s="247" t="s">
        <v>774</v>
      </c>
      <c r="D249" s="259">
        <v>4044.1560317868152</v>
      </c>
      <c r="E249" s="259">
        <v>3857.687671746542</v>
      </c>
      <c r="F249" s="260">
        <f t="shared" si="10"/>
        <v>-4.6108102302345344</v>
      </c>
      <c r="G249" s="259">
        <v>2570.6231584370998</v>
      </c>
      <c r="H249" s="259">
        <f t="shared" si="11"/>
        <v>2570.6231584370998</v>
      </c>
      <c r="I249" s="259">
        <f t="shared" si="9"/>
        <v>66.636373319286051</v>
      </c>
      <c r="J249" s="261"/>
      <c r="K249" s="259">
        <v>2570.6231584370998</v>
      </c>
      <c r="L249" s="259">
        <v>0</v>
      </c>
      <c r="N249" s="59"/>
    </row>
    <row r="250" spans="1:14" s="44" customFormat="1" ht="18" customHeight="1" x14ac:dyDescent="0.25">
      <c r="A250" s="253">
        <v>305</v>
      </c>
      <c r="B250" s="253" t="s">
        <v>237</v>
      </c>
      <c r="C250" s="247" t="s">
        <v>369</v>
      </c>
      <c r="D250" s="259">
        <v>163.50911848864069</v>
      </c>
      <c r="E250" s="259">
        <v>163.5091184080876</v>
      </c>
      <c r="F250" s="260">
        <f t="shared" si="10"/>
        <v>-4.9265196366832242E-8</v>
      </c>
      <c r="G250" s="259">
        <v>163.5091391505</v>
      </c>
      <c r="H250" s="259">
        <f t="shared" si="11"/>
        <v>24.147557315770523</v>
      </c>
      <c r="I250" s="259">
        <f t="shared" si="9"/>
        <v>14.768324574720552</v>
      </c>
      <c r="J250" s="261"/>
      <c r="K250" s="259">
        <v>0</v>
      </c>
      <c r="L250" s="259">
        <v>24.147557315770523</v>
      </c>
      <c r="N250" s="59"/>
    </row>
    <row r="251" spans="1:14" s="44" customFormat="1" ht="18" customHeight="1" x14ac:dyDescent="0.25">
      <c r="A251" s="253">
        <v>306</v>
      </c>
      <c r="B251" s="253" t="s">
        <v>237</v>
      </c>
      <c r="C251" s="247" t="s">
        <v>370</v>
      </c>
      <c r="D251" s="259">
        <v>1434.7309153401404</v>
      </c>
      <c r="E251" s="259">
        <v>1434.7309158522269</v>
      </c>
      <c r="F251" s="260">
        <f t="shared" si="10"/>
        <v>3.5692153232957935E-8</v>
      </c>
      <c r="G251" s="259">
        <v>1434.7309157337002</v>
      </c>
      <c r="H251" s="259">
        <f t="shared" si="11"/>
        <v>560.44060069611635</v>
      </c>
      <c r="I251" s="259">
        <f t="shared" si="9"/>
        <v>39.062418917990342</v>
      </c>
      <c r="J251" s="261"/>
      <c r="K251" s="259">
        <v>0</v>
      </c>
      <c r="L251" s="259">
        <v>560.44060069611635</v>
      </c>
      <c r="N251" s="59"/>
    </row>
    <row r="252" spans="1:14" s="44" customFormat="1" ht="18" customHeight="1" x14ac:dyDescent="0.25">
      <c r="A252" s="253">
        <v>307</v>
      </c>
      <c r="B252" s="253" t="s">
        <v>219</v>
      </c>
      <c r="C252" s="247" t="s">
        <v>371</v>
      </c>
      <c r="D252" s="259">
        <v>1607.1019436216789</v>
      </c>
      <c r="E252" s="259">
        <v>1607.101943069315</v>
      </c>
      <c r="F252" s="260">
        <f t="shared" si="10"/>
        <v>-3.4370188473076269E-8</v>
      </c>
      <c r="G252" s="259">
        <v>1607.1019434249001</v>
      </c>
      <c r="H252" s="259">
        <f t="shared" si="11"/>
        <v>732.52928496181107</v>
      </c>
      <c r="I252" s="259">
        <f t="shared" si="9"/>
        <v>45.580760332029342</v>
      </c>
      <c r="J252" s="261"/>
      <c r="K252" s="259">
        <v>0</v>
      </c>
      <c r="L252" s="259">
        <v>732.52928496181107</v>
      </c>
      <c r="N252" s="59"/>
    </row>
    <row r="253" spans="1:14" s="44" customFormat="1" ht="18" customHeight="1" x14ac:dyDescent="0.25">
      <c r="A253" s="253">
        <v>308</v>
      </c>
      <c r="B253" s="253" t="s">
        <v>219</v>
      </c>
      <c r="C253" s="247" t="s">
        <v>372</v>
      </c>
      <c r="D253" s="259">
        <v>1050.9618437288577</v>
      </c>
      <c r="E253" s="259">
        <v>1050.9618432167711</v>
      </c>
      <c r="F253" s="260">
        <f t="shared" si="10"/>
        <v>-4.8725524948167731E-8</v>
      </c>
      <c r="G253" s="259">
        <v>1050.9618433353</v>
      </c>
      <c r="H253" s="259">
        <f t="shared" si="11"/>
        <v>130.29176814057718</v>
      </c>
      <c r="I253" s="259">
        <f t="shared" si="9"/>
        <v>12.397383309538787</v>
      </c>
      <c r="J253" s="261"/>
      <c r="K253" s="259">
        <v>0</v>
      </c>
      <c r="L253" s="259">
        <v>130.29176814057718</v>
      </c>
      <c r="N253" s="59"/>
    </row>
    <row r="254" spans="1:14" s="44" customFormat="1" ht="18" customHeight="1" x14ac:dyDescent="0.25">
      <c r="A254" s="253">
        <v>309</v>
      </c>
      <c r="B254" s="253" t="s">
        <v>219</v>
      </c>
      <c r="C254" s="247" t="s">
        <v>373</v>
      </c>
      <c r="D254" s="259">
        <v>983.3424372443576</v>
      </c>
      <c r="E254" s="259">
        <v>983.342437324912</v>
      </c>
      <c r="F254" s="260">
        <f t="shared" si="10"/>
        <v>8.1918898331423406E-9</v>
      </c>
      <c r="G254" s="259">
        <v>983.34243685079991</v>
      </c>
      <c r="H254" s="259">
        <f t="shared" si="11"/>
        <v>668.56186630785851</v>
      </c>
      <c r="I254" s="259">
        <f t="shared" si="9"/>
        <v>67.988712876728513</v>
      </c>
      <c r="J254" s="261"/>
      <c r="K254" s="259">
        <v>0</v>
      </c>
      <c r="L254" s="259">
        <v>668.56186630785851</v>
      </c>
      <c r="N254" s="59"/>
    </row>
    <row r="255" spans="1:14" s="44" customFormat="1" ht="18" customHeight="1" x14ac:dyDescent="0.25">
      <c r="A255" s="253">
        <v>310</v>
      </c>
      <c r="B255" s="253" t="s">
        <v>219</v>
      </c>
      <c r="C255" s="247" t="s">
        <v>623</v>
      </c>
      <c r="D255" s="259">
        <v>2371.8775392000002</v>
      </c>
      <c r="E255" s="259">
        <v>2371.8775392000002</v>
      </c>
      <c r="F255" s="260">
        <f t="shared" si="10"/>
        <v>0</v>
      </c>
      <c r="G255" s="259">
        <v>698.61522313439991</v>
      </c>
      <c r="H255" s="259">
        <f t="shared" si="11"/>
        <v>2.02683E-5</v>
      </c>
      <c r="I255" s="259">
        <f t="shared" si="9"/>
        <v>8.5452556740497665E-7</v>
      </c>
      <c r="J255" s="261"/>
      <c r="K255" s="259">
        <v>2.02683E-5</v>
      </c>
      <c r="L255" s="259">
        <v>0</v>
      </c>
      <c r="N255" s="59"/>
    </row>
    <row r="256" spans="1:14" s="44" customFormat="1" ht="18" customHeight="1" x14ac:dyDescent="0.25">
      <c r="A256" s="253">
        <v>311</v>
      </c>
      <c r="B256" s="253" t="s">
        <v>196</v>
      </c>
      <c r="C256" s="247" t="s">
        <v>624</v>
      </c>
      <c r="D256" s="259">
        <v>7129.7824648773149</v>
      </c>
      <c r="E256" s="259">
        <v>7109.5141654296667</v>
      </c>
      <c r="F256" s="260">
        <f t="shared" si="10"/>
        <v>-0.28427654767159538</v>
      </c>
      <c r="G256" s="259">
        <v>6548.2388074233004</v>
      </c>
      <c r="H256" s="259">
        <f t="shared" si="11"/>
        <v>0</v>
      </c>
      <c r="I256" s="259">
        <f t="shared" si="9"/>
        <v>0</v>
      </c>
      <c r="J256" s="261"/>
      <c r="K256" s="259">
        <v>0</v>
      </c>
      <c r="L256" s="259">
        <v>0</v>
      </c>
      <c r="N256" s="59"/>
    </row>
    <row r="257" spans="1:14" s="44" customFormat="1" ht="18" customHeight="1" x14ac:dyDescent="0.25">
      <c r="A257" s="253">
        <v>312</v>
      </c>
      <c r="B257" s="253" t="s">
        <v>196</v>
      </c>
      <c r="C257" s="247" t="s">
        <v>376</v>
      </c>
      <c r="D257" s="259">
        <v>536.48903062950001</v>
      </c>
      <c r="E257" s="259">
        <v>536.48903122213903</v>
      </c>
      <c r="F257" s="260">
        <f t="shared" si="10"/>
        <v>1.1046618908494565E-7</v>
      </c>
      <c r="G257" s="259">
        <v>536.48903062950001</v>
      </c>
      <c r="H257" s="259">
        <f t="shared" si="11"/>
        <v>303.18689341053272</v>
      </c>
      <c r="I257" s="259">
        <f t="shared" si="9"/>
        <v>56.513157914871691</v>
      </c>
      <c r="J257" s="261"/>
      <c r="K257" s="259">
        <v>0</v>
      </c>
      <c r="L257" s="259">
        <v>303.18689341053272</v>
      </c>
      <c r="N257" s="59"/>
    </row>
    <row r="258" spans="1:14" s="44" customFormat="1" ht="18" customHeight="1" x14ac:dyDescent="0.25">
      <c r="A258" s="253">
        <v>313</v>
      </c>
      <c r="B258" s="253" t="s">
        <v>117</v>
      </c>
      <c r="C258" s="247" t="s">
        <v>377</v>
      </c>
      <c r="D258" s="259">
        <v>14663.466464399999</v>
      </c>
      <c r="E258" s="259">
        <v>14663.466464399999</v>
      </c>
      <c r="F258" s="260">
        <f t="shared" si="10"/>
        <v>0</v>
      </c>
      <c r="G258" s="259">
        <v>8046.4735499850003</v>
      </c>
      <c r="H258" s="259">
        <f t="shared" si="11"/>
        <v>2.02683E-5</v>
      </c>
      <c r="I258" s="259">
        <f t="shared" si="9"/>
        <v>1.3822311422205267E-7</v>
      </c>
      <c r="J258" s="261"/>
      <c r="K258" s="259">
        <v>2.02683E-5</v>
      </c>
      <c r="L258" s="259">
        <v>0</v>
      </c>
      <c r="N258" s="59"/>
    </row>
    <row r="259" spans="1:14" s="44" customFormat="1" ht="18" customHeight="1" x14ac:dyDescent="0.25">
      <c r="A259" s="253">
        <v>314</v>
      </c>
      <c r="B259" s="253" t="s">
        <v>127</v>
      </c>
      <c r="C259" s="247" t="s">
        <v>378</v>
      </c>
      <c r="D259" s="259">
        <v>1940.7895060376788</v>
      </c>
      <c r="E259" s="259">
        <v>1940.7895054853152</v>
      </c>
      <c r="F259" s="260">
        <f t="shared" si="10"/>
        <v>-2.8460760859161383E-8</v>
      </c>
      <c r="G259" s="259">
        <v>1940.7895058409001</v>
      </c>
      <c r="H259" s="259">
        <f t="shared" si="11"/>
        <v>1452.4487723178254</v>
      </c>
      <c r="I259" s="259">
        <f t="shared" si="9"/>
        <v>74.838037211800824</v>
      </c>
      <c r="J259" s="261"/>
      <c r="K259" s="259">
        <v>0</v>
      </c>
      <c r="L259" s="259">
        <v>1452.4487723178254</v>
      </c>
      <c r="N259" s="59"/>
    </row>
    <row r="260" spans="1:14" s="44" customFormat="1" ht="18" customHeight="1" x14ac:dyDescent="0.25">
      <c r="A260" s="253">
        <v>316</v>
      </c>
      <c r="B260" s="253" t="s">
        <v>131</v>
      </c>
      <c r="C260" s="247" t="s">
        <v>379</v>
      </c>
      <c r="D260" s="259">
        <v>362.0763774728577</v>
      </c>
      <c r="E260" s="259">
        <v>362.07637696077092</v>
      </c>
      <c r="F260" s="260">
        <f t="shared" si="10"/>
        <v>-1.4143060411697661E-7</v>
      </c>
      <c r="G260" s="259">
        <v>362.07637707929996</v>
      </c>
      <c r="H260" s="259">
        <f t="shared" si="11"/>
        <v>171.16537560955473</v>
      </c>
      <c r="I260" s="259">
        <f t="shared" si="9"/>
        <v>47.273278927031356</v>
      </c>
      <c r="J260" s="261"/>
      <c r="K260" s="259">
        <v>0</v>
      </c>
      <c r="L260" s="259">
        <v>171.16537560955473</v>
      </c>
      <c r="N260" s="59"/>
    </row>
    <row r="261" spans="1:14" s="44" customFormat="1" ht="18" customHeight="1" x14ac:dyDescent="0.25">
      <c r="A261" s="253">
        <v>317</v>
      </c>
      <c r="B261" s="253" t="s">
        <v>219</v>
      </c>
      <c r="C261" s="247" t="s">
        <v>380</v>
      </c>
      <c r="D261" s="259">
        <v>1360.5523022714999</v>
      </c>
      <c r="E261" s="259">
        <v>1360.5523028641389</v>
      </c>
      <c r="F261" s="260">
        <f t="shared" si="10"/>
        <v>4.3558713969105156E-8</v>
      </c>
      <c r="G261" s="259">
        <v>1360.5523022714999</v>
      </c>
      <c r="H261" s="259">
        <f t="shared" si="11"/>
        <v>567.99321811904383</v>
      </c>
      <c r="I261" s="259">
        <f t="shared" si="9"/>
        <v>41.747253444306736</v>
      </c>
      <c r="J261" s="261"/>
      <c r="K261" s="259">
        <v>0</v>
      </c>
      <c r="L261" s="259">
        <v>567.99321811904383</v>
      </c>
      <c r="N261" s="59"/>
    </row>
    <row r="262" spans="1:14" s="44" customFormat="1" ht="18" customHeight="1" x14ac:dyDescent="0.25">
      <c r="A262" s="253">
        <v>318</v>
      </c>
      <c r="B262" s="253" t="s">
        <v>131</v>
      </c>
      <c r="C262" s="247" t="s">
        <v>381</v>
      </c>
      <c r="D262" s="259">
        <v>304.94346472199999</v>
      </c>
      <c r="E262" s="259">
        <v>304.94346472199999</v>
      </c>
      <c r="F262" s="260">
        <f t="shared" si="10"/>
        <v>0</v>
      </c>
      <c r="G262" s="259">
        <v>304.94346472199999</v>
      </c>
      <c r="H262" s="259">
        <f t="shared" si="11"/>
        <v>36.589683279391132</v>
      </c>
      <c r="I262" s="259">
        <f t="shared" si="9"/>
        <v>11.998841592735202</v>
      </c>
      <c r="J262" s="261"/>
      <c r="K262" s="259">
        <v>0</v>
      </c>
      <c r="L262" s="259">
        <v>36.589683279391132</v>
      </c>
      <c r="N262" s="59"/>
    </row>
    <row r="263" spans="1:14" s="44" customFormat="1" ht="18" customHeight="1" x14ac:dyDescent="0.25">
      <c r="A263" s="253">
        <v>319</v>
      </c>
      <c r="B263" s="253" t="s">
        <v>219</v>
      </c>
      <c r="C263" s="247" t="s">
        <v>382</v>
      </c>
      <c r="D263" s="259">
        <v>913.15238160900003</v>
      </c>
      <c r="E263" s="259">
        <v>913.15238160900003</v>
      </c>
      <c r="F263" s="260">
        <f t="shared" si="10"/>
        <v>0</v>
      </c>
      <c r="G263" s="259">
        <v>913.15238160900003</v>
      </c>
      <c r="H263" s="259">
        <f t="shared" si="11"/>
        <v>182.63047819988725</v>
      </c>
      <c r="I263" s="259">
        <f t="shared" si="9"/>
        <v>20.000000205670737</v>
      </c>
      <c r="J263" s="261"/>
      <c r="K263" s="259">
        <v>0</v>
      </c>
      <c r="L263" s="259">
        <v>182.63047819988725</v>
      </c>
      <c r="N263" s="59"/>
    </row>
    <row r="264" spans="1:14" s="44" customFormat="1" ht="18" customHeight="1" x14ac:dyDescent="0.25">
      <c r="A264" s="253">
        <v>320</v>
      </c>
      <c r="B264" s="253" t="s">
        <v>127</v>
      </c>
      <c r="C264" s="247" t="s">
        <v>383</v>
      </c>
      <c r="D264" s="259">
        <v>1227.473036327679</v>
      </c>
      <c r="E264" s="259">
        <v>1227.4730357753149</v>
      </c>
      <c r="F264" s="260">
        <f t="shared" si="10"/>
        <v>-4.500010675201338E-8</v>
      </c>
      <c r="G264" s="259">
        <v>1227.4730361309</v>
      </c>
      <c r="H264" s="259">
        <f t="shared" si="11"/>
        <v>606.18730928482591</v>
      </c>
      <c r="I264" s="259">
        <f t="shared" si="9"/>
        <v>49.384979679161489</v>
      </c>
      <c r="J264" s="261"/>
      <c r="K264" s="259">
        <v>0</v>
      </c>
      <c r="L264" s="259">
        <v>606.18730928482591</v>
      </c>
      <c r="N264" s="59"/>
    </row>
    <row r="265" spans="1:14" s="44" customFormat="1" ht="18" customHeight="1" x14ac:dyDescent="0.25">
      <c r="A265" s="253">
        <v>321</v>
      </c>
      <c r="B265" s="253" t="s">
        <v>219</v>
      </c>
      <c r="C265" s="247" t="s">
        <v>625</v>
      </c>
      <c r="D265" s="259">
        <v>1190.4383322000001</v>
      </c>
      <c r="E265" s="259">
        <v>1190.4383322000001</v>
      </c>
      <c r="F265" s="260">
        <f t="shared" si="10"/>
        <v>0</v>
      </c>
      <c r="G265" s="259">
        <v>636.50303805270005</v>
      </c>
      <c r="H265" s="259">
        <f t="shared" si="11"/>
        <v>2.02683E-5</v>
      </c>
      <c r="I265" s="259">
        <f t="shared" si="9"/>
        <v>1.702591344025607E-6</v>
      </c>
      <c r="J265" s="261"/>
      <c r="K265" s="259">
        <v>2.02683E-5</v>
      </c>
      <c r="L265" s="259">
        <v>0</v>
      </c>
      <c r="N265" s="59"/>
    </row>
    <row r="266" spans="1:14" s="44" customFormat="1" ht="18" customHeight="1" x14ac:dyDescent="0.25">
      <c r="A266" s="253">
        <v>322</v>
      </c>
      <c r="B266" s="253" t="s">
        <v>219</v>
      </c>
      <c r="C266" s="247" t="s">
        <v>385</v>
      </c>
      <c r="D266" s="259">
        <v>8972.1359317200004</v>
      </c>
      <c r="E266" s="259">
        <v>8972.1359317200004</v>
      </c>
      <c r="F266" s="260">
        <f t="shared" si="10"/>
        <v>0</v>
      </c>
      <c r="G266" s="259">
        <v>8972.1359317200004</v>
      </c>
      <c r="H266" s="259">
        <f t="shared" si="11"/>
        <v>5739.6832316263399</v>
      </c>
      <c r="I266" s="259">
        <f t="shared" si="9"/>
        <v>63.972316907664329</v>
      </c>
      <c r="J266" s="261"/>
      <c r="K266" s="259">
        <v>0</v>
      </c>
      <c r="L266" s="259">
        <v>5739.6832316263399</v>
      </c>
      <c r="N266" s="59"/>
    </row>
    <row r="267" spans="1:14" s="44" customFormat="1" ht="18" customHeight="1" x14ac:dyDescent="0.25">
      <c r="A267" s="253">
        <v>327</v>
      </c>
      <c r="B267" s="253" t="s">
        <v>115</v>
      </c>
      <c r="C267" s="247" t="s">
        <v>386</v>
      </c>
      <c r="D267" s="259">
        <v>1063.7522144616403</v>
      </c>
      <c r="E267" s="259">
        <v>1063.7522143810859</v>
      </c>
      <c r="F267" s="260">
        <f t="shared" si="10"/>
        <v>-7.5726660497821285E-9</v>
      </c>
      <c r="G267" s="259">
        <v>1063.7522148552</v>
      </c>
      <c r="H267" s="259">
        <f t="shared" si="11"/>
        <v>996.35673315714894</v>
      </c>
      <c r="I267" s="259">
        <f t="shared" si="9"/>
        <v>93.664362779902731</v>
      </c>
      <c r="J267" s="261"/>
      <c r="K267" s="259">
        <v>0</v>
      </c>
      <c r="L267" s="259">
        <v>996.35673315714894</v>
      </c>
      <c r="N267" s="59"/>
    </row>
    <row r="268" spans="1:14" s="44" customFormat="1" ht="18" customHeight="1" x14ac:dyDescent="0.25">
      <c r="A268" s="253">
        <v>328</v>
      </c>
      <c r="B268" s="253" t="s">
        <v>127</v>
      </c>
      <c r="C268" s="247" t="s">
        <v>387</v>
      </c>
      <c r="D268" s="259">
        <v>91.864448285999998</v>
      </c>
      <c r="E268" s="259">
        <v>91.864448285999998</v>
      </c>
      <c r="F268" s="260">
        <f t="shared" si="10"/>
        <v>0</v>
      </c>
      <c r="G268" s="259">
        <v>91.864448285999998</v>
      </c>
      <c r="H268" s="259">
        <f t="shared" si="11"/>
        <v>73.131764713724337</v>
      </c>
      <c r="I268" s="259">
        <f t="shared" si="9"/>
        <v>79.608342594127905</v>
      </c>
      <c r="J268" s="261"/>
      <c r="K268" s="259">
        <v>0</v>
      </c>
      <c r="L268" s="259">
        <v>73.131764713724337</v>
      </c>
      <c r="N268" s="59"/>
    </row>
    <row r="269" spans="1:14" s="44" customFormat="1" ht="18" customHeight="1" x14ac:dyDescent="0.25">
      <c r="A269" s="253">
        <v>336</v>
      </c>
      <c r="B269" s="253" t="s">
        <v>219</v>
      </c>
      <c r="C269" s="247" t="s">
        <v>388</v>
      </c>
      <c r="D269" s="259">
        <v>1293.9456417363192</v>
      </c>
      <c r="E269" s="259">
        <v>1293.9456422886828</v>
      </c>
      <c r="F269" s="260">
        <f t="shared" si="10"/>
        <v>4.2688313328653749E-8</v>
      </c>
      <c r="G269" s="259">
        <v>1293.9456419331</v>
      </c>
      <c r="H269" s="259">
        <f t="shared" si="11"/>
        <v>837.99649565044399</v>
      </c>
      <c r="I269" s="259">
        <f t="shared" si="9"/>
        <v>64.762882478449939</v>
      </c>
      <c r="J269" s="261"/>
      <c r="K269" s="259">
        <v>0</v>
      </c>
      <c r="L269" s="259">
        <v>837.99649565044399</v>
      </c>
      <c r="N269" s="59"/>
    </row>
    <row r="270" spans="1:14" s="44" customFormat="1" ht="18" customHeight="1" x14ac:dyDescent="0.25">
      <c r="A270" s="253">
        <v>337</v>
      </c>
      <c r="B270" s="253" t="s">
        <v>241</v>
      </c>
      <c r="C270" s="247" t="s">
        <v>389</v>
      </c>
      <c r="D270" s="259">
        <v>2945.9568684000001</v>
      </c>
      <c r="E270" s="259">
        <v>2945.9568684000001</v>
      </c>
      <c r="F270" s="260">
        <f t="shared" si="10"/>
        <v>0</v>
      </c>
      <c r="G270" s="259">
        <v>1357.3787729307001</v>
      </c>
      <c r="H270" s="259">
        <f t="shared" si="11"/>
        <v>2.02683E-5</v>
      </c>
      <c r="I270" s="259">
        <f t="shared" ref="I270:I310" si="12">+H270/E270*100</f>
        <v>6.8800396290282626E-7</v>
      </c>
      <c r="J270" s="261"/>
      <c r="K270" s="259">
        <v>2.02683E-5</v>
      </c>
      <c r="L270" s="259">
        <v>0</v>
      </c>
      <c r="N270" s="59"/>
    </row>
    <row r="271" spans="1:14" s="44" customFormat="1" ht="18" customHeight="1" x14ac:dyDescent="0.25">
      <c r="A271" s="253">
        <v>338</v>
      </c>
      <c r="B271" s="253" t="s">
        <v>219</v>
      </c>
      <c r="C271" s="247" t="s">
        <v>585</v>
      </c>
      <c r="D271" s="259">
        <v>3376.4960970000002</v>
      </c>
      <c r="E271" s="259">
        <v>3376.4960970000002</v>
      </c>
      <c r="F271" s="260">
        <f t="shared" si="10"/>
        <v>0</v>
      </c>
      <c r="G271" s="259">
        <v>811.44526174529994</v>
      </c>
      <c r="H271" s="259">
        <f t="shared" si="11"/>
        <v>2.02683E-5</v>
      </c>
      <c r="I271" s="259">
        <f t="shared" si="12"/>
        <v>6.0027612701842848E-7</v>
      </c>
      <c r="J271" s="261"/>
      <c r="K271" s="259">
        <v>2.02683E-5</v>
      </c>
      <c r="L271" s="259">
        <v>0</v>
      </c>
      <c r="N271" s="59"/>
    </row>
    <row r="272" spans="1:14" s="44" customFormat="1" ht="18" customHeight="1" x14ac:dyDescent="0.25">
      <c r="A272" s="253">
        <v>339</v>
      </c>
      <c r="B272" s="253" t="s">
        <v>219</v>
      </c>
      <c r="C272" s="247" t="s">
        <v>626</v>
      </c>
      <c r="D272" s="259">
        <v>11079.426015645</v>
      </c>
      <c r="E272" s="259">
        <v>11079.426015645</v>
      </c>
      <c r="F272" s="260">
        <f t="shared" ref="F272:F277" si="13">E272/D272*100-100</f>
        <v>0</v>
      </c>
      <c r="G272" s="259">
        <v>11079.426015645</v>
      </c>
      <c r="H272" s="259">
        <f t="shared" ref="H272:H276" si="14">+K272+L272</f>
        <v>7416.4156522479852</v>
      </c>
      <c r="I272" s="259">
        <f t="shared" si="12"/>
        <v>66.938626980995565</v>
      </c>
      <c r="J272" s="261"/>
      <c r="K272" s="259">
        <v>0</v>
      </c>
      <c r="L272" s="259">
        <v>7416.4156522479852</v>
      </c>
      <c r="N272" s="59"/>
    </row>
    <row r="273" spans="1:17" s="44" customFormat="1" ht="18" customHeight="1" x14ac:dyDescent="0.25">
      <c r="A273" s="253">
        <v>348</v>
      </c>
      <c r="B273" s="253" t="s">
        <v>131</v>
      </c>
      <c r="C273" s="247" t="s">
        <v>627</v>
      </c>
      <c r="D273" s="259">
        <v>117.8424090756407</v>
      </c>
      <c r="E273" s="259">
        <v>117.84240899508758</v>
      </c>
      <c r="F273" s="260">
        <f t="shared" si="13"/>
        <v>-6.8356655447132653E-8</v>
      </c>
      <c r="G273" s="259">
        <v>117.84240946919999</v>
      </c>
      <c r="H273" s="259">
        <f t="shared" si="14"/>
        <v>98.261584869824986</v>
      </c>
      <c r="I273" s="259">
        <f t="shared" si="12"/>
        <v>83.38389015275574</v>
      </c>
      <c r="J273" s="261"/>
      <c r="K273" s="259">
        <v>0</v>
      </c>
      <c r="L273" s="259">
        <v>98.261584869824986</v>
      </c>
      <c r="N273" s="59"/>
    </row>
    <row r="274" spans="1:17" s="44" customFormat="1" ht="18" customHeight="1" x14ac:dyDescent="0.25">
      <c r="A274" s="253">
        <v>349</v>
      </c>
      <c r="B274" s="253" t="s">
        <v>219</v>
      </c>
      <c r="C274" s="247" t="s">
        <v>628</v>
      </c>
      <c r="D274" s="259">
        <v>1682.3094365999998</v>
      </c>
      <c r="E274" s="259">
        <v>1682.3094365999998</v>
      </c>
      <c r="F274" s="260">
        <f t="shared" si="13"/>
        <v>0</v>
      </c>
      <c r="G274" s="259">
        <v>471.14909850449999</v>
      </c>
      <c r="H274" s="259">
        <f t="shared" si="14"/>
        <v>2.02683E-5</v>
      </c>
      <c r="I274" s="259">
        <f t="shared" si="12"/>
        <v>1.2047902460181685E-6</v>
      </c>
      <c r="J274" s="261"/>
      <c r="K274" s="259">
        <v>2.02683E-5</v>
      </c>
      <c r="L274" s="259">
        <v>0</v>
      </c>
      <c r="N274" s="59"/>
    </row>
    <row r="275" spans="1:17" s="44" customFormat="1" ht="18" customHeight="1" x14ac:dyDescent="0.25">
      <c r="A275" s="253">
        <v>350</v>
      </c>
      <c r="B275" s="253" t="s">
        <v>219</v>
      </c>
      <c r="C275" s="247" t="s">
        <v>570</v>
      </c>
      <c r="D275" s="259">
        <v>1528.1145337128189</v>
      </c>
      <c r="E275" s="259">
        <v>1528.1145336725422</v>
      </c>
      <c r="F275" s="260">
        <f t="shared" si="13"/>
        <v>-2.635715645737946E-9</v>
      </c>
      <c r="G275" s="259">
        <v>1528.1145339095999</v>
      </c>
      <c r="H275" s="259">
        <f t="shared" si="14"/>
        <v>1219.816047683013</v>
      </c>
      <c r="I275" s="259">
        <f t="shared" si="12"/>
        <v>79.824909769780774</v>
      </c>
      <c r="J275" s="261"/>
      <c r="K275" s="259">
        <v>0</v>
      </c>
      <c r="L275" s="259">
        <v>1219.816047683013</v>
      </c>
      <c r="N275" s="59"/>
    </row>
    <row r="276" spans="1:17" s="44" customFormat="1" ht="30" customHeight="1" x14ac:dyDescent="0.25">
      <c r="A276" s="255">
        <v>352</v>
      </c>
      <c r="B276" s="253" t="s">
        <v>219</v>
      </c>
      <c r="C276" s="247" t="s">
        <v>629</v>
      </c>
      <c r="D276" s="259">
        <v>1850.1061522008001</v>
      </c>
      <c r="E276" s="259">
        <v>2596.5306059675418</v>
      </c>
      <c r="F276" s="260">
        <f t="shared" si="13"/>
        <v>40.344952795212834</v>
      </c>
      <c r="G276" s="259">
        <v>147.049077197022</v>
      </c>
      <c r="H276" s="259">
        <f t="shared" si="14"/>
        <v>1.4187809999999999E-4</v>
      </c>
      <c r="I276" s="259">
        <f t="shared" si="12"/>
        <v>5.4641412534835935E-6</v>
      </c>
      <c r="J276" s="259"/>
      <c r="K276" s="259">
        <v>1.4187809999999999E-4</v>
      </c>
      <c r="L276" s="259">
        <v>0</v>
      </c>
      <c r="N276" s="59"/>
      <c r="O276" s="67"/>
      <c r="P276" s="67"/>
      <c r="Q276" s="67"/>
    </row>
    <row r="277" spans="1:17" s="44" customFormat="1" ht="18" customHeight="1" x14ac:dyDescent="0.25">
      <c r="A277" s="370" t="s">
        <v>630</v>
      </c>
      <c r="B277" s="370"/>
      <c r="C277" s="370"/>
      <c r="D277" s="262">
        <f>SUM(D278:D310)</f>
        <v>267002.30132486927</v>
      </c>
      <c r="E277" s="262">
        <f>SUM(E278:E310)</f>
        <v>267002.30132928799</v>
      </c>
      <c r="F277" s="257">
        <f t="shared" si="13"/>
        <v>1.6549392967135645E-9</v>
      </c>
      <c r="G277" s="262">
        <f>SUM(G278:G310)</f>
        <v>258767.33978454949</v>
      </c>
      <c r="H277" s="257">
        <f>+K277+L277</f>
        <v>258767.33978454949</v>
      </c>
      <c r="I277" s="262">
        <f>+H277/E277*100</f>
        <v>96.915771323415484</v>
      </c>
      <c r="J277" s="257"/>
      <c r="K277" s="262">
        <f>SUM(K278:K310)</f>
        <v>0</v>
      </c>
      <c r="L277" s="262">
        <f>SUM(L278:L310)</f>
        <v>258767.33978454949</v>
      </c>
    </row>
    <row r="278" spans="1:17" s="44" customFormat="1" ht="18" customHeight="1" x14ac:dyDescent="0.25">
      <c r="A278" s="129">
        <v>1</v>
      </c>
      <c r="B278" s="195" t="s">
        <v>631</v>
      </c>
      <c r="C278" s="250" t="s">
        <v>632</v>
      </c>
      <c r="D278" s="259">
        <v>7307.1275159999996</v>
      </c>
      <c r="E278" s="259">
        <v>7307.1275159999996</v>
      </c>
      <c r="F278" s="259">
        <f>E278/D278*100-100</f>
        <v>0</v>
      </c>
      <c r="G278" s="259">
        <v>7307.1275159999996</v>
      </c>
      <c r="H278" s="259">
        <f t="shared" ref="H278:H310" si="15">+K278+L278</f>
        <v>7307.1275159999996</v>
      </c>
      <c r="I278" s="259">
        <f t="shared" si="12"/>
        <v>100</v>
      </c>
      <c r="J278" s="260"/>
      <c r="K278" s="259">
        <v>0</v>
      </c>
      <c r="L278" s="242">
        <v>7307.1275159999996</v>
      </c>
    </row>
    <row r="279" spans="1:17" s="44" customFormat="1" ht="18" customHeight="1" x14ac:dyDescent="0.25">
      <c r="A279" s="129">
        <v>2</v>
      </c>
      <c r="B279" s="195" t="s">
        <v>117</v>
      </c>
      <c r="C279" s="250" t="s">
        <v>633</v>
      </c>
      <c r="D279" s="259">
        <v>5225.9784719999998</v>
      </c>
      <c r="E279" s="259">
        <v>5225.9784719999998</v>
      </c>
      <c r="F279" s="259">
        <f t="shared" ref="F279:F310" si="16">E279/D279*100-100</f>
        <v>0</v>
      </c>
      <c r="G279" s="259">
        <v>5225.9784719999998</v>
      </c>
      <c r="H279" s="259">
        <f t="shared" si="15"/>
        <v>5225.9784719999998</v>
      </c>
      <c r="I279" s="259">
        <f t="shared" si="12"/>
        <v>100</v>
      </c>
      <c r="J279" s="260"/>
      <c r="K279" s="259">
        <v>0</v>
      </c>
      <c r="L279" s="242">
        <v>5225.9784719999998</v>
      </c>
    </row>
    <row r="280" spans="1:17" s="44" customFormat="1" ht="18" customHeight="1" x14ac:dyDescent="0.25">
      <c r="A280" s="129">
        <v>3</v>
      </c>
      <c r="B280" s="195" t="s">
        <v>117</v>
      </c>
      <c r="C280" s="251" t="s">
        <v>634</v>
      </c>
      <c r="D280" s="259">
        <v>7442.3170769999997</v>
      </c>
      <c r="E280" s="259">
        <v>7442.3170769999997</v>
      </c>
      <c r="F280" s="259">
        <f t="shared" si="16"/>
        <v>0</v>
      </c>
      <c r="G280" s="259">
        <v>7442.3170769999997</v>
      </c>
      <c r="H280" s="259">
        <f t="shared" si="15"/>
        <v>7442.3170769999997</v>
      </c>
      <c r="I280" s="259">
        <f t="shared" si="12"/>
        <v>100</v>
      </c>
      <c r="J280" s="260"/>
      <c r="K280" s="259">
        <v>0</v>
      </c>
      <c r="L280" s="242">
        <v>7442.3170769999997</v>
      </c>
    </row>
    <row r="281" spans="1:17" s="44" customFormat="1" ht="18" customHeight="1" x14ac:dyDescent="0.25">
      <c r="A281" s="129">
        <v>4</v>
      </c>
      <c r="B281" s="195" t="s">
        <v>117</v>
      </c>
      <c r="C281" s="250" t="s">
        <v>635</v>
      </c>
      <c r="D281" s="259">
        <v>3034.5720848511305</v>
      </c>
      <c r="E281" s="259">
        <v>3034.5720853632088</v>
      </c>
      <c r="F281" s="259">
        <f t="shared" si="16"/>
        <v>1.6874807329259056E-8</v>
      </c>
      <c r="G281" s="259">
        <v>3034.5720853632088</v>
      </c>
      <c r="H281" s="259">
        <f t="shared" si="15"/>
        <v>3034.5720853632088</v>
      </c>
      <c r="I281" s="259">
        <f t="shared" si="12"/>
        <v>100</v>
      </c>
      <c r="J281" s="260"/>
      <c r="K281" s="259">
        <v>0</v>
      </c>
      <c r="L281" s="242">
        <v>3034.5720853632088</v>
      </c>
    </row>
    <row r="282" spans="1:17" s="44" customFormat="1" ht="18" customHeight="1" x14ac:dyDescent="0.25">
      <c r="A282" s="129">
        <v>5</v>
      </c>
      <c r="B282" s="195" t="s">
        <v>117</v>
      </c>
      <c r="C282" s="250" t="s">
        <v>636</v>
      </c>
      <c r="D282" s="259">
        <v>3550.8436485738152</v>
      </c>
      <c r="E282" s="259">
        <v>3550.8436485335415</v>
      </c>
      <c r="F282" s="259">
        <f t="shared" si="16"/>
        <v>-1.1341967365297023E-9</v>
      </c>
      <c r="G282" s="259">
        <v>3550.8436485335415</v>
      </c>
      <c r="H282" s="259">
        <f t="shared" si="15"/>
        <v>3550.8436485335415</v>
      </c>
      <c r="I282" s="259">
        <f t="shared" si="12"/>
        <v>100</v>
      </c>
      <c r="J282" s="260"/>
      <c r="K282" s="259">
        <v>0</v>
      </c>
      <c r="L282" s="242">
        <v>3550.8436485335415</v>
      </c>
    </row>
    <row r="283" spans="1:17" s="44" customFormat="1" ht="18" customHeight="1" x14ac:dyDescent="0.25">
      <c r="A283" s="129">
        <v>6</v>
      </c>
      <c r="B283" s="195" t="s">
        <v>125</v>
      </c>
      <c r="C283" s="250" t="s">
        <v>637</v>
      </c>
      <c r="D283" s="259">
        <v>4139.2935674999999</v>
      </c>
      <c r="E283" s="259">
        <v>4139.2935674999999</v>
      </c>
      <c r="F283" s="259">
        <f t="shared" si="16"/>
        <v>0</v>
      </c>
      <c r="G283" s="259">
        <v>4139.2935674999999</v>
      </c>
      <c r="H283" s="259">
        <f t="shared" si="15"/>
        <v>4139.2935674999999</v>
      </c>
      <c r="I283" s="259">
        <f t="shared" si="12"/>
        <v>100</v>
      </c>
      <c r="J283" s="260"/>
      <c r="K283" s="259">
        <v>0</v>
      </c>
      <c r="L283" s="242">
        <v>4139.2935674999999</v>
      </c>
    </row>
    <row r="284" spans="1:17" s="44" customFormat="1" ht="18" customHeight="1" x14ac:dyDescent="0.25">
      <c r="A284" s="129">
        <v>7</v>
      </c>
      <c r="B284" s="195" t="s">
        <v>117</v>
      </c>
      <c r="C284" s="250" t="s">
        <v>638</v>
      </c>
      <c r="D284" s="259">
        <v>5244.6253079999997</v>
      </c>
      <c r="E284" s="259">
        <v>5244.6253079999997</v>
      </c>
      <c r="F284" s="259">
        <f t="shared" si="16"/>
        <v>0</v>
      </c>
      <c r="G284" s="259">
        <v>5244.6253079999997</v>
      </c>
      <c r="H284" s="259">
        <f t="shared" si="15"/>
        <v>5244.6253079999997</v>
      </c>
      <c r="I284" s="259">
        <f t="shared" si="12"/>
        <v>100</v>
      </c>
      <c r="J284" s="260"/>
      <c r="K284" s="259">
        <v>0</v>
      </c>
      <c r="L284" s="242">
        <v>5244.6253079999997</v>
      </c>
    </row>
    <row r="285" spans="1:17" s="44" customFormat="1" ht="18" customHeight="1" x14ac:dyDescent="0.25">
      <c r="A285" s="129">
        <v>8</v>
      </c>
      <c r="B285" s="195" t="s">
        <v>117</v>
      </c>
      <c r="C285" s="250" t="s">
        <v>639</v>
      </c>
      <c r="D285" s="259">
        <v>3273.7358160000003</v>
      </c>
      <c r="E285" s="259">
        <v>3273.7358160000003</v>
      </c>
      <c r="F285" s="259">
        <f t="shared" si="16"/>
        <v>0</v>
      </c>
      <c r="G285" s="259">
        <v>3273.7358160000003</v>
      </c>
      <c r="H285" s="259">
        <f t="shared" si="15"/>
        <v>3273.7358160000003</v>
      </c>
      <c r="I285" s="259">
        <f t="shared" si="12"/>
        <v>100</v>
      </c>
      <c r="J285" s="260"/>
      <c r="K285" s="259">
        <v>0</v>
      </c>
      <c r="L285" s="242">
        <v>3273.7358160000003</v>
      </c>
    </row>
    <row r="286" spans="1:17" s="44" customFormat="1" ht="18" customHeight="1" x14ac:dyDescent="0.25">
      <c r="A286" s="129">
        <v>9</v>
      </c>
      <c r="B286" s="195" t="s">
        <v>117</v>
      </c>
      <c r="C286" s="250" t="s">
        <v>640</v>
      </c>
      <c r="D286" s="259">
        <v>4822.841985</v>
      </c>
      <c r="E286" s="259">
        <v>4822.841985</v>
      </c>
      <c r="F286" s="259">
        <f t="shared" si="16"/>
        <v>0</v>
      </c>
      <c r="G286" s="259">
        <v>4822.841985</v>
      </c>
      <c r="H286" s="259">
        <f t="shared" si="15"/>
        <v>4822.841985</v>
      </c>
      <c r="I286" s="259">
        <f t="shared" si="12"/>
        <v>100</v>
      </c>
      <c r="J286" s="260"/>
      <c r="K286" s="259">
        <v>0</v>
      </c>
      <c r="L286" s="242">
        <v>4822.841985</v>
      </c>
    </row>
    <row r="287" spans="1:17" s="44" customFormat="1" ht="18" customHeight="1" x14ac:dyDescent="0.25">
      <c r="A287" s="129">
        <v>10</v>
      </c>
      <c r="B287" s="195" t="s">
        <v>117</v>
      </c>
      <c r="C287" s="250" t="s">
        <v>641</v>
      </c>
      <c r="D287" s="259">
        <v>7198.2867449999994</v>
      </c>
      <c r="E287" s="259">
        <v>7198.2867449999994</v>
      </c>
      <c r="F287" s="259">
        <f t="shared" si="16"/>
        <v>0</v>
      </c>
      <c r="G287" s="259">
        <v>7198.2867449999994</v>
      </c>
      <c r="H287" s="259">
        <f t="shared" si="15"/>
        <v>7198.2867449999994</v>
      </c>
      <c r="I287" s="259">
        <f t="shared" si="12"/>
        <v>100</v>
      </c>
      <c r="J287" s="260"/>
      <c r="K287" s="259">
        <v>0</v>
      </c>
      <c r="L287" s="242">
        <v>7198.2867449999994</v>
      </c>
    </row>
    <row r="288" spans="1:17" s="44" customFormat="1" ht="18" customHeight="1" x14ac:dyDescent="0.25">
      <c r="A288" s="129">
        <v>11</v>
      </c>
      <c r="B288" s="195" t="s">
        <v>117</v>
      </c>
      <c r="C288" s="250" t="s">
        <v>642</v>
      </c>
      <c r="D288" s="259">
        <v>3467.0953979999999</v>
      </c>
      <c r="E288" s="259">
        <v>3467.0953979999999</v>
      </c>
      <c r="F288" s="259">
        <f t="shared" si="16"/>
        <v>0</v>
      </c>
      <c r="G288" s="259">
        <v>3467.0953979999999</v>
      </c>
      <c r="H288" s="259">
        <f t="shared" si="15"/>
        <v>3467.0953979999999</v>
      </c>
      <c r="I288" s="259">
        <f t="shared" si="12"/>
        <v>100</v>
      </c>
      <c r="J288" s="260"/>
      <c r="K288" s="259">
        <v>0</v>
      </c>
      <c r="L288" s="242">
        <v>3467.0953979999999</v>
      </c>
    </row>
    <row r="289" spans="1:12" s="44" customFormat="1" ht="18" customHeight="1" x14ac:dyDescent="0.25">
      <c r="A289" s="129">
        <v>12</v>
      </c>
      <c r="B289" s="195" t="s">
        <v>117</v>
      </c>
      <c r="C289" s="250" t="s">
        <v>643</v>
      </c>
      <c r="D289" s="259">
        <v>6156.4961249999997</v>
      </c>
      <c r="E289" s="259">
        <v>6156.4961249999997</v>
      </c>
      <c r="F289" s="259">
        <f t="shared" si="16"/>
        <v>0</v>
      </c>
      <c r="G289" s="259">
        <v>6156.4961249999997</v>
      </c>
      <c r="H289" s="259">
        <f t="shared" si="15"/>
        <v>6156.4961249999997</v>
      </c>
      <c r="I289" s="259">
        <f t="shared" si="12"/>
        <v>100</v>
      </c>
      <c r="J289" s="260"/>
      <c r="K289" s="259">
        <v>0</v>
      </c>
      <c r="L289" s="242">
        <v>6156.4961249999997</v>
      </c>
    </row>
    <row r="290" spans="1:12" s="44" customFormat="1" ht="18" customHeight="1" x14ac:dyDescent="0.25">
      <c r="A290" s="129">
        <v>15</v>
      </c>
      <c r="B290" s="195" t="s">
        <v>117</v>
      </c>
      <c r="C290" s="250" t="s">
        <v>644</v>
      </c>
      <c r="D290" s="259">
        <v>10933.590044024351</v>
      </c>
      <c r="E290" s="259">
        <v>10933.590044104896</v>
      </c>
      <c r="F290" s="259">
        <f t="shared" si="16"/>
        <v>7.3667649758135667E-10</v>
      </c>
      <c r="G290" s="259">
        <v>10933.590044104896</v>
      </c>
      <c r="H290" s="259">
        <f t="shared" si="15"/>
        <v>10933.590044104896</v>
      </c>
      <c r="I290" s="259">
        <f t="shared" si="12"/>
        <v>100</v>
      </c>
      <c r="J290" s="260"/>
      <c r="K290" s="259">
        <v>0</v>
      </c>
      <c r="L290" s="242">
        <v>10933.590044104896</v>
      </c>
    </row>
    <row r="291" spans="1:12" s="44" customFormat="1" ht="18" customHeight="1" x14ac:dyDescent="0.25">
      <c r="A291" s="129">
        <v>16</v>
      </c>
      <c r="B291" s="195" t="s">
        <v>117</v>
      </c>
      <c r="C291" s="250" t="s">
        <v>645</v>
      </c>
      <c r="D291" s="259">
        <v>3444.2364845736302</v>
      </c>
      <c r="E291" s="259">
        <v>3444.2364844930839</v>
      </c>
      <c r="F291" s="259">
        <f t="shared" si="16"/>
        <v>-2.3385808844977873E-9</v>
      </c>
      <c r="G291" s="259">
        <v>3444.2364844930839</v>
      </c>
      <c r="H291" s="259">
        <f t="shared" si="15"/>
        <v>3444.2364844930839</v>
      </c>
      <c r="I291" s="259">
        <f t="shared" si="12"/>
        <v>100</v>
      </c>
      <c r="J291" s="260"/>
      <c r="K291" s="259">
        <v>0</v>
      </c>
      <c r="L291" s="242">
        <v>3444.2364844930839</v>
      </c>
    </row>
    <row r="292" spans="1:12" s="44" customFormat="1" ht="18" customHeight="1" x14ac:dyDescent="0.25">
      <c r="A292" s="129">
        <v>17</v>
      </c>
      <c r="B292" s="195" t="s">
        <v>117</v>
      </c>
      <c r="C292" s="250" t="s">
        <v>646</v>
      </c>
      <c r="D292" s="259">
        <v>6878.1441627876302</v>
      </c>
      <c r="E292" s="259">
        <v>6878.1441627070826</v>
      </c>
      <c r="F292" s="259">
        <f t="shared" si="16"/>
        <v>-1.1710596936609363E-9</v>
      </c>
      <c r="G292" s="259">
        <v>6878.1441627070826</v>
      </c>
      <c r="H292" s="259">
        <f t="shared" si="15"/>
        <v>6878.1441627070826</v>
      </c>
      <c r="I292" s="259">
        <f t="shared" si="12"/>
        <v>100</v>
      </c>
      <c r="J292" s="261"/>
      <c r="K292" s="259">
        <v>0</v>
      </c>
      <c r="L292" s="242">
        <v>6878.1441627070826</v>
      </c>
    </row>
    <row r="293" spans="1:12" s="44" customFormat="1" ht="18" customHeight="1" x14ac:dyDescent="0.25">
      <c r="A293" s="129">
        <v>18</v>
      </c>
      <c r="B293" s="195" t="s">
        <v>117</v>
      </c>
      <c r="C293" s="250" t="s">
        <v>647</v>
      </c>
      <c r="D293" s="259">
        <v>5409.7244549456645</v>
      </c>
      <c r="E293" s="259">
        <v>5409.724454393312</v>
      </c>
      <c r="F293" s="259">
        <f t="shared" si="16"/>
        <v>-1.0210371215180203E-8</v>
      </c>
      <c r="G293" s="259">
        <v>5409.724454393312</v>
      </c>
      <c r="H293" s="259">
        <f t="shared" si="15"/>
        <v>5409.724454393312</v>
      </c>
      <c r="I293" s="259">
        <f t="shared" si="12"/>
        <v>100</v>
      </c>
      <c r="J293" s="261"/>
      <c r="K293" s="259">
        <v>0</v>
      </c>
      <c r="L293" s="242">
        <v>5409.724454393312</v>
      </c>
    </row>
    <row r="294" spans="1:12" s="44" customFormat="1" ht="18" customHeight="1" x14ac:dyDescent="0.25">
      <c r="A294" s="129">
        <v>19</v>
      </c>
      <c r="B294" s="195" t="s">
        <v>117</v>
      </c>
      <c r="C294" s="250" t="s">
        <v>648</v>
      </c>
      <c r="D294" s="259">
        <v>11763.879514081502</v>
      </c>
      <c r="E294" s="259">
        <v>11763.879514674127</v>
      </c>
      <c r="F294" s="259">
        <f t="shared" si="16"/>
        <v>5.0376627314108191E-9</v>
      </c>
      <c r="G294" s="259">
        <v>11763.879514674127</v>
      </c>
      <c r="H294" s="259">
        <f t="shared" si="15"/>
        <v>11763.879514674127</v>
      </c>
      <c r="I294" s="259">
        <f t="shared" si="12"/>
        <v>100</v>
      </c>
      <c r="J294" s="260"/>
      <c r="K294" s="259">
        <v>0</v>
      </c>
      <c r="L294" s="242">
        <v>11763.879514674127</v>
      </c>
    </row>
    <row r="295" spans="1:12" s="44" customFormat="1" ht="18" customHeight="1" x14ac:dyDescent="0.25">
      <c r="A295" s="129">
        <v>20</v>
      </c>
      <c r="B295" s="195" t="s">
        <v>117</v>
      </c>
      <c r="C295" s="250" t="s">
        <v>649</v>
      </c>
      <c r="D295" s="259">
        <v>11584.2129928785</v>
      </c>
      <c r="E295" s="259">
        <v>11584.212993471125</v>
      </c>
      <c r="F295" s="259">
        <f t="shared" si="16"/>
        <v>5.1157940106349997E-9</v>
      </c>
      <c r="G295" s="259">
        <v>11584.212993471125</v>
      </c>
      <c r="H295" s="259">
        <f t="shared" si="15"/>
        <v>11584.212993471125</v>
      </c>
      <c r="I295" s="259">
        <f t="shared" si="12"/>
        <v>100</v>
      </c>
      <c r="J295" s="260"/>
      <c r="K295" s="259">
        <v>0</v>
      </c>
      <c r="L295" s="242">
        <v>11584.212993471125</v>
      </c>
    </row>
    <row r="296" spans="1:12" s="44" customFormat="1" ht="18" customHeight="1" x14ac:dyDescent="0.25">
      <c r="A296" s="129">
        <v>21</v>
      </c>
      <c r="B296" s="195" t="s">
        <v>117</v>
      </c>
      <c r="C296" s="250" t="s">
        <v>650</v>
      </c>
      <c r="D296" s="259">
        <v>9790.3672027200009</v>
      </c>
      <c r="E296" s="259">
        <v>9790.3672027200009</v>
      </c>
      <c r="F296" s="259">
        <f t="shared" si="16"/>
        <v>0</v>
      </c>
      <c r="G296" s="259">
        <v>9790.3672027200009</v>
      </c>
      <c r="H296" s="259">
        <f t="shared" si="15"/>
        <v>9790.3672027200009</v>
      </c>
      <c r="I296" s="259">
        <f t="shared" si="12"/>
        <v>100</v>
      </c>
      <c r="J296" s="260"/>
      <c r="K296" s="259">
        <v>0</v>
      </c>
      <c r="L296" s="242">
        <v>9790.3672027200009</v>
      </c>
    </row>
    <row r="297" spans="1:12" s="44" customFormat="1" ht="18" customHeight="1" x14ac:dyDescent="0.25">
      <c r="A297" s="129">
        <v>24</v>
      </c>
      <c r="B297" s="195" t="s">
        <v>117</v>
      </c>
      <c r="C297" s="250" t="s">
        <v>651</v>
      </c>
      <c r="D297" s="259">
        <v>5418.8918473754993</v>
      </c>
      <c r="E297" s="259">
        <v>5418.8918479681242</v>
      </c>
      <c r="F297" s="259">
        <f t="shared" si="16"/>
        <v>1.0936275884887436E-8</v>
      </c>
      <c r="G297" s="259">
        <v>5418.8918479681242</v>
      </c>
      <c r="H297" s="259">
        <f t="shared" si="15"/>
        <v>5418.8918479681242</v>
      </c>
      <c r="I297" s="259">
        <f t="shared" si="12"/>
        <v>100</v>
      </c>
      <c r="J297" s="260"/>
      <c r="K297" s="259">
        <v>0</v>
      </c>
      <c r="L297" s="242">
        <v>5418.8918479681242</v>
      </c>
    </row>
    <row r="298" spans="1:12" s="44" customFormat="1" ht="18" customHeight="1" x14ac:dyDescent="0.25">
      <c r="A298" s="129">
        <v>25</v>
      </c>
      <c r="B298" s="195" t="s">
        <v>117</v>
      </c>
      <c r="C298" s="250" t="s">
        <v>652</v>
      </c>
      <c r="D298" s="259">
        <v>5978.2454862333152</v>
      </c>
      <c r="E298" s="259">
        <v>5978.2454867856668</v>
      </c>
      <c r="F298" s="259">
        <f t="shared" si="16"/>
        <v>9.2393577233451651E-9</v>
      </c>
      <c r="G298" s="259">
        <v>5978.2454867856668</v>
      </c>
      <c r="H298" s="259">
        <f t="shared" si="15"/>
        <v>5978.2454867856668</v>
      </c>
      <c r="I298" s="259">
        <f t="shared" si="12"/>
        <v>100</v>
      </c>
      <c r="J298" s="260"/>
      <c r="K298" s="259">
        <v>0</v>
      </c>
      <c r="L298" s="242">
        <v>5978.2454867856668</v>
      </c>
    </row>
    <row r="299" spans="1:12" s="44" customFormat="1" ht="18" customHeight="1" x14ac:dyDescent="0.25">
      <c r="A299" s="129">
        <v>26</v>
      </c>
      <c r="B299" s="195" t="s">
        <v>117</v>
      </c>
      <c r="C299" s="250" t="s">
        <v>653</v>
      </c>
      <c r="D299" s="259">
        <v>5386.0900763613154</v>
      </c>
      <c r="E299" s="259">
        <v>5386.090076913667</v>
      </c>
      <c r="F299" s="259">
        <f t="shared" si="16"/>
        <v>1.0255149618387804E-8</v>
      </c>
      <c r="G299" s="259">
        <v>5386.090076913667</v>
      </c>
      <c r="H299" s="259">
        <f t="shared" si="15"/>
        <v>5386.090076913667</v>
      </c>
      <c r="I299" s="259">
        <f t="shared" si="12"/>
        <v>100</v>
      </c>
      <c r="J299" s="260"/>
      <c r="K299" s="259">
        <v>0</v>
      </c>
      <c r="L299" s="242">
        <v>5386.090076913667</v>
      </c>
    </row>
    <row r="300" spans="1:12" s="44" customFormat="1" ht="18" customHeight="1" x14ac:dyDescent="0.25">
      <c r="A300" s="129">
        <v>28</v>
      </c>
      <c r="B300" s="195" t="s">
        <v>183</v>
      </c>
      <c r="C300" s="250" t="s">
        <v>654</v>
      </c>
      <c r="D300" s="259">
        <v>9534.9055288581294</v>
      </c>
      <c r="E300" s="259">
        <v>9534.9055293702077</v>
      </c>
      <c r="F300" s="259">
        <f t="shared" si="16"/>
        <v>5.3705662139691412E-9</v>
      </c>
      <c r="G300" s="259">
        <v>9534.9055293702077</v>
      </c>
      <c r="H300" s="259">
        <f t="shared" si="15"/>
        <v>9534.9055293702077</v>
      </c>
      <c r="I300" s="259">
        <f t="shared" si="12"/>
        <v>100</v>
      </c>
      <c r="J300" s="260"/>
      <c r="K300" s="259">
        <v>0</v>
      </c>
      <c r="L300" s="242">
        <v>9534.9055293702077</v>
      </c>
    </row>
    <row r="301" spans="1:12" s="44" customFormat="1" ht="18" customHeight="1" x14ac:dyDescent="0.25">
      <c r="A301" s="129">
        <v>29</v>
      </c>
      <c r="B301" s="195" t="s">
        <v>183</v>
      </c>
      <c r="C301" s="250" t="s">
        <v>216</v>
      </c>
      <c r="D301" s="259">
        <v>9760.9295237999995</v>
      </c>
      <c r="E301" s="259">
        <v>9760.9295237999995</v>
      </c>
      <c r="F301" s="259">
        <f t="shared" si="16"/>
        <v>0</v>
      </c>
      <c r="G301" s="259">
        <v>9760.9295237999995</v>
      </c>
      <c r="H301" s="259">
        <f t="shared" si="15"/>
        <v>9760.9295237999995</v>
      </c>
      <c r="I301" s="259">
        <f t="shared" si="12"/>
        <v>100</v>
      </c>
      <c r="J301" s="260"/>
      <c r="K301" s="259">
        <v>0</v>
      </c>
      <c r="L301" s="242">
        <v>9760.9295237999995</v>
      </c>
    </row>
    <row r="302" spans="1:12" s="44" customFormat="1" ht="18" customHeight="1" x14ac:dyDescent="0.25">
      <c r="A302" s="129">
        <v>31</v>
      </c>
      <c r="B302" s="195" t="s">
        <v>655</v>
      </c>
      <c r="C302" s="250" t="s">
        <v>656</v>
      </c>
      <c r="D302" s="259">
        <v>3245.2244997315001</v>
      </c>
      <c r="E302" s="259">
        <v>3245.2245003241246</v>
      </c>
      <c r="F302" s="259">
        <f t="shared" si="16"/>
        <v>1.8261431478094892E-8</v>
      </c>
      <c r="G302" s="259">
        <v>3245.2245003241246</v>
      </c>
      <c r="H302" s="259">
        <f t="shared" si="15"/>
        <v>3245.2245003241246</v>
      </c>
      <c r="I302" s="259">
        <f t="shared" si="12"/>
        <v>100</v>
      </c>
      <c r="J302" s="260"/>
      <c r="K302" s="259">
        <v>0</v>
      </c>
      <c r="L302" s="242">
        <v>3245.2245003241246</v>
      </c>
    </row>
    <row r="303" spans="1:12" s="44" customFormat="1" ht="18" customHeight="1" x14ac:dyDescent="0.25">
      <c r="A303" s="129">
        <v>33</v>
      </c>
      <c r="B303" s="195" t="s">
        <v>655</v>
      </c>
      <c r="C303" s="250" t="s">
        <v>657</v>
      </c>
      <c r="D303" s="259">
        <v>3276.5451037214998</v>
      </c>
      <c r="E303" s="259">
        <v>3276.5451043141247</v>
      </c>
      <c r="F303" s="259">
        <f t="shared" si="16"/>
        <v>1.8086893760482781E-8</v>
      </c>
      <c r="G303" s="259">
        <v>3276.5451043141247</v>
      </c>
      <c r="H303" s="259">
        <f t="shared" si="15"/>
        <v>3276.5451043141247</v>
      </c>
      <c r="I303" s="259">
        <f t="shared" si="12"/>
        <v>100</v>
      </c>
      <c r="J303" s="260"/>
      <c r="K303" s="259">
        <v>0</v>
      </c>
      <c r="L303" s="242">
        <v>3276.5451043141247</v>
      </c>
    </row>
    <row r="304" spans="1:12" s="44" customFormat="1" ht="18" customHeight="1" x14ac:dyDescent="0.25">
      <c r="A304" s="129">
        <v>34</v>
      </c>
      <c r="B304" s="195" t="s">
        <v>655</v>
      </c>
      <c r="C304" s="250" t="s">
        <v>658</v>
      </c>
      <c r="D304" s="259">
        <v>10201.055191932315</v>
      </c>
      <c r="E304" s="259">
        <v>10201.055192484668</v>
      </c>
      <c r="F304" s="259">
        <f t="shared" si="16"/>
        <v>5.4146624961504131E-9</v>
      </c>
      <c r="G304" s="259">
        <v>10201.055192484668</v>
      </c>
      <c r="H304" s="259">
        <f t="shared" si="15"/>
        <v>10201.055192484668</v>
      </c>
      <c r="I304" s="259">
        <f t="shared" si="12"/>
        <v>100</v>
      </c>
      <c r="J304" s="260"/>
      <c r="K304" s="259">
        <v>0</v>
      </c>
      <c r="L304" s="242">
        <v>10201.055192484668</v>
      </c>
    </row>
    <row r="305" spans="1:12" s="44" customFormat="1" ht="18" customHeight="1" x14ac:dyDescent="0.25">
      <c r="A305" s="129">
        <v>36</v>
      </c>
      <c r="B305" s="195" t="s">
        <v>117</v>
      </c>
      <c r="C305" s="250" t="s">
        <v>659</v>
      </c>
      <c r="D305" s="259">
        <v>5343.2825353496646</v>
      </c>
      <c r="E305" s="259">
        <v>5343.2825347973139</v>
      </c>
      <c r="F305" s="259">
        <f t="shared" si="16"/>
        <v>-1.0337288358641672E-8</v>
      </c>
      <c r="G305" s="259">
        <v>5343.2825347973139</v>
      </c>
      <c r="H305" s="259">
        <f t="shared" si="15"/>
        <v>5343.2825347973139</v>
      </c>
      <c r="I305" s="259">
        <f t="shared" si="12"/>
        <v>100</v>
      </c>
      <c r="J305" s="260"/>
      <c r="K305" s="259">
        <v>0</v>
      </c>
      <c r="L305" s="242">
        <v>5343.2825347973139</v>
      </c>
    </row>
    <row r="306" spans="1:12" s="44" customFormat="1" ht="18" customHeight="1" x14ac:dyDescent="0.25">
      <c r="A306" s="129">
        <v>38</v>
      </c>
      <c r="B306" s="195" t="s">
        <v>117</v>
      </c>
      <c r="C306" s="250" t="s">
        <v>660</v>
      </c>
      <c r="D306" s="259">
        <v>20852.605051576003</v>
      </c>
      <c r="E306" s="259">
        <v>20852.605051616338</v>
      </c>
      <c r="F306" s="259">
        <f t="shared" si="16"/>
        <v>1.9342394352861447E-10</v>
      </c>
      <c r="G306" s="259">
        <v>20852.605051616338</v>
      </c>
      <c r="H306" s="259">
        <f t="shared" si="15"/>
        <v>20852.605051616338</v>
      </c>
      <c r="I306" s="259">
        <f t="shared" si="12"/>
        <v>100</v>
      </c>
      <c r="J306" s="260"/>
      <c r="K306" s="259">
        <v>0</v>
      </c>
      <c r="L306" s="242">
        <v>20852.605051616338</v>
      </c>
    </row>
    <row r="307" spans="1:12" s="44" customFormat="1" ht="18" customHeight="1" x14ac:dyDescent="0.25">
      <c r="A307" s="129">
        <v>40</v>
      </c>
      <c r="B307" s="195" t="s">
        <v>655</v>
      </c>
      <c r="C307" s="250" t="s">
        <v>661</v>
      </c>
      <c r="D307" s="259">
        <v>11408.110550889</v>
      </c>
      <c r="E307" s="259">
        <v>11408.110550889</v>
      </c>
      <c r="F307" s="259">
        <f t="shared" si="16"/>
        <v>0</v>
      </c>
      <c r="G307" s="259">
        <v>3173.1490061504996</v>
      </c>
      <c r="H307" s="259">
        <f t="shared" si="15"/>
        <v>3173.1490061504996</v>
      </c>
      <c r="I307" s="259">
        <f t="shared" si="12"/>
        <v>27.814851477778024</v>
      </c>
      <c r="J307" s="260"/>
      <c r="K307" s="259">
        <v>0</v>
      </c>
      <c r="L307" s="242">
        <v>3173.1490061504996</v>
      </c>
    </row>
    <row r="308" spans="1:12" s="44" customFormat="1" ht="18" customHeight="1" x14ac:dyDescent="0.25">
      <c r="A308" s="129">
        <v>42</v>
      </c>
      <c r="B308" s="195" t="s">
        <v>117</v>
      </c>
      <c r="C308" s="250" t="s">
        <v>662</v>
      </c>
      <c r="D308" s="259">
        <v>13288.229738438666</v>
      </c>
      <c r="E308" s="259">
        <v>13288.229737886313</v>
      </c>
      <c r="F308" s="259">
        <f t="shared" si="16"/>
        <v>-4.1567034259060165E-9</v>
      </c>
      <c r="G308" s="259">
        <v>13288.229737886313</v>
      </c>
      <c r="H308" s="259">
        <f t="shared" si="15"/>
        <v>13288.229737886313</v>
      </c>
      <c r="I308" s="259">
        <f t="shared" si="12"/>
        <v>100</v>
      </c>
      <c r="J308" s="260"/>
      <c r="K308" s="259">
        <v>0</v>
      </c>
      <c r="L308" s="242">
        <v>13288.229737886313</v>
      </c>
    </row>
    <row r="309" spans="1:12" s="44" customFormat="1" ht="18" customHeight="1" x14ac:dyDescent="0.25">
      <c r="A309" s="129">
        <v>43</v>
      </c>
      <c r="B309" s="195" t="s">
        <v>117</v>
      </c>
      <c r="C309" s="250" t="s">
        <v>663</v>
      </c>
      <c r="D309" s="259">
        <v>29854.084150936502</v>
      </c>
      <c r="E309" s="259">
        <v>29854.084151528943</v>
      </c>
      <c r="F309" s="259">
        <f t="shared" si="16"/>
        <v>1.9844605958496686E-9</v>
      </c>
      <c r="G309" s="259">
        <v>29854.084151528943</v>
      </c>
      <c r="H309" s="259">
        <f t="shared" si="15"/>
        <v>29854.084151528943</v>
      </c>
      <c r="I309" s="259">
        <f t="shared" si="12"/>
        <v>100</v>
      </c>
      <c r="J309" s="260"/>
      <c r="K309" s="259">
        <v>0</v>
      </c>
      <c r="L309" s="242">
        <v>29854.084151528943</v>
      </c>
    </row>
    <row r="310" spans="1:12" s="44" customFormat="1" ht="18" customHeight="1" thickBot="1" x14ac:dyDescent="0.3">
      <c r="A310" s="139">
        <v>45</v>
      </c>
      <c r="B310" s="196" t="s">
        <v>117</v>
      </c>
      <c r="C310" s="252" t="s">
        <v>775</v>
      </c>
      <c r="D310" s="263">
        <v>12786.733440729629</v>
      </c>
      <c r="E310" s="263">
        <v>12786.733440649085</v>
      </c>
      <c r="F310" s="263">
        <f t="shared" si="16"/>
        <v>-6.2991034610604402E-10</v>
      </c>
      <c r="G310" s="263">
        <v>12786.733440649085</v>
      </c>
      <c r="H310" s="263">
        <f t="shared" si="15"/>
        <v>12786.733440649085</v>
      </c>
      <c r="I310" s="263">
        <f t="shared" si="12"/>
        <v>100</v>
      </c>
      <c r="J310" s="264"/>
      <c r="K310" s="263">
        <v>0</v>
      </c>
      <c r="L310" s="244">
        <v>12786.733440649085</v>
      </c>
    </row>
    <row r="311" spans="1:12" ht="15" customHeight="1" x14ac:dyDescent="0.25">
      <c r="A311" s="164" t="s">
        <v>917</v>
      </c>
      <c r="B311" s="164"/>
      <c r="C311" s="164"/>
      <c r="D311" s="164"/>
      <c r="E311" s="164"/>
      <c r="F311" s="164"/>
      <c r="G311" s="234"/>
      <c r="H311" s="164"/>
      <c r="I311" s="164"/>
      <c r="J311" s="164"/>
      <c r="K311" s="164"/>
      <c r="L311" s="164"/>
    </row>
    <row r="312" spans="1:12" ht="15" customHeight="1" x14ac:dyDescent="0.25">
      <c r="A312" s="364" t="s">
        <v>664</v>
      </c>
      <c r="B312" s="364"/>
      <c r="C312" s="364"/>
      <c r="D312" s="364"/>
      <c r="E312" s="364"/>
      <c r="F312" s="364"/>
      <c r="G312" s="364"/>
      <c r="H312" s="364"/>
      <c r="I312" s="364"/>
      <c r="J312" s="364"/>
      <c r="K312" s="364"/>
      <c r="L312" s="364"/>
    </row>
    <row r="313" spans="1:12" ht="15" customHeight="1" x14ac:dyDescent="0.25">
      <c r="A313" s="164" t="s">
        <v>923</v>
      </c>
      <c r="B313" s="164"/>
      <c r="C313" s="164"/>
      <c r="D313" s="164"/>
      <c r="E313" s="164"/>
      <c r="F313" s="164"/>
      <c r="G313" s="164"/>
      <c r="H313" s="164"/>
      <c r="I313" s="164"/>
      <c r="J313" s="164"/>
      <c r="K313" s="164"/>
      <c r="L313" s="164"/>
    </row>
    <row r="314" spans="1:12" ht="15" customHeight="1" x14ac:dyDescent="0.25">
      <c r="A314" s="232" t="s">
        <v>77</v>
      </c>
      <c r="B314" s="232"/>
      <c r="C314" s="232"/>
      <c r="D314" s="232"/>
      <c r="E314" s="232"/>
      <c r="F314" s="232"/>
      <c r="G314" s="232"/>
      <c r="H314" s="232"/>
      <c r="I314" s="232"/>
      <c r="J314" s="232"/>
      <c r="K314" s="232"/>
      <c r="L314" s="232"/>
    </row>
    <row r="315" spans="1:12" s="40" customFormat="1" ht="15" x14ac:dyDescent="0.25">
      <c r="A315" s="164"/>
      <c r="B315" s="106"/>
      <c r="C315" s="236"/>
      <c r="D315" s="164"/>
      <c r="E315" s="164"/>
      <c r="F315" s="164"/>
      <c r="G315" s="164"/>
      <c r="H315" s="164"/>
      <c r="I315" s="164"/>
      <c r="J315" s="164"/>
      <c r="K315" s="164"/>
      <c r="L315" s="164"/>
    </row>
    <row r="316" spans="1:12" s="40" customFormat="1" ht="15" x14ac:dyDescent="0.25">
      <c r="A316" s="164"/>
      <c r="B316" s="106"/>
      <c r="C316" s="236"/>
      <c r="D316" s="237"/>
      <c r="E316" s="237"/>
      <c r="F316" s="237"/>
      <c r="G316" s="237"/>
      <c r="H316" s="237"/>
      <c r="I316" s="237"/>
      <c r="J316" s="237"/>
      <c r="K316" s="237"/>
      <c r="L316" s="237"/>
    </row>
    <row r="317" spans="1:12" s="40" customFormat="1" ht="15" x14ac:dyDescent="0.25">
      <c r="A317" s="164"/>
      <c r="B317" s="106"/>
      <c r="C317" s="236"/>
      <c r="D317" s="237"/>
      <c r="E317" s="237"/>
      <c r="F317" s="237"/>
      <c r="G317" s="237"/>
      <c r="H317" s="237"/>
      <c r="I317" s="237"/>
      <c r="J317" s="237"/>
      <c r="K317" s="237"/>
      <c r="L317" s="237"/>
    </row>
    <row r="318" spans="1:12" s="40" customFormat="1" ht="15" x14ac:dyDescent="0.25">
      <c r="A318" s="164"/>
      <c r="B318" s="106"/>
      <c r="C318" s="236"/>
      <c r="D318" s="237"/>
      <c r="E318" s="237"/>
      <c r="F318" s="237"/>
      <c r="G318" s="237"/>
      <c r="H318" s="237"/>
      <c r="I318" s="237"/>
      <c r="J318" s="237"/>
      <c r="K318" s="237"/>
      <c r="L318" s="237"/>
    </row>
    <row r="319" spans="1:12" s="40" customFormat="1" ht="15" x14ac:dyDescent="0.25">
      <c r="A319" s="164"/>
      <c r="B319" s="106"/>
      <c r="C319" s="236"/>
      <c r="D319" s="238"/>
      <c r="E319" s="238"/>
      <c r="F319" s="164"/>
      <c r="G319" s="238"/>
      <c r="H319" s="238"/>
      <c r="I319" s="164"/>
      <c r="J319" s="164"/>
      <c r="K319" s="238"/>
      <c r="L319" s="238"/>
    </row>
    <row r="320" spans="1:12" ht="12" x14ac:dyDescent="0.25">
      <c r="A320" s="164"/>
      <c r="B320" s="106"/>
      <c r="C320" s="236"/>
      <c r="D320" s="237"/>
      <c r="E320" s="237"/>
      <c r="F320" s="237"/>
      <c r="G320" s="237"/>
      <c r="H320" s="237"/>
      <c r="I320" s="237"/>
      <c r="J320" s="237"/>
      <c r="K320" s="237"/>
      <c r="L320" s="237"/>
    </row>
    <row r="321" spans="1:12" ht="12" x14ac:dyDescent="0.25">
      <c r="A321" s="164"/>
      <c r="B321" s="106"/>
      <c r="C321" s="236"/>
      <c r="D321" s="239"/>
      <c r="E321" s="239"/>
      <c r="F321" s="239"/>
      <c r="G321" s="239"/>
      <c r="H321" s="239"/>
      <c r="I321" s="239"/>
      <c r="J321" s="239"/>
      <c r="K321" s="239"/>
      <c r="L321" s="239"/>
    </row>
    <row r="322" spans="1:12" ht="12" x14ac:dyDescent="0.25">
      <c r="A322" s="164"/>
      <c r="B322" s="106"/>
      <c r="C322" s="236"/>
      <c r="D322" s="164"/>
      <c r="E322" s="164"/>
      <c r="F322" s="164"/>
      <c r="G322" s="164"/>
      <c r="H322" s="164"/>
      <c r="I322" s="164"/>
      <c r="J322" s="164"/>
      <c r="K322" s="164"/>
      <c r="L322" s="164"/>
    </row>
    <row r="323" spans="1:12" ht="12" x14ac:dyDescent="0.25">
      <c r="A323" s="164"/>
      <c r="B323" s="106"/>
      <c r="C323" s="236"/>
      <c r="D323" s="164"/>
      <c r="E323" s="164"/>
      <c r="F323" s="164"/>
      <c r="G323" s="164"/>
      <c r="H323" s="164"/>
      <c r="I323" s="164"/>
      <c r="J323" s="164"/>
      <c r="K323" s="164"/>
      <c r="L323" s="164"/>
    </row>
    <row r="324" spans="1:12" ht="12" x14ac:dyDescent="0.25">
      <c r="A324" s="164"/>
      <c r="B324" s="106"/>
      <c r="C324" s="236"/>
      <c r="D324" s="164"/>
      <c r="E324" s="164"/>
      <c r="F324" s="164"/>
      <c r="G324" s="164"/>
      <c r="H324" s="164"/>
      <c r="I324" s="164"/>
      <c r="J324" s="164"/>
      <c r="K324" s="164"/>
      <c r="L324" s="164"/>
    </row>
    <row r="325" spans="1:12" ht="12" x14ac:dyDescent="0.25">
      <c r="A325" s="164"/>
      <c r="B325" s="106"/>
      <c r="C325" s="236"/>
      <c r="D325" s="164"/>
      <c r="E325" s="164"/>
      <c r="F325" s="164"/>
      <c r="G325" s="164"/>
      <c r="H325" s="164"/>
      <c r="I325" s="164"/>
      <c r="J325" s="164"/>
      <c r="K325" s="164"/>
      <c r="L325" s="164"/>
    </row>
    <row r="326" spans="1:12" ht="12" x14ac:dyDescent="0.25">
      <c r="A326" s="164"/>
      <c r="B326" s="106"/>
      <c r="C326" s="236"/>
      <c r="D326" s="164"/>
      <c r="E326" s="164"/>
      <c r="F326" s="164"/>
      <c r="G326" s="164"/>
      <c r="H326" s="164"/>
      <c r="I326" s="164"/>
      <c r="J326" s="164"/>
      <c r="K326" s="164"/>
      <c r="L326" s="164"/>
    </row>
    <row r="327" spans="1:12" ht="12" x14ac:dyDescent="0.25">
      <c r="A327" s="164"/>
      <c r="B327" s="106"/>
      <c r="C327" s="236"/>
      <c r="D327" s="164"/>
      <c r="E327" s="164"/>
      <c r="F327" s="164"/>
      <c r="G327" s="164"/>
      <c r="H327" s="164"/>
      <c r="I327" s="164"/>
      <c r="J327" s="164"/>
      <c r="K327" s="164"/>
      <c r="L327" s="164"/>
    </row>
    <row r="328" spans="1:12" ht="12" x14ac:dyDescent="0.25">
      <c r="A328" s="164"/>
      <c r="B328" s="106"/>
      <c r="C328" s="236"/>
      <c r="D328" s="164"/>
      <c r="E328" s="164"/>
      <c r="F328" s="164"/>
      <c r="G328" s="164"/>
      <c r="H328" s="164"/>
      <c r="I328" s="164"/>
      <c r="J328" s="164"/>
      <c r="K328" s="164"/>
      <c r="L328" s="164"/>
    </row>
    <row r="329" spans="1:12" ht="12" x14ac:dyDescent="0.25">
      <c r="A329" s="164"/>
      <c r="B329" s="106"/>
      <c r="C329" s="236"/>
      <c r="D329" s="164"/>
      <c r="E329" s="164"/>
      <c r="F329" s="164"/>
      <c r="G329" s="164"/>
      <c r="H329" s="164"/>
      <c r="I329" s="164"/>
      <c r="J329" s="164"/>
      <c r="K329" s="164"/>
      <c r="L329" s="164"/>
    </row>
    <row r="330" spans="1:12" ht="12" x14ac:dyDescent="0.25">
      <c r="A330" s="164"/>
      <c r="B330" s="106"/>
      <c r="C330" s="236"/>
      <c r="D330" s="164"/>
      <c r="E330" s="164"/>
      <c r="F330" s="164"/>
      <c r="G330" s="164"/>
      <c r="H330" s="164"/>
      <c r="I330" s="164"/>
      <c r="J330" s="164"/>
      <c r="K330" s="164"/>
      <c r="L330" s="164"/>
    </row>
    <row r="331" spans="1:12" ht="12" x14ac:dyDescent="0.25">
      <c r="A331" s="164"/>
      <c r="B331" s="106"/>
      <c r="C331" s="236"/>
      <c r="D331" s="164"/>
      <c r="E331" s="164"/>
      <c r="F331" s="164"/>
      <c r="G331" s="164"/>
      <c r="H331" s="164"/>
      <c r="I331" s="164"/>
      <c r="J331" s="164"/>
      <c r="K331" s="164"/>
      <c r="L331" s="164"/>
    </row>
    <row r="332" spans="1:12" ht="12" x14ac:dyDescent="0.25">
      <c r="A332" s="164"/>
      <c r="B332" s="106"/>
      <c r="C332" s="236"/>
      <c r="D332" s="164"/>
      <c r="E332" s="164"/>
      <c r="F332" s="164"/>
      <c r="G332" s="164"/>
      <c r="H332" s="164"/>
      <c r="I332" s="164"/>
      <c r="J332" s="164"/>
      <c r="K332" s="164"/>
      <c r="L332" s="164"/>
    </row>
    <row r="333" spans="1:12" ht="12" x14ac:dyDescent="0.25">
      <c r="A333" s="164"/>
      <c r="B333" s="106"/>
      <c r="C333" s="236"/>
      <c r="D333" s="164"/>
      <c r="E333" s="164"/>
      <c r="F333" s="164"/>
      <c r="G333" s="164"/>
      <c r="H333" s="164"/>
      <c r="I333" s="164"/>
      <c r="J333" s="164"/>
      <c r="K333" s="164"/>
      <c r="L333" s="164"/>
    </row>
    <row r="334" spans="1:12" ht="12" x14ac:dyDescent="0.25">
      <c r="A334" s="164"/>
      <c r="B334" s="106"/>
      <c r="C334" s="236"/>
      <c r="D334" s="164"/>
      <c r="E334" s="164"/>
      <c r="F334" s="164"/>
      <c r="G334" s="164"/>
      <c r="H334" s="164"/>
      <c r="I334" s="164"/>
      <c r="J334" s="164"/>
      <c r="K334" s="164"/>
      <c r="L334" s="164"/>
    </row>
    <row r="335" spans="1:12" ht="12" x14ac:dyDescent="0.25">
      <c r="A335" s="164"/>
      <c r="B335" s="106"/>
      <c r="C335" s="236"/>
      <c r="D335" s="164"/>
      <c r="E335" s="164"/>
      <c r="F335" s="164"/>
      <c r="G335" s="164"/>
      <c r="H335" s="164"/>
      <c r="I335" s="164"/>
      <c r="J335" s="164"/>
      <c r="K335" s="164"/>
      <c r="L335" s="164"/>
    </row>
    <row r="336" spans="1:12" ht="12" x14ac:dyDescent="0.25">
      <c r="A336" s="164"/>
      <c r="B336" s="106"/>
      <c r="C336" s="236"/>
      <c r="D336" s="164"/>
      <c r="E336" s="164"/>
      <c r="F336" s="164"/>
      <c r="G336" s="164"/>
      <c r="H336" s="164"/>
      <c r="I336" s="164"/>
      <c r="J336" s="164"/>
      <c r="K336" s="164"/>
      <c r="L336" s="164"/>
    </row>
    <row r="337" spans="1:12" ht="12" x14ac:dyDescent="0.25">
      <c r="A337" s="164"/>
      <c r="B337" s="106"/>
      <c r="C337" s="236"/>
      <c r="D337" s="164"/>
      <c r="E337" s="164"/>
      <c r="F337" s="164"/>
      <c r="G337" s="164"/>
      <c r="H337" s="164"/>
      <c r="I337" s="164"/>
      <c r="J337" s="164"/>
      <c r="K337" s="164"/>
      <c r="L337" s="164"/>
    </row>
    <row r="338" spans="1:12" ht="12" x14ac:dyDescent="0.25">
      <c r="A338" s="164"/>
      <c r="B338" s="106"/>
      <c r="C338" s="236"/>
      <c r="D338" s="164"/>
      <c r="E338" s="164"/>
      <c r="F338" s="164"/>
      <c r="G338" s="164"/>
      <c r="H338" s="164"/>
      <c r="I338" s="164"/>
      <c r="J338" s="164"/>
      <c r="K338" s="164"/>
      <c r="L338" s="164"/>
    </row>
    <row r="339" spans="1:12" ht="12" x14ac:dyDescent="0.25">
      <c r="A339" s="164"/>
      <c r="B339" s="106"/>
      <c r="C339" s="236"/>
      <c r="D339" s="164"/>
      <c r="E339" s="164"/>
      <c r="F339" s="164"/>
      <c r="G339" s="164"/>
      <c r="H339" s="164"/>
      <c r="I339" s="164"/>
      <c r="J339" s="164"/>
      <c r="K339" s="164"/>
      <c r="L339" s="164"/>
    </row>
    <row r="340" spans="1:12" ht="12" x14ac:dyDescent="0.25">
      <c r="A340" s="164"/>
      <c r="B340" s="106"/>
      <c r="C340" s="236"/>
      <c r="D340" s="164"/>
      <c r="E340" s="164"/>
      <c r="F340" s="164"/>
      <c r="G340" s="164"/>
      <c r="H340" s="164"/>
      <c r="I340" s="164"/>
      <c r="J340" s="164"/>
      <c r="K340" s="164"/>
      <c r="L340" s="164"/>
    </row>
    <row r="341" spans="1:12" ht="12" x14ac:dyDescent="0.25">
      <c r="A341" s="164"/>
      <c r="B341" s="106"/>
      <c r="C341" s="236"/>
      <c r="D341" s="164"/>
      <c r="E341" s="164"/>
      <c r="F341" s="164"/>
      <c r="G341" s="164"/>
      <c r="H341" s="164"/>
      <c r="I341" s="164"/>
      <c r="J341" s="164"/>
      <c r="K341" s="164"/>
      <c r="L341" s="164"/>
    </row>
    <row r="342" spans="1:12" ht="12" x14ac:dyDescent="0.25">
      <c r="A342" s="164"/>
      <c r="B342" s="106"/>
      <c r="C342" s="236"/>
      <c r="D342" s="164"/>
      <c r="E342" s="164"/>
      <c r="F342" s="164"/>
      <c r="G342" s="164"/>
      <c r="H342" s="164"/>
      <c r="I342" s="164"/>
      <c r="J342" s="164"/>
      <c r="K342" s="164"/>
      <c r="L342" s="164"/>
    </row>
    <row r="343" spans="1:12" ht="12" x14ac:dyDescent="0.25">
      <c r="A343" s="164"/>
      <c r="B343" s="106"/>
      <c r="C343" s="236"/>
      <c r="D343" s="164"/>
      <c r="E343" s="164"/>
      <c r="F343" s="164"/>
      <c r="G343" s="164"/>
      <c r="H343" s="164"/>
      <c r="I343" s="164"/>
      <c r="J343" s="164"/>
      <c r="K343" s="164"/>
      <c r="L343" s="164"/>
    </row>
    <row r="344" spans="1:12" ht="12" x14ac:dyDescent="0.25">
      <c r="A344" s="164"/>
      <c r="B344" s="106"/>
      <c r="C344" s="236"/>
      <c r="D344" s="164"/>
      <c r="E344" s="164"/>
      <c r="F344" s="164"/>
      <c r="G344" s="164"/>
      <c r="H344" s="164"/>
      <c r="I344" s="164"/>
      <c r="J344" s="164"/>
      <c r="K344" s="164"/>
      <c r="L344" s="164"/>
    </row>
    <row r="345" spans="1:12" x14ac:dyDescent="0.25">
      <c r="C345" s="68"/>
    </row>
    <row r="346" spans="1:12" x14ac:dyDescent="0.25">
      <c r="C346" s="68"/>
    </row>
  </sheetData>
  <mergeCells count="15">
    <mergeCell ref="A13:C13"/>
    <mergeCell ref="A14:C14"/>
    <mergeCell ref="A277:C277"/>
    <mergeCell ref="A312:L312"/>
    <mergeCell ref="A1:C1"/>
    <mergeCell ref="A2:L2"/>
    <mergeCell ref="A3:F3"/>
    <mergeCell ref="G3:L3"/>
    <mergeCell ref="A4:L4"/>
    <mergeCell ref="A9:A11"/>
    <mergeCell ref="B9:C11"/>
    <mergeCell ref="D9:F9"/>
    <mergeCell ref="G9:G10"/>
    <mergeCell ref="H9:I9"/>
    <mergeCell ref="K9:L9"/>
  </mergeCells>
  <printOptions horizontalCentered="1"/>
  <pageMargins left="0.23622047244094491" right="0.23622047244094491" top="0.74803149606299213" bottom="0.74803149606299213" header="0.31496062992125984" footer="0.31496062992125984"/>
  <pageSetup scale="60" fitToHeight="8" orientation="landscape" r:id="rId1"/>
  <ignoredErrors>
    <ignoredError sqref="D11:M11" numberStoredAsText="1"/>
    <ignoredError sqref="F13:F19 F27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T347"/>
  <sheetViews>
    <sheetView showGridLines="0" zoomScaleNormal="100" zoomScaleSheetLayoutView="80" workbookViewId="0">
      <selection activeCell="M1" sqref="M1"/>
    </sheetView>
  </sheetViews>
  <sheetFormatPr baseColWidth="10" defaultColWidth="11.42578125" defaultRowHeight="12.75" x14ac:dyDescent="0.25"/>
  <cols>
    <col min="1" max="2" width="5" style="52" customWidth="1"/>
    <col min="3" max="3" width="60" style="60" bestFit="1" customWidth="1"/>
    <col min="4" max="5" width="18.7109375" style="52" customWidth="1"/>
    <col min="6" max="6" width="3.28515625" style="52" customWidth="1"/>
    <col min="7" max="7" width="18.7109375" style="52" customWidth="1"/>
    <col min="8" max="10" width="13.7109375" style="52" customWidth="1"/>
    <col min="11" max="12" width="9.28515625" style="52" customWidth="1"/>
    <col min="13" max="13" width="12.42578125" style="52" customWidth="1"/>
    <col min="14" max="16384" width="11.42578125" style="52"/>
  </cols>
  <sheetData>
    <row r="1" spans="1:20" s="162" customFormat="1" ht="49.5" customHeight="1" x14ac:dyDescent="0.2">
      <c r="A1" s="331" t="s">
        <v>746</v>
      </c>
      <c r="B1" s="331"/>
      <c r="C1" s="331"/>
      <c r="D1" s="182" t="s">
        <v>748</v>
      </c>
      <c r="E1" s="182"/>
      <c r="F1" s="182"/>
      <c r="G1" s="182"/>
      <c r="H1" s="183"/>
      <c r="I1" s="183"/>
      <c r="J1" s="183"/>
      <c r="K1" s="183"/>
      <c r="L1" s="183"/>
    </row>
    <row r="2" spans="1:20" s="1" customFormat="1" ht="36" customHeight="1" thickBot="1" x14ac:dyDescent="0.35">
      <c r="A2" s="358" t="s">
        <v>747</v>
      </c>
      <c r="B2" s="358"/>
      <c r="C2" s="358"/>
      <c r="D2" s="358"/>
      <c r="E2" s="358"/>
      <c r="F2" s="358"/>
      <c r="G2" s="358"/>
      <c r="H2" s="358"/>
      <c r="I2" s="358"/>
      <c r="J2" s="358"/>
      <c r="K2" s="358"/>
      <c r="L2" s="358"/>
    </row>
    <row r="3" spans="1:20" customFormat="1" ht="5.25" customHeight="1" x14ac:dyDescent="0.3">
      <c r="A3" s="334"/>
      <c r="B3" s="334"/>
      <c r="C3" s="334"/>
      <c r="D3" s="334"/>
      <c r="E3" s="334"/>
      <c r="F3" s="334"/>
      <c r="G3" s="334"/>
      <c r="H3" s="334"/>
      <c r="I3" s="334"/>
      <c r="J3" s="334"/>
      <c r="K3" s="334"/>
      <c r="L3" s="334"/>
    </row>
    <row r="4" spans="1:20" s="70" customFormat="1" ht="18.95" customHeight="1" x14ac:dyDescent="0.25">
      <c r="A4" s="163" t="s">
        <v>776</v>
      </c>
      <c r="B4" s="163"/>
      <c r="C4" s="230"/>
      <c r="D4" s="163"/>
      <c r="E4" s="163"/>
      <c r="F4" s="163"/>
      <c r="G4" s="163"/>
      <c r="H4" s="163"/>
      <c r="I4" s="163"/>
      <c r="J4" s="163"/>
      <c r="K4" s="163"/>
      <c r="L4" s="163"/>
    </row>
    <row r="5" spans="1:20" s="70" customFormat="1" ht="18.95" customHeight="1" x14ac:dyDescent="0.25">
      <c r="A5" s="163" t="s">
        <v>665</v>
      </c>
      <c r="B5" s="163"/>
      <c r="C5" s="230"/>
      <c r="D5" s="163"/>
      <c r="E5" s="163"/>
      <c r="F5" s="163"/>
      <c r="G5" s="163"/>
      <c r="H5" s="163"/>
      <c r="I5" s="163"/>
      <c r="J5" s="163"/>
      <c r="K5" s="163"/>
      <c r="L5" s="163"/>
      <c r="M5" s="71">
        <v>20.2683</v>
      </c>
    </row>
    <row r="6" spans="1:20" s="70" customFormat="1" ht="18.95" customHeight="1" x14ac:dyDescent="0.25">
      <c r="A6" s="163" t="s">
        <v>1</v>
      </c>
      <c r="B6" s="163"/>
      <c r="C6" s="230"/>
      <c r="D6" s="163"/>
      <c r="E6" s="163"/>
      <c r="F6" s="163"/>
      <c r="G6" s="163"/>
      <c r="H6" s="163"/>
      <c r="I6" s="163"/>
      <c r="J6" s="163"/>
      <c r="K6" s="163"/>
      <c r="L6" s="163"/>
      <c r="M6" s="374"/>
      <c r="N6" s="374"/>
      <c r="O6" s="374"/>
      <c r="P6" s="374"/>
    </row>
    <row r="7" spans="1:20" s="70" customFormat="1" ht="18.95" customHeight="1" x14ac:dyDescent="0.25">
      <c r="A7" s="163" t="s">
        <v>749</v>
      </c>
      <c r="B7" s="163"/>
      <c r="C7" s="230"/>
      <c r="D7" s="163"/>
      <c r="E7" s="163"/>
      <c r="F7" s="163"/>
      <c r="G7" s="163"/>
      <c r="H7" s="163"/>
      <c r="I7" s="163"/>
      <c r="J7" s="163"/>
      <c r="K7" s="163"/>
      <c r="L7" s="163"/>
      <c r="M7" s="374"/>
      <c r="N7" s="374"/>
      <c r="O7" s="374"/>
      <c r="P7" s="374"/>
    </row>
    <row r="8" spans="1:20" s="70" customFormat="1" ht="18.95" customHeight="1" x14ac:dyDescent="0.25">
      <c r="A8" s="163" t="s">
        <v>925</v>
      </c>
      <c r="B8" s="163"/>
      <c r="C8" s="230"/>
      <c r="D8" s="163"/>
      <c r="E8" s="163"/>
      <c r="F8" s="163"/>
      <c r="G8" s="163"/>
      <c r="H8" s="163"/>
      <c r="I8" s="163"/>
      <c r="J8" s="163"/>
      <c r="K8" s="163"/>
      <c r="L8" s="163"/>
    </row>
    <row r="9" spans="1:20" ht="26.25" customHeight="1" x14ac:dyDescent="0.25">
      <c r="A9" s="365" t="s">
        <v>666</v>
      </c>
      <c r="B9" s="337" t="s">
        <v>928</v>
      </c>
      <c r="C9" s="337"/>
      <c r="D9" s="372" t="s">
        <v>667</v>
      </c>
      <c r="E9" s="372"/>
      <c r="F9" s="270"/>
      <c r="G9" s="271" t="s">
        <v>668</v>
      </c>
      <c r="H9" s="365" t="s">
        <v>777</v>
      </c>
      <c r="I9" s="365" t="s">
        <v>669</v>
      </c>
      <c r="J9" s="365" t="s">
        <v>778</v>
      </c>
      <c r="K9" s="365" t="s">
        <v>670</v>
      </c>
      <c r="L9" s="365"/>
      <c r="M9" s="164"/>
    </row>
    <row r="10" spans="1:20" ht="18" customHeight="1" x14ac:dyDescent="0.25">
      <c r="A10" s="365"/>
      <c r="B10" s="337"/>
      <c r="C10" s="337"/>
      <c r="D10" s="365" t="s">
        <v>671</v>
      </c>
      <c r="E10" s="365" t="s">
        <v>672</v>
      </c>
      <c r="F10" s="221"/>
      <c r="G10" s="365" t="s">
        <v>672</v>
      </c>
      <c r="H10" s="365"/>
      <c r="I10" s="365"/>
      <c r="J10" s="365"/>
      <c r="K10" s="372"/>
      <c r="L10" s="372"/>
      <c r="M10" s="164"/>
    </row>
    <row r="11" spans="1:20" ht="46.5" customHeight="1" thickBot="1" x14ac:dyDescent="0.3">
      <c r="A11" s="372"/>
      <c r="B11" s="366"/>
      <c r="C11" s="366"/>
      <c r="D11" s="372"/>
      <c r="E11" s="372"/>
      <c r="F11" s="271"/>
      <c r="G11" s="372"/>
      <c r="H11" s="372"/>
      <c r="I11" s="372"/>
      <c r="J11" s="372"/>
      <c r="K11" s="272" t="s">
        <v>673</v>
      </c>
      <c r="L11" s="272" t="s">
        <v>674</v>
      </c>
      <c r="M11" s="164"/>
    </row>
    <row r="12" spans="1:20" ht="4.5" customHeight="1" thickBot="1" x14ac:dyDescent="0.3">
      <c r="A12" s="273"/>
      <c r="B12" s="274"/>
      <c r="C12" s="274"/>
      <c r="D12" s="273"/>
      <c r="E12" s="273"/>
      <c r="F12" s="273"/>
      <c r="G12" s="273"/>
      <c r="H12" s="273"/>
      <c r="I12" s="273"/>
      <c r="J12" s="273"/>
      <c r="K12" s="274"/>
      <c r="L12" s="274"/>
      <c r="M12" s="275"/>
      <c r="N12" s="275"/>
      <c r="O12" s="275"/>
      <c r="P12" s="275"/>
      <c r="Q12" s="275"/>
      <c r="R12" s="275"/>
      <c r="S12" s="275"/>
      <c r="T12" s="275"/>
    </row>
    <row r="13" spans="1:20" ht="17.100000000000001" customHeight="1" x14ac:dyDescent="0.25">
      <c r="A13" s="277">
        <v>262</v>
      </c>
      <c r="B13" s="278"/>
      <c r="C13" s="279" t="s">
        <v>675</v>
      </c>
      <c r="D13" s="280">
        <f>D14+D30+D39+D53+D64+D77+D116+D134+D144+D166+D191+D213+D224+D232+D236+D246+D261+D275+D285+D292+D296+D301+D306</f>
        <v>2681184.1620588303</v>
      </c>
      <c r="E13" s="280">
        <f>E14+E30+E39+E53+E64+E77+E116+E134+E144+E166+E191+E213+E224+E232+E236+E246+E261+E275+E285+E292+E296+E301+E306</f>
        <v>2681184.1620588303</v>
      </c>
      <c r="F13" s="280"/>
      <c r="G13" s="280">
        <f>G14+G30+G39+G53+G64+G77+G116+G134+G144+G166+G191+G213+G224+G232+G236+G246+G261+G275+G285+G292+G296+G301+G306</f>
        <v>2681184.1620588303</v>
      </c>
      <c r="H13" s="281"/>
      <c r="I13" s="282"/>
      <c r="J13" s="283"/>
      <c r="K13" s="283"/>
      <c r="L13" s="171"/>
      <c r="M13" s="164"/>
    </row>
    <row r="14" spans="1:20" ht="15.95" customHeight="1" x14ac:dyDescent="0.25">
      <c r="A14" s="373" t="s">
        <v>676</v>
      </c>
      <c r="B14" s="373"/>
      <c r="C14" s="373"/>
      <c r="D14" s="284">
        <f>SUM(D15:D29)</f>
        <v>79439.321524371888</v>
      </c>
      <c r="E14" s="284">
        <f>SUM(E15:E29)</f>
        <v>79439.321524371888</v>
      </c>
      <c r="F14" s="284"/>
      <c r="G14" s="284">
        <f>SUM(G15:G29)</f>
        <v>79439.321524371888</v>
      </c>
      <c r="H14" s="276"/>
      <c r="I14" s="285"/>
      <c r="J14" s="285"/>
      <c r="K14" s="285"/>
      <c r="L14" s="241"/>
      <c r="M14" s="164"/>
    </row>
    <row r="15" spans="1:20" ht="17.100000000000001" customHeight="1" x14ac:dyDescent="0.25">
      <c r="A15" s="195">
        <v>1</v>
      </c>
      <c r="B15" s="195" t="s">
        <v>115</v>
      </c>
      <c r="C15" s="136" t="s">
        <v>116</v>
      </c>
      <c r="D15" s="176">
        <v>3558.1085371494</v>
      </c>
      <c r="E15" s="176">
        <v>3558.1085371494</v>
      </c>
      <c r="F15" s="176"/>
      <c r="G15" s="176">
        <v>3558.1085371494</v>
      </c>
      <c r="H15" s="286">
        <v>36732</v>
      </c>
      <c r="I15" s="286">
        <v>36732</v>
      </c>
      <c r="J15" s="286">
        <v>42128</v>
      </c>
      <c r="K15" s="241">
        <v>14</v>
      </c>
      <c r="L15" s="241">
        <v>9</v>
      </c>
      <c r="M15" s="181"/>
    </row>
    <row r="16" spans="1:20" ht="17.100000000000001" customHeight="1" x14ac:dyDescent="0.25">
      <c r="A16" s="195">
        <v>2</v>
      </c>
      <c r="B16" s="195" t="s">
        <v>117</v>
      </c>
      <c r="C16" s="136" t="s">
        <v>603</v>
      </c>
      <c r="D16" s="176">
        <v>15659.9502994584</v>
      </c>
      <c r="E16" s="176">
        <v>15659.9502994584</v>
      </c>
      <c r="F16" s="176"/>
      <c r="G16" s="176">
        <v>15659.9502994584</v>
      </c>
      <c r="H16" s="286">
        <v>37019</v>
      </c>
      <c r="I16" s="286">
        <v>37019</v>
      </c>
      <c r="J16" s="286">
        <v>42460</v>
      </c>
      <c r="K16" s="241">
        <v>14</v>
      </c>
      <c r="L16" s="241">
        <v>3</v>
      </c>
      <c r="M16" s="164"/>
    </row>
    <row r="17" spans="1:13" ht="17.100000000000001" customHeight="1" x14ac:dyDescent="0.25">
      <c r="A17" s="195">
        <v>3</v>
      </c>
      <c r="B17" s="195" t="s">
        <v>119</v>
      </c>
      <c r="C17" s="136" t="s">
        <v>120</v>
      </c>
      <c r="D17" s="176">
        <v>767.19520516080001</v>
      </c>
      <c r="E17" s="176">
        <v>767.19520516080001</v>
      </c>
      <c r="F17" s="176"/>
      <c r="G17" s="176">
        <v>767.19520516080001</v>
      </c>
      <c r="H17" s="286">
        <v>38080</v>
      </c>
      <c r="I17" s="286">
        <v>38080</v>
      </c>
      <c r="J17" s="286">
        <v>41780</v>
      </c>
      <c r="K17" s="241">
        <v>9</v>
      </c>
      <c r="L17" s="241">
        <v>6</v>
      </c>
      <c r="M17" s="164"/>
    </row>
    <row r="18" spans="1:13" ht="17.100000000000001" customHeight="1" x14ac:dyDescent="0.25">
      <c r="A18" s="195">
        <v>4</v>
      </c>
      <c r="B18" s="195" t="s">
        <v>117</v>
      </c>
      <c r="C18" s="136" t="s">
        <v>121</v>
      </c>
      <c r="D18" s="176">
        <v>9590.5560586836</v>
      </c>
      <c r="E18" s="176">
        <v>9590.5560586836</v>
      </c>
      <c r="F18" s="176"/>
      <c r="G18" s="176">
        <v>9590.5560586836</v>
      </c>
      <c r="H18" s="286">
        <v>36786</v>
      </c>
      <c r="I18" s="286">
        <v>36786</v>
      </c>
      <c r="J18" s="286">
        <v>41960</v>
      </c>
      <c r="K18" s="241">
        <v>5</v>
      </c>
      <c r="L18" s="241">
        <v>0</v>
      </c>
      <c r="M18" s="164"/>
    </row>
    <row r="19" spans="1:13" ht="17.100000000000001" customHeight="1" x14ac:dyDescent="0.25">
      <c r="A19" s="195">
        <v>5</v>
      </c>
      <c r="B19" s="195" t="s">
        <v>122</v>
      </c>
      <c r="C19" s="136" t="s">
        <v>123</v>
      </c>
      <c r="D19" s="176">
        <v>1271.5113497853001</v>
      </c>
      <c r="E19" s="176">
        <v>1271.5113497853001</v>
      </c>
      <c r="F19" s="176"/>
      <c r="G19" s="176">
        <v>1271.5113497853001</v>
      </c>
      <c r="H19" s="286">
        <v>37248</v>
      </c>
      <c r="I19" s="286">
        <v>37248</v>
      </c>
      <c r="J19" s="286">
        <v>40878</v>
      </c>
      <c r="K19" s="241">
        <v>9</v>
      </c>
      <c r="L19" s="241">
        <v>5</v>
      </c>
      <c r="M19" s="164"/>
    </row>
    <row r="20" spans="1:13" ht="17.100000000000001" customHeight="1" x14ac:dyDescent="0.25">
      <c r="A20" s="195">
        <v>6</v>
      </c>
      <c r="B20" s="195" t="s">
        <v>117</v>
      </c>
      <c r="C20" s="136" t="s">
        <v>124</v>
      </c>
      <c r="D20" s="176">
        <v>9454.5315045284988</v>
      </c>
      <c r="E20" s="176">
        <v>9454.5315045284988</v>
      </c>
      <c r="F20" s="176"/>
      <c r="G20" s="176">
        <v>9454.5315045284988</v>
      </c>
      <c r="H20" s="286">
        <v>37076</v>
      </c>
      <c r="I20" s="286">
        <v>37076</v>
      </c>
      <c r="J20" s="286">
        <v>42521</v>
      </c>
      <c r="K20" s="241">
        <v>14</v>
      </c>
      <c r="L20" s="241">
        <v>6</v>
      </c>
      <c r="M20" s="164"/>
    </row>
    <row r="21" spans="1:13" ht="17.100000000000001" customHeight="1" x14ac:dyDescent="0.25">
      <c r="A21" s="195">
        <v>7</v>
      </c>
      <c r="B21" s="195" t="s">
        <v>125</v>
      </c>
      <c r="C21" s="136" t="s">
        <v>126</v>
      </c>
      <c r="D21" s="176">
        <v>8830.0869294143995</v>
      </c>
      <c r="E21" s="176">
        <v>8830.0869294143995</v>
      </c>
      <c r="F21" s="176"/>
      <c r="G21" s="176">
        <v>8830.0869294143995</v>
      </c>
      <c r="H21" s="286">
        <v>36168</v>
      </c>
      <c r="I21" s="286">
        <v>36168</v>
      </c>
      <c r="J21" s="286">
        <v>43511</v>
      </c>
      <c r="K21" s="241">
        <v>19</v>
      </c>
      <c r="L21" s="241">
        <v>9</v>
      </c>
      <c r="M21" s="164"/>
    </row>
    <row r="22" spans="1:13" ht="17.100000000000001" customHeight="1" x14ac:dyDescent="0.25">
      <c r="A22" s="195">
        <v>9</v>
      </c>
      <c r="B22" s="195" t="s">
        <v>127</v>
      </c>
      <c r="C22" s="136" t="s">
        <v>128</v>
      </c>
      <c r="D22" s="176">
        <v>5370.2627435027998</v>
      </c>
      <c r="E22" s="176">
        <v>5370.2627435027998</v>
      </c>
      <c r="F22" s="176"/>
      <c r="G22" s="176">
        <v>5370.2627435027998</v>
      </c>
      <c r="H22" s="286">
        <v>36372</v>
      </c>
      <c r="I22" s="286">
        <v>36433</v>
      </c>
      <c r="J22" s="286">
        <v>40009</v>
      </c>
      <c r="K22" s="241">
        <v>9</v>
      </c>
      <c r="L22" s="241">
        <v>9</v>
      </c>
      <c r="M22" s="164"/>
    </row>
    <row r="23" spans="1:13" ht="17.100000000000001" customHeight="1" x14ac:dyDescent="0.25">
      <c r="A23" s="195">
        <v>10</v>
      </c>
      <c r="B23" s="195" t="s">
        <v>127</v>
      </c>
      <c r="C23" s="136" t="s">
        <v>129</v>
      </c>
      <c r="D23" s="176">
        <v>5663.4885162140999</v>
      </c>
      <c r="E23" s="176">
        <v>5663.4885162140999</v>
      </c>
      <c r="F23" s="176"/>
      <c r="G23" s="176">
        <v>5663.4885162140999</v>
      </c>
      <c r="H23" s="286">
        <v>36483</v>
      </c>
      <c r="I23" s="286">
        <v>36742</v>
      </c>
      <c r="J23" s="286">
        <v>42200</v>
      </c>
      <c r="K23" s="241">
        <v>15</v>
      </c>
      <c r="L23" s="241">
        <v>0</v>
      </c>
      <c r="M23" s="164"/>
    </row>
    <row r="24" spans="1:13" ht="17.100000000000001" customHeight="1" x14ac:dyDescent="0.25">
      <c r="A24" s="195">
        <v>11</v>
      </c>
      <c r="B24" s="195" t="s">
        <v>127</v>
      </c>
      <c r="C24" s="136" t="s">
        <v>130</v>
      </c>
      <c r="D24" s="176">
        <v>3697.2132040505999</v>
      </c>
      <c r="E24" s="176">
        <v>3697.2132040505999</v>
      </c>
      <c r="F24" s="176"/>
      <c r="G24" s="176">
        <v>3697.2132040505999</v>
      </c>
      <c r="H24" s="286">
        <v>36314</v>
      </c>
      <c r="I24" s="286">
        <v>36692</v>
      </c>
      <c r="J24" s="286">
        <v>40101</v>
      </c>
      <c r="K24" s="241">
        <v>10</v>
      </c>
      <c r="L24" s="241">
        <v>0</v>
      </c>
      <c r="M24" s="164"/>
    </row>
    <row r="25" spans="1:13" ht="17.100000000000001" customHeight="1" x14ac:dyDescent="0.25">
      <c r="A25" s="195">
        <v>12</v>
      </c>
      <c r="B25" s="195" t="s">
        <v>131</v>
      </c>
      <c r="C25" s="136" t="s">
        <v>132</v>
      </c>
      <c r="D25" s="176">
        <v>3961.6587812256003</v>
      </c>
      <c r="E25" s="176">
        <v>3961.6587812256003</v>
      </c>
      <c r="F25" s="176"/>
      <c r="G25" s="176">
        <v>3961.6587812256003</v>
      </c>
      <c r="H25" s="286">
        <v>36348</v>
      </c>
      <c r="I25" s="286">
        <v>36748</v>
      </c>
      <c r="J25" s="286">
        <v>41654</v>
      </c>
      <c r="K25" s="241">
        <v>14</v>
      </c>
      <c r="L25" s="241">
        <v>3</v>
      </c>
      <c r="M25" s="164"/>
    </row>
    <row r="26" spans="1:13" ht="17.100000000000001" customHeight="1" x14ac:dyDescent="0.25">
      <c r="A26" s="195">
        <v>13</v>
      </c>
      <c r="B26" s="195" t="s">
        <v>131</v>
      </c>
      <c r="C26" s="136" t="s">
        <v>133</v>
      </c>
      <c r="D26" s="176">
        <v>4018.5943006092002</v>
      </c>
      <c r="E26" s="176">
        <v>4018.5943006092002</v>
      </c>
      <c r="F26" s="176"/>
      <c r="G26" s="176">
        <v>4018.5943006092002</v>
      </c>
      <c r="H26" s="286">
        <v>36341</v>
      </c>
      <c r="I26" s="286">
        <v>36341</v>
      </c>
      <c r="J26" s="286">
        <v>42109</v>
      </c>
      <c r="K26" s="241">
        <v>15</v>
      </c>
      <c r="L26" s="241">
        <v>3</v>
      </c>
      <c r="M26" s="164"/>
    </row>
    <row r="27" spans="1:13" ht="17.100000000000001" customHeight="1" x14ac:dyDescent="0.25">
      <c r="A27" s="195">
        <v>14</v>
      </c>
      <c r="B27" s="195" t="s">
        <v>131</v>
      </c>
      <c r="C27" s="136" t="s">
        <v>134</v>
      </c>
      <c r="D27" s="176">
        <v>2569.0111597331997</v>
      </c>
      <c r="E27" s="176">
        <v>2569.0111597331997</v>
      </c>
      <c r="F27" s="176"/>
      <c r="G27" s="176">
        <v>2569.0111597331997</v>
      </c>
      <c r="H27" s="286">
        <v>36402</v>
      </c>
      <c r="I27" s="286">
        <v>36402</v>
      </c>
      <c r="J27" s="286">
        <v>40009</v>
      </c>
      <c r="K27" s="241">
        <v>9</v>
      </c>
      <c r="L27" s="241">
        <v>9</v>
      </c>
      <c r="M27" s="164"/>
    </row>
    <row r="28" spans="1:13" ht="17.100000000000001" customHeight="1" x14ac:dyDescent="0.25">
      <c r="A28" s="195">
        <v>15</v>
      </c>
      <c r="B28" s="195" t="s">
        <v>131</v>
      </c>
      <c r="C28" s="136" t="s">
        <v>135</v>
      </c>
      <c r="D28" s="176">
        <v>2140.6433146487998</v>
      </c>
      <c r="E28" s="176">
        <v>2140.6433146487998</v>
      </c>
      <c r="F28" s="176"/>
      <c r="G28" s="176">
        <v>2140.6433146487998</v>
      </c>
      <c r="H28" s="286">
        <v>36294</v>
      </c>
      <c r="I28" s="286">
        <v>36707</v>
      </c>
      <c r="J28" s="286">
        <v>40101</v>
      </c>
      <c r="K28" s="241">
        <v>10</v>
      </c>
      <c r="L28" s="241">
        <v>0</v>
      </c>
      <c r="M28" s="164"/>
    </row>
    <row r="29" spans="1:13" ht="17.100000000000001" customHeight="1" x14ac:dyDescent="0.25">
      <c r="A29" s="195">
        <v>16</v>
      </c>
      <c r="B29" s="195" t="s">
        <v>131</v>
      </c>
      <c r="C29" s="136" t="s">
        <v>136</v>
      </c>
      <c r="D29" s="176">
        <v>2886.5096202072</v>
      </c>
      <c r="E29" s="176">
        <v>2886.5096202072</v>
      </c>
      <c r="F29" s="176"/>
      <c r="G29" s="176">
        <v>2886.5096202072</v>
      </c>
      <c r="H29" s="286">
        <v>36433</v>
      </c>
      <c r="I29" s="286">
        <v>36433</v>
      </c>
      <c r="J29" s="286">
        <v>41835</v>
      </c>
      <c r="K29" s="241">
        <v>14</v>
      </c>
      <c r="L29" s="241">
        <v>9</v>
      </c>
      <c r="M29" s="164"/>
    </row>
    <row r="30" spans="1:13" ht="17.100000000000001" customHeight="1" x14ac:dyDescent="0.25">
      <c r="A30" s="370" t="s">
        <v>677</v>
      </c>
      <c r="B30" s="370"/>
      <c r="C30" s="370"/>
      <c r="D30" s="284">
        <f>SUM(D31:D38)</f>
        <v>10503.102397854298</v>
      </c>
      <c r="E30" s="284">
        <f>SUM(E31:E38)</f>
        <v>10503.102397854298</v>
      </c>
      <c r="F30" s="284"/>
      <c r="G30" s="284">
        <f>SUM(G31:G38)</f>
        <v>10503.102397854298</v>
      </c>
      <c r="H30" s="241"/>
      <c r="I30" s="241"/>
      <c r="J30" s="241"/>
      <c r="K30" s="241"/>
      <c r="L30" s="241"/>
      <c r="M30" s="164"/>
    </row>
    <row r="31" spans="1:13" ht="17.100000000000001" customHeight="1" x14ac:dyDescent="0.25">
      <c r="A31" s="195">
        <v>17</v>
      </c>
      <c r="B31" s="195" t="s">
        <v>127</v>
      </c>
      <c r="C31" s="136" t="s">
        <v>137</v>
      </c>
      <c r="D31" s="176">
        <v>1456.3737307664999</v>
      </c>
      <c r="E31" s="176">
        <v>1456.3737307664999</v>
      </c>
      <c r="F31" s="176"/>
      <c r="G31" s="176">
        <v>1456.3737307664999</v>
      </c>
      <c r="H31" s="286">
        <v>37075</v>
      </c>
      <c r="I31" s="286">
        <v>37498</v>
      </c>
      <c r="J31" s="286">
        <v>40816</v>
      </c>
      <c r="K31" s="241">
        <v>9</v>
      </c>
      <c r="L31" s="241">
        <v>11</v>
      </c>
      <c r="M31" s="164"/>
    </row>
    <row r="32" spans="1:13" ht="17.100000000000001" customHeight="1" x14ac:dyDescent="0.25">
      <c r="A32" s="195">
        <v>18</v>
      </c>
      <c r="B32" s="195" t="s">
        <v>127</v>
      </c>
      <c r="C32" s="136" t="s">
        <v>138</v>
      </c>
      <c r="D32" s="176">
        <v>1350.7851301113001</v>
      </c>
      <c r="E32" s="176">
        <v>1350.7851301113001</v>
      </c>
      <c r="F32" s="176"/>
      <c r="G32" s="176">
        <v>1350.7851301113001</v>
      </c>
      <c r="H32" s="286">
        <v>37106</v>
      </c>
      <c r="I32" s="286">
        <v>37398</v>
      </c>
      <c r="J32" s="286">
        <v>40908</v>
      </c>
      <c r="K32" s="241">
        <v>9</v>
      </c>
      <c r="L32" s="241">
        <v>11</v>
      </c>
      <c r="M32" s="164"/>
    </row>
    <row r="33" spans="1:13" ht="17.100000000000001" customHeight="1" x14ac:dyDescent="0.25">
      <c r="A33" s="195">
        <v>19</v>
      </c>
      <c r="B33" s="195" t="s">
        <v>127</v>
      </c>
      <c r="C33" s="136" t="s">
        <v>139</v>
      </c>
      <c r="D33" s="176">
        <v>1169.1607316648999</v>
      </c>
      <c r="E33" s="176">
        <v>1169.1607316648999</v>
      </c>
      <c r="F33" s="176"/>
      <c r="G33" s="176">
        <v>1169.1607316648999</v>
      </c>
      <c r="H33" s="286">
        <v>37105</v>
      </c>
      <c r="I33" s="286">
        <v>37188</v>
      </c>
      <c r="J33" s="286">
        <v>40739</v>
      </c>
      <c r="K33" s="241">
        <v>9</v>
      </c>
      <c r="L33" s="241">
        <v>9</v>
      </c>
      <c r="M33" s="164"/>
    </row>
    <row r="34" spans="1:13" ht="17.100000000000001" customHeight="1" x14ac:dyDescent="0.25">
      <c r="A34" s="195">
        <v>20</v>
      </c>
      <c r="B34" s="195" t="s">
        <v>127</v>
      </c>
      <c r="C34" s="136" t="s">
        <v>140</v>
      </c>
      <c r="D34" s="176">
        <v>1110.7477545528</v>
      </c>
      <c r="E34" s="176">
        <v>1110.7477545528</v>
      </c>
      <c r="F34" s="176"/>
      <c r="G34" s="176">
        <v>1110.7477545528</v>
      </c>
      <c r="H34" s="286">
        <v>37022</v>
      </c>
      <c r="I34" s="286">
        <v>37103</v>
      </c>
      <c r="J34" s="286">
        <v>40816</v>
      </c>
      <c r="K34" s="241">
        <v>10</v>
      </c>
      <c r="L34" s="241">
        <v>4</v>
      </c>
      <c r="M34" s="164"/>
    </row>
    <row r="35" spans="1:13" ht="17.100000000000001" customHeight="1" x14ac:dyDescent="0.25">
      <c r="A35" s="195">
        <v>21</v>
      </c>
      <c r="B35" s="195" t="s">
        <v>131</v>
      </c>
      <c r="C35" s="136" t="s">
        <v>141</v>
      </c>
      <c r="D35" s="176">
        <v>1669.2468618111</v>
      </c>
      <c r="E35" s="176">
        <v>1669.2468618111</v>
      </c>
      <c r="F35" s="176"/>
      <c r="G35" s="176">
        <v>1669.2468618111</v>
      </c>
      <c r="H35" s="286">
        <v>37075</v>
      </c>
      <c r="I35" s="286">
        <v>37134</v>
      </c>
      <c r="J35" s="286">
        <v>40786</v>
      </c>
      <c r="K35" s="241">
        <v>10</v>
      </c>
      <c r="L35" s="241">
        <v>1</v>
      </c>
      <c r="M35" s="164"/>
    </row>
    <row r="36" spans="1:13" ht="17.100000000000001" customHeight="1" x14ac:dyDescent="0.25">
      <c r="A36" s="195">
        <v>22</v>
      </c>
      <c r="B36" s="195" t="s">
        <v>131</v>
      </c>
      <c r="C36" s="136" t="s">
        <v>142</v>
      </c>
      <c r="D36" s="176">
        <v>1315.6375265202</v>
      </c>
      <c r="E36" s="176">
        <v>1315.6375265202</v>
      </c>
      <c r="F36" s="176"/>
      <c r="G36" s="176">
        <v>1315.6375265202</v>
      </c>
      <c r="H36" s="286">
        <v>37134</v>
      </c>
      <c r="I36" s="286">
        <v>37200</v>
      </c>
      <c r="J36" s="286">
        <v>40739</v>
      </c>
      <c r="K36" s="241">
        <v>9</v>
      </c>
      <c r="L36" s="241">
        <v>11</v>
      </c>
      <c r="M36" s="164"/>
    </row>
    <row r="37" spans="1:13" ht="17.100000000000001" customHeight="1" x14ac:dyDescent="0.25">
      <c r="A37" s="195">
        <v>23</v>
      </c>
      <c r="B37" s="195" t="s">
        <v>131</v>
      </c>
      <c r="C37" s="136" t="s">
        <v>143</v>
      </c>
      <c r="D37" s="176">
        <v>881.84339135489995</v>
      </c>
      <c r="E37" s="176">
        <v>881.84339135489995</v>
      </c>
      <c r="F37" s="176"/>
      <c r="G37" s="176">
        <v>881.84339135489995</v>
      </c>
      <c r="H37" s="286">
        <v>36999</v>
      </c>
      <c r="I37" s="286">
        <v>36999</v>
      </c>
      <c r="J37" s="286">
        <v>40816</v>
      </c>
      <c r="K37" s="241">
        <v>9</v>
      </c>
      <c r="L37" s="241">
        <v>11</v>
      </c>
      <c r="M37" s="164"/>
    </row>
    <row r="38" spans="1:13" ht="17.100000000000001" customHeight="1" x14ac:dyDescent="0.25">
      <c r="A38" s="195">
        <v>24</v>
      </c>
      <c r="B38" s="195" t="s">
        <v>131</v>
      </c>
      <c r="C38" s="136" t="s">
        <v>144</v>
      </c>
      <c r="D38" s="176">
        <v>1549.3072710725999</v>
      </c>
      <c r="E38" s="176">
        <v>1549.3072710725999</v>
      </c>
      <c r="F38" s="176"/>
      <c r="G38" s="176">
        <v>1549.3072710725999</v>
      </c>
      <c r="H38" s="286">
        <v>37022</v>
      </c>
      <c r="I38" s="286">
        <v>37314</v>
      </c>
      <c r="J38" s="286">
        <v>40908</v>
      </c>
      <c r="K38" s="241">
        <v>10</v>
      </c>
      <c r="L38" s="241">
        <v>2</v>
      </c>
      <c r="M38" s="164"/>
    </row>
    <row r="39" spans="1:13" ht="17.100000000000001" customHeight="1" x14ac:dyDescent="0.25">
      <c r="A39" s="370" t="s">
        <v>678</v>
      </c>
      <c r="B39" s="370"/>
      <c r="C39" s="370"/>
      <c r="D39" s="284">
        <f>SUM(D40:D52)</f>
        <v>73475.11676088869</v>
      </c>
      <c r="E39" s="284">
        <f>SUM(E40:E52)</f>
        <v>73475.11676088869</v>
      </c>
      <c r="F39" s="284"/>
      <c r="G39" s="284">
        <f>SUM(G40:G52)</f>
        <v>73475.11676088869</v>
      </c>
      <c r="H39" s="241"/>
      <c r="I39" s="241"/>
      <c r="J39" s="241"/>
      <c r="K39" s="241"/>
      <c r="L39" s="241"/>
      <c r="M39" s="164"/>
    </row>
    <row r="40" spans="1:13" ht="17.100000000000001" customHeight="1" x14ac:dyDescent="0.25">
      <c r="A40" s="195">
        <v>25</v>
      </c>
      <c r="B40" s="195" t="s">
        <v>115</v>
      </c>
      <c r="C40" s="136" t="s">
        <v>145</v>
      </c>
      <c r="D40" s="176">
        <v>6731.1539317502993</v>
      </c>
      <c r="E40" s="176">
        <v>6731.1539317502993</v>
      </c>
      <c r="F40" s="176"/>
      <c r="G40" s="176">
        <v>6731.1539317502993</v>
      </c>
      <c r="H40" s="286">
        <v>37581</v>
      </c>
      <c r="I40" s="286">
        <v>37823</v>
      </c>
      <c r="J40" s="286">
        <v>43290</v>
      </c>
      <c r="K40" s="241">
        <v>15</v>
      </c>
      <c r="L40" s="241">
        <v>6</v>
      </c>
      <c r="M40" s="164"/>
    </row>
    <row r="41" spans="1:13" ht="17.100000000000001" customHeight="1" x14ac:dyDescent="0.25">
      <c r="A41" s="195">
        <v>26</v>
      </c>
      <c r="B41" s="195" t="s">
        <v>146</v>
      </c>
      <c r="C41" s="136" t="s">
        <v>147</v>
      </c>
      <c r="D41" s="176">
        <v>27254.8551246114</v>
      </c>
      <c r="E41" s="176">
        <v>27254.8551246114</v>
      </c>
      <c r="F41" s="176"/>
      <c r="G41" s="176">
        <v>27254.8551246114</v>
      </c>
      <c r="H41" s="286">
        <v>38380</v>
      </c>
      <c r="I41" s="286">
        <v>38380</v>
      </c>
      <c r="J41" s="286">
        <v>43341</v>
      </c>
      <c r="K41" s="241">
        <v>13</v>
      </c>
      <c r="L41" s="241">
        <v>9</v>
      </c>
      <c r="M41" s="164"/>
    </row>
    <row r="42" spans="1:13" ht="17.100000000000001" customHeight="1" x14ac:dyDescent="0.25">
      <c r="A42" s="195">
        <v>27</v>
      </c>
      <c r="B42" s="195" t="s">
        <v>127</v>
      </c>
      <c r="C42" s="136" t="s">
        <v>604</v>
      </c>
      <c r="D42" s="176">
        <v>8093.9624809094994</v>
      </c>
      <c r="E42" s="176">
        <v>8093.9624809094994</v>
      </c>
      <c r="F42" s="176"/>
      <c r="G42" s="176">
        <v>8093.9624809094994</v>
      </c>
      <c r="H42" s="286">
        <v>37105</v>
      </c>
      <c r="I42" s="286">
        <v>37863</v>
      </c>
      <c r="J42" s="286">
        <v>43279</v>
      </c>
      <c r="K42" s="241">
        <v>16</v>
      </c>
      <c r="L42" s="241">
        <v>8</v>
      </c>
      <c r="M42" s="164"/>
    </row>
    <row r="43" spans="1:13" ht="17.100000000000001" customHeight="1" x14ac:dyDescent="0.25">
      <c r="A43" s="195">
        <v>28</v>
      </c>
      <c r="B43" s="195" t="s">
        <v>127</v>
      </c>
      <c r="C43" s="136" t="s">
        <v>149</v>
      </c>
      <c r="D43" s="176">
        <v>11039.4806216877</v>
      </c>
      <c r="E43" s="176">
        <v>11039.4806216877</v>
      </c>
      <c r="F43" s="176"/>
      <c r="G43" s="176">
        <v>11039.4806216877</v>
      </c>
      <c r="H43" s="286">
        <v>37188</v>
      </c>
      <c r="I43" s="286">
        <v>38060</v>
      </c>
      <c r="J43" s="286">
        <v>43290</v>
      </c>
      <c r="K43" s="241">
        <v>16</v>
      </c>
      <c r="L43" s="241">
        <v>3</v>
      </c>
      <c r="M43" s="164"/>
    </row>
    <row r="44" spans="1:13" ht="17.100000000000001" customHeight="1" x14ac:dyDescent="0.25">
      <c r="A44" s="195">
        <v>29</v>
      </c>
      <c r="B44" s="195" t="s">
        <v>127</v>
      </c>
      <c r="C44" s="136" t="s">
        <v>150</v>
      </c>
      <c r="D44" s="176">
        <v>1706.8172366427</v>
      </c>
      <c r="E44" s="176">
        <v>1706.8172366427</v>
      </c>
      <c r="F44" s="176"/>
      <c r="G44" s="176">
        <v>1706.8172366427</v>
      </c>
      <c r="H44" s="286">
        <v>37550</v>
      </c>
      <c r="I44" s="286">
        <v>37739</v>
      </c>
      <c r="J44" s="286">
        <v>41365</v>
      </c>
      <c r="K44" s="241">
        <v>10</v>
      </c>
      <c r="L44" s="241">
        <v>6</v>
      </c>
      <c r="M44" s="164"/>
    </row>
    <row r="45" spans="1:13" ht="17.100000000000001" customHeight="1" x14ac:dyDescent="0.25">
      <c r="A45" s="195">
        <v>30</v>
      </c>
      <c r="B45" s="195" t="s">
        <v>127</v>
      </c>
      <c r="C45" s="136" t="s">
        <v>151</v>
      </c>
      <c r="D45" s="176">
        <v>3815.8244509437</v>
      </c>
      <c r="E45" s="176">
        <v>3815.8244509437</v>
      </c>
      <c r="F45" s="176"/>
      <c r="G45" s="176">
        <v>3815.8244509437</v>
      </c>
      <c r="H45" s="286">
        <v>37484</v>
      </c>
      <c r="I45" s="286">
        <v>37977</v>
      </c>
      <c r="J45" s="286">
        <v>43290</v>
      </c>
      <c r="K45" s="241">
        <v>15</v>
      </c>
      <c r="L45" s="241">
        <v>9</v>
      </c>
      <c r="M45" s="164"/>
    </row>
    <row r="46" spans="1:13" ht="17.100000000000001" customHeight="1" x14ac:dyDescent="0.25">
      <c r="A46" s="195">
        <v>31</v>
      </c>
      <c r="B46" s="195" t="s">
        <v>127</v>
      </c>
      <c r="C46" s="136" t="s">
        <v>152</v>
      </c>
      <c r="D46" s="176">
        <v>2985.4231197452996</v>
      </c>
      <c r="E46" s="176">
        <v>2985.4231197452996</v>
      </c>
      <c r="F46" s="176"/>
      <c r="G46" s="176">
        <v>2985.4231197452996</v>
      </c>
      <c r="H46" s="286">
        <v>37931</v>
      </c>
      <c r="I46" s="286">
        <v>37931</v>
      </c>
      <c r="J46" s="286">
        <v>43341</v>
      </c>
      <c r="K46" s="241">
        <v>14</v>
      </c>
      <c r="L46" s="241">
        <v>9</v>
      </c>
      <c r="M46" s="164"/>
    </row>
    <row r="47" spans="1:13" ht="17.100000000000001" customHeight="1" x14ac:dyDescent="0.25">
      <c r="A47" s="195">
        <v>32</v>
      </c>
      <c r="B47" s="195" t="s">
        <v>131</v>
      </c>
      <c r="C47" s="136" t="s">
        <v>153</v>
      </c>
      <c r="D47" s="176">
        <v>1551.7900162128001</v>
      </c>
      <c r="E47" s="176">
        <v>1551.7900162128001</v>
      </c>
      <c r="F47" s="176"/>
      <c r="G47" s="176">
        <v>1551.7900162128001</v>
      </c>
      <c r="H47" s="286">
        <v>37579</v>
      </c>
      <c r="I47" s="286">
        <v>37579</v>
      </c>
      <c r="J47" s="286">
        <v>41262</v>
      </c>
      <c r="K47" s="241">
        <v>10</v>
      </c>
      <c r="L47" s="241">
        <v>0</v>
      </c>
      <c r="M47" s="164"/>
    </row>
    <row r="48" spans="1:13" ht="17.100000000000001" customHeight="1" x14ac:dyDescent="0.25">
      <c r="A48" s="195">
        <v>33</v>
      </c>
      <c r="B48" s="195" t="s">
        <v>131</v>
      </c>
      <c r="C48" s="136" t="s">
        <v>154</v>
      </c>
      <c r="D48" s="176">
        <v>1968.6878276441998</v>
      </c>
      <c r="E48" s="176">
        <v>1968.6878276441998</v>
      </c>
      <c r="F48" s="176"/>
      <c r="G48" s="176">
        <v>1968.6878276441998</v>
      </c>
      <c r="H48" s="286">
        <v>37603</v>
      </c>
      <c r="I48" s="286">
        <v>38518</v>
      </c>
      <c r="J48" s="286">
        <v>42069</v>
      </c>
      <c r="K48" s="241">
        <v>11</v>
      </c>
      <c r="L48" s="241">
        <v>9</v>
      </c>
      <c r="M48" s="164"/>
    </row>
    <row r="49" spans="1:13" ht="17.100000000000001" customHeight="1" x14ac:dyDescent="0.25">
      <c r="A49" s="195">
        <v>34</v>
      </c>
      <c r="B49" s="195" t="s">
        <v>131</v>
      </c>
      <c r="C49" s="136" t="s">
        <v>155</v>
      </c>
      <c r="D49" s="176">
        <v>645.85462898970002</v>
      </c>
      <c r="E49" s="176">
        <v>645.85462898970002</v>
      </c>
      <c r="F49" s="176"/>
      <c r="G49" s="176">
        <v>645.85462898970002</v>
      </c>
      <c r="H49" s="286">
        <v>37307</v>
      </c>
      <c r="I49" s="286">
        <v>37572</v>
      </c>
      <c r="J49" s="286">
        <v>41226</v>
      </c>
      <c r="K49" s="241">
        <v>10</v>
      </c>
      <c r="L49" s="241">
        <v>9</v>
      </c>
      <c r="M49" s="164"/>
    </row>
    <row r="50" spans="1:13" ht="17.100000000000001" customHeight="1" x14ac:dyDescent="0.25">
      <c r="A50" s="195">
        <v>35</v>
      </c>
      <c r="B50" s="195" t="s">
        <v>131</v>
      </c>
      <c r="C50" s="136" t="s">
        <v>156</v>
      </c>
      <c r="D50" s="176">
        <v>1379.7730149177</v>
      </c>
      <c r="E50" s="176">
        <v>1379.7730149177</v>
      </c>
      <c r="F50" s="176"/>
      <c r="G50" s="176">
        <v>1379.7730149177</v>
      </c>
      <c r="H50" s="286">
        <v>37386</v>
      </c>
      <c r="I50" s="286">
        <v>37448</v>
      </c>
      <c r="J50" s="286">
        <v>40739</v>
      </c>
      <c r="K50" s="241">
        <v>9</v>
      </c>
      <c r="L50" s="241">
        <v>2</v>
      </c>
      <c r="M50" s="164"/>
    </row>
    <row r="51" spans="1:13" ht="17.100000000000001" customHeight="1" x14ac:dyDescent="0.25">
      <c r="A51" s="195">
        <v>36</v>
      </c>
      <c r="B51" s="195" t="s">
        <v>131</v>
      </c>
      <c r="C51" s="136" t="s">
        <v>157</v>
      </c>
      <c r="D51" s="176">
        <v>2047.4612444480999</v>
      </c>
      <c r="E51" s="176">
        <v>2047.4612444480999</v>
      </c>
      <c r="F51" s="176"/>
      <c r="G51" s="176">
        <v>2047.4612444480999</v>
      </c>
      <c r="H51" s="286">
        <v>37732</v>
      </c>
      <c r="I51" s="286">
        <v>37865</v>
      </c>
      <c r="J51" s="286">
        <v>41534</v>
      </c>
      <c r="K51" s="241">
        <v>9</v>
      </c>
      <c r="L51" s="241">
        <v>11</v>
      </c>
      <c r="M51" s="164"/>
    </row>
    <row r="52" spans="1:13" ht="17.100000000000001" customHeight="1" x14ac:dyDescent="0.25">
      <c r="A52" s="195">
        <v>37</v>
      </c>
      <c r="B52" s="195" t="s">
        <v>131</v>
      </c>
      <c r="C52" s="136" t="s">
        <v>158</v>
      </c>
      <c r="D52" s="176">
        <v>4254.0330623855998</v>
      </c>
      <c r="E52" s="176">
        <v>4254.0330623855998</v>
      </c>
      <c r="F52" s="176"/>
      <c r="G52" s="176">
        <v>4254.0330623855998</v>
      </c>
      <c r="H52" s="286">
        <v>37489</v>
      </c>
      <c r="I52" s="286">
        <v>37603</v>
      </c>
      <c r="J52" s="286">
        <v>41204</v>
      </c>
      <c r="K52" s="241">
        <v>10</v>
      </c>
      <c r="L52" s="241">
        <v>0</v>
      </c>
      <c r="M52" s="164"/>
    </row>
    <row r="53" spans="1:13" ht="17.100000000000001" customHeight="1" x14ac:dyDescent="0.25">
      <c r="A53" s="370" t="s">
        <v>679</v>
      </c>
      <c r="B53" s="370"/>
      <c r="C53" s="370"/>
      <c r="D53" s="287">
        <f>SUM(D54:D63)</f>
        <v>44971.662788909998</v>
      </c>
      <c r="E53" s="287">
        <f>SUM(E54:E63)</f>
        <v>44971.662788909998</v>
      </c>
      <c r="F53" s="287"/>
      <c r="G53" s="287">
        <f>SUM(G54:G63)</f>
        <v>44971.662788909998</v>
      </c>
      <c r="H53" s="288"/>
      <c r="I53" s="288"/>
      <c r="J53" s="288"/>
      <c r="K53" s="241"/>
      <c r="L53" s="241"/>
      <c r="M53" s="164"/>
    </row>
    <row r="54" spans="1:13" ht="17.100000000000001" customHeight="1" x14ac:dyDescent="0.25">
      <c r="A54" s="195">
        <v>38</v>
      </c>
      <c r="B54" s="195" t="s">
        <v>117</v>
      </c>
      <c r="C54" s="136" t="s">
        <v>159</v>
      </c>
      <c r="D54" s="176">
        <v>18431.858796464101</v>
      </c>
      <c r="E54" s="176">
        <v>18431.858796464101</v>
      </c>
      <c r="F54" s="176"/>
      <c r="G54" s="176">
        <v>18431.858796464101</v>
      </c>
      <c r="H54" s="286">
        <v>37955</v>
      </c>
      <c r="I54" s="286">
        <v>37955</v>
      </c>
      <c r="J54" s="286">
        <v>43341</v>
      </c>
      <c r="K54" s="241">
        <v>14</v>
      </c>
      <c r="L54" s="241">
        <v>4</v>
      </c>
      <c r="M54" s="164"/>
    </row>
    <row r="55" spans="1:13" ht="17.100000000000001" customHeight="1" x14ac:dyDescent="0.25">
      <c r="A55" s="195">
        <v>39</v>
      </c>
      <c r="B55" s="195" t="s">
        <v>127</v>
      </c>
      <c r="C55" s="136" t="s">
        <v>160</v>
      </c>
      <c r="D55" s="176">
        <v>2123.5128717816001</v>
      </c>
      <c r="E55" s="176">
        <v>2123.5128717816001</v>
      </c>
      <c r="F55" s="176"/>
      <c r="G55" s="176">
        <v>2123.5128717816001</v>
      </c>
      <c r="H55" s="286">
        <v>37795</v>
      </c>
      <c r="I55" s="286">
        <v>37851</v>
      </c>
      <c r="J55" s="286">
        <v>43279</v>
      </c>
      <c r="K55" s="241">
        <v>14</v>
      </c>
      <c r="L55" s="241">
        <v>8</v>
      </c>
      <c r="M55" s="164"/>
    </row>
    <row r="56" spans="1:13" s="75" customFormat="1" ht="17.100000000000001" customHeight="1" x14ac:dyDescent="0.25">
      <c r="A56" s="195">
        <v>40</v>
      </c>
      <c r="B56" s="195" t="s">
        <v>127</v>
      </c>
      <c r="C56" s="136" t="s">
        <v>605</v>
      </c>
      <c r="D56" s="176">
        <v>798.18369278700004</v>
      </c>
      <c r="E56" s="176">
        <v>798.18369278700004</v>
      </c>
      <c r="F56" s="176"/>
      <c r="G56" s="176">
        <v>798.18369278700004</v>
      </c>
      <c r="H56" s="286">
        <v>38200</v>
      </c>
      <c r="I56" s="286">
        <v>38366</v>
      </c>
      <c r="J56" s="286">
        <v>42184</v>
      </c>
      <c r="K56" s="241">
        <v>10</v>
      </c>
      <c r="L56" s="241">
        <v>10</v>
      </c>
      <c r="M56" s="170"/>
    </row>
    <row r="57" spans="1:13" ht="17.100000000000001" customHeight="1" x14ac:dyDescent="0.25">
      <c r="A57" s="195">
        <v>41</v>
      </c>
      <c r="B57" s="195" t="s">
        <v>127</v>
      </c>
      <c r="C57" s="136" t="s">
        <v>606</v>
      </c>
      <c r="D57" s="176">
        <v>8130.1686370047009</v>
      </c>
      <c r="E57" s="176">
        <v>8130.1686370047009</v>
      </c>
      <c r="F57" s="176"/>
      <c r="G57" s="176">
        <v>8130.1686370047009</v>
      </c>
      <c r="H57" s="286">
        <v>37966</v>
      </c>
      <c r="I57" s="286">
        <v>37966</v>
      </c>
      <c r="J57" s="286">
        <v>43290</v>
      </c>
      <c r="K57" s="241">
        <v>14</v>
      </c>
      <c r="L57" s="241">
        <v>3</v>
      </c>
      <c r="M57" s="164"/>
    </row>
    <row r="58" spans="1:13" ht="17.100000000000001" customHeight="1" x14ac:dyDescent="0.25">
      <c r="A58" s="195">
        <v>42</v>
      </c>
      <c r="B58" s="195" t="s">
        <v>127</v>
      </c>
      <c r="C58" s="136" t="s">
        <v>163</v>
      </c>
      <c r="D58" s="176">
        <v>5851.6576906085993</v>
      </c>
      <c r="E58" s="176">
        <v>5851.6576906085993</v>
      </c>
      <c r="F58" s="176"/>
      <c r="G58" s="176">
        <v>5851.6576906085993</v>
      </c>
      <c r="H58" s="286">
        <v>38958</v>
      </c>
      <c r="I58" s="286">
        <v>39113</v>
      </c>
      <c r="J58" s="286">
        <v>43341</v>
      </c>
      <c r="K58" s="241">
        <v>11</v>
      </c>
      <c r="L58" s="241">
        <v>5</v>
      </c>
      <c r="M58" s="164"/>
    </row>
    <row r="59" spans="1:13" ht="17.100000000000001" customHeight="1" x14ac:dyDescent="0.25">
      <c r="A59" s="195">
        <v>43</v>
      </c>
      <c r="B59" s="195" t="s">
        <v>127</v>
      </c>
      <c r="C59" s="136" t="s">
        <v>164</v>
      </c>
      <c r="D59" s="176">
        <v>4199.3378995425001</v>
      </c>
      <c r="E59" s="176">
        <v>4199.3378995425001</v>
      </c>
      <c r="F59" s="176"/>
      <c r="G59" s="176">
        <v>4199.3378995425001</v>
      </c>
      <c r="H59" s="286">
        <v>37904</v>
      </c>
      <c r="I59" s="286">
        <v>38121</v>
      </c>
      <c r="J59" s="286">
        <v>43341</v>
      </c>
      <c r="K59" s="241">
        <v>14</v>
      </c>
      <c r="L59" s="241">
        <v>8</v>
      </c>
      <c r="M59" s="164"/>
    </row>
    <row r="60" spans="1:13" ht="17.100000000000001" customHeight="1" x14ac:dyDescent="0.25">
      <c r="A60" s="195">
        <v>44</v>
      </c>
      <c r="B60" s="195" t="s">
        <v>131</v>
      </c>
      <c r="C60" s="136" t="s">
        <v>165</v>
      </c>
      <c r="D60" s="176">
        <v>706.23932659410002</v>
      </c>
      <c r="E60" s="176">
        <v>706.23932659410002</v>
      </c>
      <c r="F60" s="176"/>
      <c r="G60" s="176">
        <v>706.23932659410002</v>
      </c>
      <c r="H60" s="286">
        <v>37750</v>
      </c>
      <c r="I60" s="286">
        <v>37750</v>
      </c>
      <c r="J60" s="286">
        <v>41422</v>
      </c>
      <c r="K60" s="241">
        <v>9</v>
      </c>
      <c r="L60" s="241">
        <v>6</v>
      </c>
      <c r="M60" s="164"/>
    </row>
    <row r="61" spans="1:13" ht="17.100000000000001" customHeight="1" x14ac:dyDescent="0.25">
      <c r="A61" s="195">
        <v>45</v>
      </c>
      <c r="B61" s="195" t="s">
        <v>131</v>
      </c>
      <c r="C61" s="136" t="s">
        <v>166</v>
      </c>
      <c r="D61" s="176">
        <v>2206.9518282941999</v>
      </c>
      <c r="E61" s="176">
        <v>2206.9518282941999</v>
      </c>
      <c r="F61" s="176"/>
      <c r="G61" s="176">
        <v>2206.9518282941999</v>
      </c>
      <c r="H61" s="286">
        <v>37995</v>
      </c>
      <c r="I61" s="286">
        <v>38231</v>
      </c>
      <c r="J61" s="286">
        <v>43341</v>
      </c>
      <c r="K61" s="241">
        <v>13</v>
      </c>
      <c r="L61" s="241">
        <v>11</v>
      </c>
      <c r="M61" s="164"/>
    </row>
    <row r="62" spans="1:13" ht="17.100000000000001" customHeight="1" x14ac:dyDescent="0.25">
      <c r="A62" s="195">
        <v>46</v>
      </c>
      <c r="B62" s="195" t="s">
        <v>131</v>
      </c>
      <c r="C62" s="136" t="s">
        <v>167</v>
      </c>
      <c r="D62" s="176">
        <v>640.71195323070003</v>
      </c>
      <c r="E62" s="176">
        <v>640.71195323070003</v>
      </c>
      <c r="F62" s="176"/>
      <c r="G62" s="176">
        <v>640.71195323070003</v>
      </c>
      <c r="H62" s="286">
        <v>38079</v>
      </c>
      <c r="I62" s="286">
        <v>37742</v>
      </c>
      <c r="J62" s="286">
        <v>41422</v>
      </c>
      <c r="K62" s="241">
        <v>8</v>
      </c>
      <c r="L62" s="241">
        <v>7</v>
      </c>
      <c r="M62" s="164"/>
    </row>
    <row r="63" spans="1:13" ht="17.100000000000001" customHeight="1" x14ac:dyDescent="0.25">
      <c r="A63" s="195">
        <v>47</v>
      </c>
      <c r="B63" s="195" t="s">
        <v>131</v>
      </c>
      <c r="C63" s="136" t="s">
        <v>168</v>
      </c>
      <c r="D63" s="176">
        <v>1883.0400926025</v>
      </c>
      <c r="E63" s="176">
        <v>1883.0400926025</v>
      </c>
      <c r="F63" s="176"/>
      <c r="G63" s="176">
        <v>1883.0400926025</v>
      </c>
      <c r="H63" s="286">
        <v>37685</v>
      </c>
      <c r="I63" s="286">
        <v>37895</v>
      </c>
      <c r="J63" s="286">
        <v>41670</v>
      </c>
      <c r="K63" s="241">
        <v>10</v>
      </c>
      <c r="L63" s="241">
        <v>3</v>
      </c>
      <c r="M63" s="164"/>
    </row>
    <row r="64" spans="1:13" ht="17.100000000000001" customHeight="1" x14ac:dyDescent="0.25">
      <c r="A64" s="370" t="s">
        <v>680</v>
      </c>
      <c r="B64" s="370"/>
      <c r="C64" s="370"/>
      <c r="D64" s="287">
        <f>SUM(D65:D76)</f>
        <v>22689.857372012997</v>
      </c>
      <c r="E64" s="287">
        <f>SUM(E65:E76)</f>
        <v>22689.857372012997</v>
      </c>
      <c r="F64" s="287"/>
      <c r="G64" s="287">
        <f>SUM(G65:G76)</f>
        <v>22689.857372012997</v>
      </c>
      <c r="H64" s="288"/>
      <c r="I64" s="288"/>
      <c r="J64" s="288"/>
      <c r="K64" s="241"/>
      <c r="L64" s="241"/>
      <c r="M64" s="164"/>
    </row>
    <row r="65" spans="1:13" ht="17.100000000000001" customHeight="1" x14ac:dyDescent="0.25">
      <c r="A65" s="195">
        <v>48</v>
      </c>
      <c r="B65" s="195" t="s">
        <v>119</v>
      </c>
      <c r="C65" s="136" t="s">
        <v>169</v>
      </c>
      <c r="D65" s="176">
        <v>1147.5306045878999</v>
      </c>
      <c r="E65" s="176">
        <v>1147.5306045878999</v>
      </c>
      <c r="F65" s="176"/>
      <c r="G65" s="176">
        <v>1147.5306045878999</v>
      </c>
      <c r="H65" s="286">
        <v>38562</v>
      </c>
      <c r="I65" s="286">
        <v>38562</v>
      </c>
      <c r="J65" s="286">
        <v>43341</v>
      </c>
      <c r="K65" s="241">
        <v>13</v>
      </c>
      <c r="L65" s="241">
        <v>0</v>
      </c>
      <c r="M65" s="164"/>
    </row>
    <row r="66" spans="1:13" ht="17.100000000000001" customHeight="1" x14ac:dyDescent="0.25">
      <c r="A66" s="195">
        <v>49</v>
      </c>
      <c r="B66" s="195" t="s">
        <v>127</v>
      </c>
      <c r="C66" s="136" t="s">
        <v>170</v>
      </c>
      <c r="D66" s="176">
        <v>3049.1544379724996</v>
      </c>
      <c r="E66" s="176">
        <v>3049.1544379724996</v>
      </c>
      <c r="F66" s="176"/>
      <c r="G66" s="176">
        <v>3049.1544379724996</v>
      </c>
      <c r="H66" s="286">
        <v>38546</v>
      </c>
      <c r="I66" s="286">
        <v>38546</v>
      </c>
      <c r="J66" s="286">
        <v>43279</v>
      </c>
      <c r="K66" s="241">
        <v>12</v>
      </c>
      <c r="L66" s="241">
        <v>9</v>
      </c>
      <c r="M66" s="164"/>
    </row>
    <row r="67" spans="1:13" ht="17.100000000000001" customHeight="1" x14ac:dyDescent="0.25">
      <c r="A67" s="195">
        <v>50</v>
      </c>
      <c r="B67" s="195" t="s">
        <v>127</v>
      </c>
      <c r="C67" s="136" t="s">
        <v>171</v>
      </c>
      <c r="D67" s="176">
        <v>2137.0890858291</v>
      </c>
      <c r="E67" s="176">
        <v>2137.0890858291</v>
      </c>
      <c r="F67" s="176"/>
      <c r="G67" s="176">
        <v>2137.0890858291</v>
      </c>
      <c r="H67" s="286">
        <v>38275</v>
      </c>
      <c r="I67" s="286">
        <v>39538</v>
      </c>
      <c r="J67" s="286">
        <v>43341</v>
      </c>
      <c r="K67" s="241">
        <v>13</v>
      </c>
      <c r="L67" s="241">
        <v>8</v>
      </c>
      <c r="M67" s="164"/>
    </row>
    <row r="68" spans="1:13" ht="17.100000000000001" customHeight="1" x14ac:dyDescent="0.25">
      <c r="A68" s="195">
        <v>51</v>
      </c>
      <c r="B68" s="195" t="s">
        <v>127</v>
      </c>
      <c r="C68" s="136" t="s">
        <v>172</v>
      </c>
      <c r="D68" s="176">
        <v>2354.6611790091001</v>
      </c>
      <c r="E68" s="176">
        <v>2354.6611790091001</v>
      </c>
      <c r="F68" s="176"/>
      <c r="G68" s="176">
        <v>2354.6611790091001</v>
      </c>
      <c r="H68" s="286">
        <v>38187</v>
      </c>
      <c r="I68" s="286">
        <v>39798</v>
      </c>
      <c r="J68" s="286">
        <v>42643</v>
      </c>
      <c r="K68" s="241">
        <v>11</v>
      </c>
      <c r="L68" s="241">
        <v>8</v>
      </c>
      <c r="M68" s="164"/>
    </row>
    <row r="69" spans="1:13" ht="17.100000000000001" customHeight="1" x14ac:dyDescent="0.25">
      <c r="A69" s="195">
        <v>52</v>
      </c>
      <c r="B69" s="195" t="s">
        <v>127</v>
      </c>
      <c r="C69" s="136" t="s">
        <v>173</v>
      </c>
      <c r="D69" s="176">
        <v>988.03752774090003</v>
      </c>
      <c r="E69" s="176">
        <v>988.03752774090003</v>
      </c>
      <c r="F69" s="176"/>
      <c r="G69" s="176">
        <v>988.03752774090003</v>
      </c>
      <c r="H69" s="286">
        <v>38200</v>
      </c>
      <c r="I69" s="286">
        <v>38327</v>
      </c>
      <c r="J69" s="286">
        <v>43341</v>
      </c>
      <c r="K69" s="241">
        <v>13</v>
      </c>
      <c r="L69" s="241">
        <v>5</v>
      </c>
      <c r="M69" s="164"/>
    </row>
    <row r="70" spans="1:13" ht="17.100000000000001" customHeight="1" x14ac:dyDescent="0.25">
      <c r="A70" s="195">
        <v>53</v>
      </c>
      <c r="B70" s="195" t="s">
        <v>127</v>
      </c>
      <c r="C70" s="136" t="s">
        <v>174</v>
      </c>
      <c r="D70" s="176">
        <v>621.76350465840005</v>
      </c>
      <c r="E70" s="176">
        <v>621.76350465840005</v>
      </c>
      <c r="F70" s="176"/>
      <c r="G70" s="176">
        <v>621.76350465840005</v>
      </c>
      <c r="H70" s="286">
        <v>38353</v>
      </c>
      <c r="I70" s="286">
        <v>38504</v>
      </c>
      <c r="J70" s="286">
        <v>42626</v>
      </c>
      <c r="K70" s="241">
        <v>11</v>
      </c>
      <c r="L70" s="241">
        <v>6</v>
      </c>
      <c r="M70" s="164"/>
    </row>
    <row r="71" spans="1:13" ht="17.100000000000001" customHeight="1" x14ac:dyDescent="0.25">
      <c r="A71" s="195">
        <v>54</v>
      </c>
      <c r="B71" s="195" t="s">
        <v>127</v>
      </c>
      <c r="C71" s="136" t="s">
        <v>175</v>
      </c>
      <c r="D71" s="176">
        <v>688.32693271289997</v>
      </c>
      <c r="E71" s="176">
        <v>688.32693271289997</v>
      </c>
      <c r="F71" s="176"/>
      <c r="G71" s="176">
        <v>688.32693271289997</v>
      </c>
      <c r="H71" s="286">
        <v>38279</v>
      </c>
      <c r="I71" s="286">
        <v>38777</v>
      </c>
      <c r="J71" s="286">
        <v>42479</v>
      </c>
      <c r="K71" s="241">
        <v>11</v>
      </c>
      <c r="L71" s="241">
        <v>6</v>
      </c>
      <c r="M71" s="164"/>
    </row>
    <row r="72" spans="1:13" ht="17.100000000000001" customHeight="1" x14ac:dyDescent="0.25">
      <c r="A72" s="195">
        <v>55</v>
      </c>
      <c r="B72" s="195" t="s">
        <v>127</v>
      </c>
      <c r="C72" s="136" t="s">
        <v>176</v>
      </c>
      <c r="D72" s="176">
        <v>255.04035631619999</v>
      </c>
      <c r="E72" s="176">
        <v>255.04035631619999</v>
      </c>
      <c r="F72" s="176"/>
      <c r="G72" s="176">
        <v>255.04035631619999</v>
      </c>
      <c r="H72" s="286">
        <v>38026</v>
      </c>
      <c r="I72" s="286">
        <v>38026</v>
      </c>
      <c r="J72" s="286">
        <v>41703</v>
      </c>
      <c r="K72" s="241">
        <v>10</v>
      </c>
      <c r="L72" s="241">
        <v>1</v>
      </c>
      <c r="M72" s="164"/>
    </row>
    <row r="73" spans="1:13" ht="17.100000000000001" customHeight="1" x14ac:dyDescent="0.25">
      <c r="A73" s="195">
        <v>57</v>
      </c>
      <c r="B73" s="195" t="s">
        <v>127</v>
      </c>
      <c r="C73" s="136" t="s">
        <v>177</v>
      </c>
      <c r="D73" s="176">
        <v>445.91216663759997</v>
      </c>
      <c r="E73" s="176">
        <v>445.91216663759997</v>
      </c>
      <c r="F73" s="176"/>
      <c r="G73" s="176">
        <v>445.91216663759997</v>
      </c>
      <c r="H73" s="286">
        <v>39692</v>
      </c>
      <c r="I73" s="286">
        <v>39677</v>
      </c>
      <c r="J73" s="286">
        <v>43111</v>
      </c>
      <c r="K73" s="241">
        <v>9</v>
      </c>
      <c r="L73" s="241">
        <v>0</v>
      </c>
      <c r="M73" s="164"/>
    </row>
    <row r="74" spans="1:13" ht="17.100000000000001" customHeight="1" x14ac:dyDescent="0.25">
      <c r="A74" s="195">
        <v>58</v>
      </c>
      <c r="B74" s="195" t="s">
        <v>131</v>
      </c>
      <c r="C74" s="136" t="s">
        <v>178</v>
      </c>
      <c r="D74" s="176">
        <v>3415.4500062579</v>
      </c>
      <c r="E74" s="176">
        <v>3415.4500062579</v>
      </c>
      <c r="F74" s="176"/>
      <c r="G74" s="176">
        <v>3415.4500062579</v>
      </c>
      <c r="H74" s="286">
        <v>38037</v>
      </c>
      <c r="I74" s="286">
        <v>38037</v>
      </c>
      <c r="J74" s="286">
        <v>43341</v>
      </c>
      <c r="K74" s="241">
        <v>14</v>
      </c>
      <c r="L74" s="241">
        <v>4</v>
      </c>
      <c r="M74" s="164"/>
    </row>
    <row r="75" spans="1:13" ht="17.100000000000001" customHeight="1" x14ac:dyDescent="0.25">
      <c r="A75" s="195">
        <v>59</v>
      </c>
      <c r="B75" s="195" t="s">
        <v>131</v>
      </c>
      <c r="C75" s="136" t="s">
        <v>179</v>
      </c>
      <c r="D75" s="176">
        <v>1035.0862514577</v>
      </c>
      <c r="E75" s="176">
        <v>1035.0862514577</v>
      </c>
      <c r="F75" s="176"/>
      <c r="G75" s="176">
        <v>1035.0862514577</v>
      </c>
      <c r="H75" s="286">
        <v>38650</v>
      </c>
      <c r="I75" s="286">
        <v>39188</v>
      </c>
      <c r="J75" s="286">
        <v>42626</v>
      </c>
      <c r="K75" s="241">
        <v>10</v>
      </c>
      <c r="L75" s="241">
        <v>6</v>
      </c>
      <c r="M75" s="164"/>
    </row>
    <row r="76" spans="1:13" ht="17.100000000000001" customHeight="1" x14ac:dyDescent="0.25">
      <c r="A76" s="195">
        <v>60</v>
      </c>
      <c r="B76" s="195" t="s">
        <v>180</v>
      </c>
      <c r="C76" s="136" t="s">
        <v>181</v>
      </c>
      <c r="D76" s="176">
        <v>6551.8053188327995</v>
      </c>
      <c r="E76" s="176">
        <v>6551.8053188327995</v>
      </c>
      <c r="F76" s="176"/>
      <c r="G76" s="176">
        <v>6551.8053188327995</v>
      </c>
      <c r="H76" s="286">
        <v>38163</v>
      </c>
      <c r="I76" s="286">
        <v>39783</v>
      </c>
      <c r="J76" s="286">
        <v>42643</v>
      </c>
      <c r="K76" s="241">
        <v>10</v>
      </c>
      <c r="L76" s="241">
        <v>9</v>
      </c>
      <c r="M76" s="164"/>
    </row>
    <row r="77" spans="1:13" ht="17.100000000000001" customHeight="1" x14ac:dyDescent="0.25">
      <c r="A77" s="370" t="s">
        <v>681</v>
      </c>
      <c r="B77" s="370"/>
      <c r="C77" s="370"/>
      <c r="D77" s="287">
        <f>SUM(D78:D115)</f>
        <v>107255.2193468184</v>
      </c>
      <c r="E77" s="287">
        <f>SUM(E78:E115)</f>
        <v>107255.2193468184</v>
      </c>
      <c r="F77" s="287"/>
      <c r="G77" s="287">
        <f>SUM(G78:G115)</f>
        <v>107255.2193468184</v>
      </c>
      <c r="H77" s="288"/>
      <c r="I77" s="288"/>
      <c r="J77" s="288"/>
      <c r="K77" s="241"/>
      <c r="L77" s="241"/>
      <c r="M77" s="164"/>
    </row>
    <row r="78" spans="1:13" ht="17.100000000000001" customHeight="1" x14ac:dyDescent="0.25">
      <c r="A78" s="195">
        <v>61</v>
      </c>
      <c r="B78" s="195" t="s">
        <v>117</v>
      </c>
      <c r="C78" s="136" t="s">
        <v>182</v>
      </c>
      <c r="D78" s="176">
        <v>8728.9103120348991</v>
      </c>
      <c r="E78" s="176">
        <v>8728.9103120348991</v>
      </c>
      <c r="F78" s="176"/>
      <c r="G78" s="176">
        <v>8728.9103120348991</v>
      </c>
      <c r="H78" s="286">
        <v>38598</v>
      </c>
      <c r="I78" s="286">
        <v>38598</v>
      </c>
      <c r="J78" s="286">
        <v>43279</v>
      </c>
      <c r="K78" s="241">
        <v>12</v>
      </c>
      <c r="L78" s="241">
        <v>3</v>
      </c>
      <c r="M78" s="164"/>
    </row>
    <row r="79" spans="1:13" ht="17.100000000000001" customHeight="1" x14ac:dyDescent="0.25">
      <c r="A79" s="195">
        <v>62</v>
      </c>
      <c r="B79" s="195" t="s">
        <v>183</v>
      </c>
      <c r="C79" s="136" t="s">
        <v>607</v>
      </c>
      <c r="D79" s="176">
        <v>27597.987654022498</v>
      </c>
      <c r="E79" s="176">
        <v>27597.987654022498</v>
      </c>
      <c r="F79" s="176"/>
      <c r="G79" s="176">
        <v>27597.987654022498</v>
      </c>
      <c r="H79" s="286">
        <v>40258</v>
      </c>
      <c r="I79" s="286">
        <v>40258</v>
      </c>
      <c r="J79" s="286">
        <v>46311</v>
      </c>
      <c r="K79" s="241">
        <v>16</v>
      </c>
      <c r="L79" s="241">
        <v>2</v>
      </c>
      <c r="M79" s="164"/>
    </row>
    <row r="80" spans="1:13" ht="17.100000000000001" customHeight="1" x14ac:dyDescent="0.25">
      <c r="A80" s="195">
        <v>63</v>
      </c>
      <c r="B80" s="195" t="s">
        <v>146</v>
      </c>
      <c r="C80" s="136" t="s">
        <v>608</v>
      </c>
      <c r="D80" s="176">
        <v>6315.1535398380001</v>
      </c>
      <c r="E80" s="176">
        <v>6315.1535398380001</v>
      </c>
      <c r="F80" s="176"/>
      <c r="G80" s="176">
        <v>6315.1535398380001</v>
      </c>
      <c r="H80" s="286">
        <v>39141</v>
      </c>
      <c r="I80" s="286">
        <v>39325</v>
      </c>
      <c r="J80" s="286">
        <v>50024</v>
      </c>
      <c r="K80" s="241">
        <v>29</v>
      </c>
      <c r="L80" s="241">
        <v>7</v>
      </c>
      <c r="M80" s="164"/>
    </row>
    <row r="81" spans="1:13" ht="17.100000000000001" customHeight="1" x14ac:dyDescent="0.25">
      <c r="A81" s="195">
        <v>64</v>
      </c>
      <c r="B81" s="195" t="s">
        <v>127</v>
      </c>
      <c r="C81" s="136" t="s">
        <v>187</v>
      </c>
      <c r="D81" s="176">
        <v>209.388159006</v>
      </c>
      <c r="E81" s="176">
        <v>209.388159006</v>
      </c>
      <c r="F81" s="176"/>
      <c r="G81" s="176">
        <v>209.388159006</v>
      </c>
      <c r="H81" s="286">
        <v>38922</v>
      </c>
      <c r="I81" s="286">
        <v>38901</v>
      </c>
      <c r="J81" s="286">
        <v>42384</v>
      </c>
      <c r="K81" s="241">
        <v>9</v>
      </c>
      <c r="L81" s="241">
        <v>10</v>
      </c>
      <c r="M81" s="164"/>
    </row>
    <row r="82" spans="1:13" ht="17.100000000000001" customHeight="1" x14ac:dyDescent="0.25">
      <c r="A82" s="195">
        <v>65</v>
      </c>
      <c r="B82" s="195" t="s">
        <v>127</v>
      </c>
      <c r="C82" s="136" t="s">
        <v>188</v>
      </c>
      <c r="D82" s="176">
        <v>968.32729511310004</v>
      </c>
      <c r="E82" s="176">
        <v>968.32729511310004</v>
      </c>
      <c r="F82" s="176"/>
      <c r="G82" s="176">
        <v>968.32729511310004</v>
      </c>
      <c r="H82" s="286">
        <v>38905</v>
      </c>
      <c r="I82" s="286">
        <v>38946</v>
      </c>
      <c r="J82" s="286">
        <v>43341</v>
      </c>
      <c r="K82" s="241">
        <v>12</v>
      </c>
      <c r="L82" s="241">
        <v>1</v>
      </c>
      <c r="M82" s="164"/>
    </row>
    <row r="83" spans="1:13" ht="17.100000000000001" customHeight="1" x14ac:dyDescent="0.25">
      <c r="A83" s="195">
        <v>66</v>
      </c>
      <c r="B83" s="195" t="s">
        <v>127</v>
      </c>
      <c r="C83" s="136" t="s">
        <v>189</v>
      </c>
      <c r="D83" s="176">
        <v>6083.4888368631</v>
      </c>
      <c r="E83" s="176">
        <v>6083.4888368631</v>
      </c>
      <c r="F83" s="176"/>
      <c r="G83" s="176">
        <v>6083.4888368631</v>
      </c>
      <c r="H83" s="286">
        <v>38544</v>
      </c>
      <c r="I83" s="286">
        <v>39141</v>
      </c>
      <c r="J83" s="286">
        <v>43341</v>
      </c>
      <c r="K83" s="241">
        <v>12</v>
      </c>
      <c r="L83" s="241">
        <v>11</v>
      </c>
      <c r="M83" s="164"/>
    </row>
    <row r="84" spans="1:13" ht="17.100000000000001" customHeight="1" x14ac:dyDescent="0.25">
      <c r="A84" s="195">
        <v>67</v>
      </c>
      <c r="B84" s="195" t="s">
        <v>127</v>
      </c>
      <c r="C84" s="136" t="s">
        <v>190</v>
      </c>
      <c r="D84" s="176">
        <v>2273.251180668</v>
      </c>
      <c r="E84" s="176">
        <v>2273.251180668</v>
      </c>
      <c r="F84" s="176"/>
      <c r="G84" s="176">
        <v>2273.251180668</v>
      </c>
      <c r="H84" s="286">
        <v>38288</v>
      </c>
      <c r="I84" s="286">
        <v>38288</v>
      </c>
      <c r="J84" s="286">
        <v>41899</v>
      </c>
      <c r="K84" s="241">
        <v>9</v>
      </c>
      <c r="L84" s="241">
        <v>5</v>
      </c>
      <c r="M84" s="164"/>
    </row>
    <row r="85" spans="1:13" ht="17.100000000000001" customHeight="1" x14ac:dyDescent="0.25">
      <c r="A85" s="195">
        <v>68</v>
      </c>
      <c r="B85" s="195" t="s">
        <v>127</v>
      </c>
      <c r="C85" s="136" t="s">
        <v>191</v>
      </c>
      <c r="D85" s="176">
        <v>2861.6128106826</v>
      </c>
      <c r="E85" s="176">
        <v>2861.6128106826</v>
      </c>
      <c r="F85" s="176"/>
      <c r="G85" s="176">
        <v>2861.6128106826</v>
      </c>
      <c r="H85" s="286">
        <v>40008</v>
      </c>
      <c r="I85" s="286">
        <v>41242</v>
      </c>
      <c r="J85" s="286">
        <v>46129</v>
      </c>
      <c r="K85" s="241">
        <v>16</v>
      </c>
      <c r="L85" s="241">
        <v>6</v>
      </c>
      <c r="M85" s="164"/>
    </row>
    <row r="86" spans="1:13" ht="17.100000000000001" customHeight="1" x14ac:dyDescent="0.25">
      <c r="A86" s="195">
        <v>69</v>
      </c>
      <c r="B86" s="195" t="s">
        <v>127</v>
      </c>
      <c r="C86" s="136" t="s">
        <v>192</v>
      </c>
      <c r="D86" s="176">
        <v>1678.8372538587</v>
      </c>
      <c r="E86" s="176">
        <v>1678.8372538587</v>
      </c>
      <c r="F86" s="176"/>
      <c r="G86" s="176">
        <v>1678.8372538587</v>
      </c>
      <c r="H86" s="286">
        <v>38121</v>
      </c>
      <c r="I86" s="286">
        <v>38121</v>
      </c>
      <c r="J86" s="286">
        <v>41780</v>
      </c>
      <c r="K86" s="241">
        <v>10</v>
      </c>
      <c r="L86" s="241">
        <v>0</v>
      </c>
      <c r="M86" s="164"/>
    </row>
    <row r="87" spans="1:13" ht="17.100000000000001" customHeight="1" x14ac:dyDescent="0.25">
      <c r="A87" s="195">
        <v>70</v>
      </c>
      <c r="B87" s="195" t="s">
        <v>127</v>
      </c>
      <c r="C87" s="136" t="s">
        <v>193</v>
      </c>
      <c r="D87" s="176">
        <v>1457.5725601749</v>
      </c>
      <c r="E87" s="176">
        <v>1457.5725601749</v>
      </c>
      <c r="F87" s="176"/>
      <c r="G87" s="176">
        <v>1457.5725601749</v>
      </c>
      <c r="H87" s="286">
        <v>38350</v>
      </c>
      <c r="I87" s="286">
        <v>38350</v>
      </c>
      <c r="J87" s="286">
        <v>43290</v>
      </c>
      <c r="K87" s="241">
        <v>13</v>
      </c>
      <c r="L87" s="241">
        <v>4</v>
      </c>
      <c r="M87" s="164"/>
    </row>
    <row r="88" spans="1:13" ht="17.100000000000001" customHeight="1" x14ac:dyDescent="0.25">
      <c r="A88" s="195">
        <v>71</v>
      </c>
      <c r="B88" s="195" t="s">
        <v>194</v>
      </c>
      <c r="C88" s="136" t="s">
        <v>195</v>
      </c>
      <c r="D88" s="176">
        <v>1924.4488780880999</v>
      </c>
      <c r="E88" s="176">
        <v>1924.4488780880999</v>
      </c>
      <c r="F88" s="176"/>
      <c r="G88" s="176">
        <v>1924.4488780880999</v>
      </c>
      <c r="H88" s="286">
        <v>38578</v>
      </c>
      <c r="I88" s="286">
        <v>38578</v>
      </c>
      <c r="J88" s="286">
        <v>42069</v>
      </c>
      <c r="K88" s="241">
        <v>9</v>
      </c>
      <c r="L88" s="241">
        <v>2</v>
      </c>
      <c r="M88" s="164"/>
    </row>
    <row r="89" spans="1:13" ht="17.100000000000001" customHeight="1" x14ac:dyDescent="0.25">
      <c r="A89" s="195">
        <v>72</v>
      </c>
      <c r="B89" s="195" t="s">
        <v>196</v>
      </c>
      <c r="C89" s="136" t="s">
        <v>197</v>
      </c>
      <c r="D89" s="176">
        <v>1922.4002596656001</v>
      </c>
      <c r="E89" s="176">
        <v>1922.4002596656001</v>
      </c>
      <c r="F89" s="176"/>
      <c r="G89" s="176">
        <v>1922.4002596656001</v>
      </c>
      <c r="H89" s="286">
        <v>38507</v>
      </c>
      <c r="I89" s="286">
        <v>38650</v>
      </c>
      <c r="J89" s="286">
        <v>42069</v>
      </c>
      <c r="K89" s="241">
        <v>9</v>
      </c>
      <c r="L89" s="241">
        <v>9</v>
      </c>
      <c r="M89" s="164"/>
    </row>
    <row r="90" spans="1:13" ht="17.100000000000001" customHeight="1" x14ac:dyDescent="0.25">
      <c r="A90" s="195">
        <v>73</v>
      </c>
      <c r="B90" s="195" t="s">
        <v>196</v>
      </c>
      <c r="C90" s="136" t="s">
        <v>198</v>
      </c>
      <c r="D90" s="176">
        <v>3798.8601067949999</v>
      </c>
      <c r="E90" s="176">
        <v>3798.8601067949999</v>
      </c>
      <c r="F90" s="176"/>
      <c r="G90" s="176">
        <v>3798.8601067949999</v>
      </c>
      <c r="H90" s="286">
        <v>40186</v>
      </c>
      <c r="I90" s="286">
        <v>40186</v>
      </c>
      <c r="J90" s="286">
        <v>43672</v>
      </c>
      <c r="K90" s="241">
        <v>9</v>
      </c>
      <c r="L90" s="241">
        <v>5</v>
      </c>
      <c r="M90" s="164"/>
    </row>
    <row r="91" spans="1:13" ht="17.100000000000001" customHeight="1" x14ac:dyDescent="0.25">
      <c r="A91" s="195">
        <v>74</v>
      </c>
      <c r="B91" s="195" t="s">
        <v>196</v>
      </c>
      <c r="C91" s="136" t="s">
        <v>199</v>
      </c>
      <c r="D91" s="176">
        <v>318.04536001290001</v>
      </c>
      <c r="E91" s="176">
        <v>318.04536001290001</v>
      </c>
      <c r="F91" s="176"/>
      <c r="G91" s="176">
        <v>318.04536001290001</v>
      </c>
      <c r="H91" s="286">
        <v>38457</v>
      </c>
      <c r="I91" s="286">
        <v>38457</v>
      </c>
      <c r="J91" s="286">
        <v>43341</v>
      </c>
      <c r="K91" s="241">
        <v>12</v>
      </c>
      <c r="L91" s="241">
        <v>8</v>
      </c>
      <c r="M91" s="164"/>
    </row>
    <row r="92" spans="1:13" ht="17.100000000000001" customHeight="1" x14ac:dyDescent="0.25">
      <c r="A92" s="195">
        <v>75</v>
      </c>
      <c r="B92" s="195" t="s">
        <v>196</v>
      </c>
      <c r="C92" s="136" t="s">
        <v>200</v>
      </c>
      <c r="D92" s="176">
        <v>2748.3140068292996</v>
      </c>
      <c r="E92" s="176">
        <v>2748.3140068292996</v>
      </c>
      <c r="F92" s="176"/>
      <c r="G92" s="176">
        <v>2748.3140068292996</v>
      </c>
      <c r="H92" s="286">
        <v>38290</v>
      </c>
      <c r="I92" s="286">
        <v>38404</v>
      </c>
      <c r="J92" s="286">
        <v>43341</v>
      </c>
      <c r="K92" s="241">
        <v>13</v>
      </c>
      <c r="L92" s="241">
        <v>10</v>
      </c>
      <c r="M92" s="164"/>
    </row>
    <row r="93" spans="1:13" ht="17.100000000000001" customHeight="1" x14ac:dyDescent="0.25">
      <c r="A93" s="195">
        <v>76</v>
      </c>
      <c r="B93" s="195" t="s">
        <v>196</v>
      </c>
      <c r="C93" s="136" t="s">
        <v>201</v>
      </c>
      <c r="D93" s="176">
        <v>886.23127562189995</v>
      </c>
      <c r="E93" s="176">
        <v>886.23127562189995</v>
      </c>
      <c r="F93" s="176"/>
      <c r="G93" s="176">
        <v>886.23127562189995</v>
      </c>
      <c r="H93" s="286">
        <v>38596</v>
      </c>
      <c r="I93" s="286">
        <v>38714</v>
      </c>
      <c r="J93" s="286">
        <v>42384</v>
      </c>
      <c r="K93" s="241">
        <v>9</v>
      </c>
      <c r="L93" s="241">
        <v>4</v>
      </c>
      <c r="M93" s="164"/>
    </row>
    <row r="94" spans="1:13" ht="17.100000000000001" customHeight="1" x14ac:dyDescent="0.25">
      <c r="A94" s="195">
        <v>77</v>
      </c>
      <c r="B94" s="195" t="s">
        <v>196</v>
      </c>
      <c r="C94" s="136" t="s">
        <v>202</v>
      </c>
      <c r="D94" s="176">
        <v>2935.0918637702998</v>
      </c>
      <c r="E94" s="176">
        <v>2935.0918637702998</v>
      </c>
      <c r="F94" s="176"/>
      <c r="G94" s="176">
        <v>2935.0918637702998</v>
      </c>
      <c r="H94" s="286">
        <v>38449</v>
      </c>
      <c r="I94" s="286">
        <v>38449</v>
      </c>
      <c r="J94" s="286">
        <v>43341</v>
      </c>
      <c r="K94" s="241">
        <v>12</v>
      </c>
      <c r="L94" s="241">
        <v>8</v>
      </c>
      <c r="M94" s="164"/>
    </row>
    <row r="95" spans="1:13" ht="17.100000000000001" customHeight="1" x14ac:dyDescent="0.25">
      <c r="A95" s="195">
        <v>78</v>
      </c>
      <c r="B95" s="195" t="s">
        <v>196</v>
      </c>
      <c r="C95" s="136" t="s">
        <v>203</v>
      </c>
      <c r="D95" s="176">
        <v>228.01245665639999</v>
      </c>
      <c r="E95" s="176">
        <v>228.01245665639999</v>
      </c>
      <c r="F95" s="176"/>
      <c r="G95" s="176">
        <v>228.01245665639999</v>
      </c>
      <c r="H95" s="286">
        <v>38088</v>
      </c>
      <c r="I95" s="286">
        <v>38088</v>
      </c>
      <c r="J95" s="286">
        <v>41780</v>
      </c>
      <c r="K95" s="241">
        <v>10</v>
      </c>
      <c r="L95" s="241">
        <v>1</v>
      </c>
      <c r="M95" s="164"/>
    </row>
    <row r="96" spans="1:13" ht="17.100000000000001" customHeight="1" x14ac:dyDescent="0.25">
      <c r="A96" s="195">
        <v>79</v>
      </c>
      <c r="B96" s="195" t="s">
        <v>196</v>
      </c>
      <c r="C96" s="136" t="s">
        <v>205</v>
      </c>
      <c r="D96" s="176">
        <v>5902.6454368205996</v>
      </c>
      <c r="E96" s="176">
        <v>5902.6454368205996</v>
      </c>
      <c r="F96" s="176"/>
      <c r="G96" s="176">
        <v>5902.6454368205996</v>
      </c>
      <c r="H96" s="286">
        <v>39588</v>
      </c>
      <c r="I96" s="286">
        <v>39272</v>
      </c>
      <c r="J96" s="286">
        <v>43341</v>
      </c>
      <c r="K96" s="241">
        <v>10</v>
      </c>
      <c r="L96" s="241">
        <v>3</v>
      </c>
      <c r="M96" s="164"/>
    </row>
    <row r="97" spans="1:13" ht="17.100000000000001" customHeight="1" x14ac:dyDescent="0.25">
      <c r="A97" s="195">
        <v>80</v>
      </c>
      <c r="B97" s="195" t="s">
        <v>196</v>
      </c>
      <c r="C97" s="136" t="s">
        <v>206</v>
      </c>
      <c r="D97" s="176">
        <v>2050.4380902057001</v>
      </c>
      <c r="E97" s="176">
        <v>2050.4380902057001</v>
      </c>
      <c r="F97" s="176"/>
      <c r="G97" s="176">
        <v>2050.4380902057001</v>
      </c>
      <c r="H97" s="286">
        <v>38579</v>
      </c>
      <c r="I97" s="286">
        <v>39030</v>
      </c>
      <c r="J97" s="286">
        <v>42475</v>
      </c>
      <c r="K97" s="241">
        <v>10</v>
      </c>
      <c r="L97" s="241">
        <v>8</v>
      </c>
      <c r="M97" s="164"/>
    </row>
    <row r="98" spans="1:13" ht="17.100000000000001" customHeight="1" x14ac:dyDescent="0.25">
      <c r="A98" s="195">
        <v>82</v>
      </c>
      <c r="B98" s="195" t="s">
        <v>196</v>
      </c>
      <c r="C98" s="136" t="s">
        <v>207</v>
      </c>
      <c r="D98" s="176">
        <v>206.86763375460001</v>
      </c>
      <c r="E98" s="176">
        <v>206.86763375460001</v>
      </c>
      <c r="F98" s="176"/>
      <c r="G98" s="176">
        <v>206.86763375460001</v>
      </c>
      <c r="H98" s="286">
        <v>38659</v>
      </c>
      <c r="I98" s="286">
        <v>38659</v>
      </c>
      <c r="J98" s="286">
        <v>42069</v>
      </c>
      <c r="K98" s="241">
        <v>9</v>
      </c>
      <c r="L98" s="241">
        <v>0</v>
      </c>
      <c r="M98" s="164"/>
    </row>
    <row r="99" spans="1:13" ht="17.100000000000001" customHeight="1" x14ac:dyDescent="0.25">
      <c r="A99" s="195">
        <v>83</v>
      </c>
      <c r="B99" s="195" t="s">
        <v>196</v>
      </c>
      <c r="C99" s="136" t="s">
        <v>208</v>
      </c>
      <c r="D99" s="176">
        <v>62.807955284099997</v>
      </c>
      <c r="E99" s="176">
        <v>62.807955284099997</v>
      </c>
      <c r="F99" s="176"/>
      <c r="G99" s="176">
        <v>62.807955284099997</v>
      </c>
      <c r="H99" s="286">
        <v>38589</v>
      </c>
      <c r="I99" s="286">
        <v>38589</v>
      </c>
      <c r="J99" s="286">
        <v>43341</v>
      </c>
      <c r="K99" s="241">
        <v>12</v>
      </c>
      <c r="L99" s="241">
        <v>8</v>
      </c>
      <c r="M99" s="164"/>
    </row>
    <row r="100" spans="1:13" ht="17.100000000000001" customHeight="1" x14ac:dyDescent="0.25">
      <c r="A100" s="195">
        <v>84</v>
      </c>
      <c r="B100" s="195" t="s">
        <v>196</v>
      </c>
      <c r="C100" s="136" t="s">
        <v>209</v>
      </c>
      <c r="D100" s="176">
        <v>1524.679219206</v>
      </c>
      <c r="E100" s="176">
        <v>1524.679219206</v>
      </c>
      <c r="F100" s="176"/>
      <c r="G100" s="176">
        <v>1524.679219206</v>
      </c>
      <c r="H100" s="286">
        <v>39114</v>
      </c>
      <c r="I100" s="286">
        <v>39114</v>
      </c>
      <c r="J100" s="286">
        <v>42475</v>
      </c>
      <c r="K100" s="241">
        <v>9</v>
      </c>
      <c r="L100" s="241">
        <v>1</v>
      </c>
      <c r="M100" s="164"/>
    </row>
    <row r="101" spans="1:13" ht="17.100000000000001" customHeight="1" x14ac:dyDescent="0.25">
      <c r="A101" s="195">
        <v>87</v>
      </c>
      <c r="B101" s="195" t="s">
        <v>196</v>
      </c>
      <c r="C101" s="136" t="s">
        <v>210</v>
      </c>
      <c r="D101" s="176">
        <v>3145.4919379221001</v>
      </c>
      <c r="E101" s="176">
        <v>3145.4919379221001</v>
      </c>
      <c r="F101" s="176"/>
      <c r="G101" s="176">
        <v>3145.4919379221001</v>
      </c>
      <c r="H101" s="286">
        <v>38488</v>
      </c>
      <c r="I101" s="286">
        <v>38703</v>
      </c>
      <c r="J101" s="286">
        <v>42069</v>
      </c>
      <c r="K101" s="241">
        <v>9</v>
      </c>
      <c r="L101" s="241">
        <v>6</v>
      </c>
      <c r="M101" s="164"/>
    </row>
    <row r="102" spans="1:13" ht="17.100000000000001" customHeight="1" x14ac:dyDescent="0.25">
      <c r="A102" s="195">
        <v>90</v>
      </c>
      <c r="B102" s="195" t="s">
        <v>196</v>
      </c>
      <c r="C102" s="136" t="s">
        <v>211</v>
      </c>
      <c r="D102" s="176">
        <v>632.96188228649999</v>
      </c>
      <c r="E102" s="176">
        <v>632.96188228649999</v>
      </c>
      <c r="F102" s="176"/>
      <c r="G102" s="176">
        <v>632.96188228649999</v>
      </c>
      <c r="H102" s="286">
        <v>38548</v>
      </c>
      <c r="I102" s="286">
        <v>38548</v>
      </c>
      <c r="J102" s="286">
        <v>42069</v>
      </c>
      <c r="K102" s="241">
        <v>9</v>
      </c>
      <c r="L102" s="241">
        <v>7</v>
      </c>
      <c r="M102" s="164"/>
    </row>
    <row r="103" spans="1:13" ht="17.100000000000001" customHeight="1" x14ac:dyDescent="0.25">
      <c r="A103" s="195">
        <v>91</v>
      </c>
      <c r="B103" s="195" t="s">
        <v>196</v>
      </c>
      <c r="C103" s="136" t="s">
        <v>212</v>
      </c>
      <c r="D103" s="176">
        <v>959.12990540249996</v>
      </c>
      <c r="E103" s="176">
        <v>959.12990540249996</v>
      </c>
      <c r="F103" s="176"/>
      <c r="G103" s="176">
        <v>959.12990540249996</v>
      </c>
      <c r="H103" s="286">
        <v>38862</v>
      </c>
      <c r="I103" s="286">
        <v>38872</v>
      </c>
      <c r="J103" s="286">
        <v>43341</v>
      </c>
      <c r="K103" s="241">
        <v>12</v>
      </c>
      <c r="L103" s="241">
        <v>1</v>
      </c>
      <c r="M103" s="164"/>
    </row>
    <row r="104" spans="1:13" ht="17.100000000000001" customHeight="1" x14ac:dyDescent="0.25">
      <c r="A104" s="195">
        <v>92</v>
      </c>
      <c r="B104" s="195" t="s">
        <v>196</v>
      </c>
      <c r="C104" s="136" t="s">
        <v>213</v>
      </c>
      <c r="D104" s="176">
        <v>1569.3863259554998</v>
      </c>
      <c r="E104" s="176">
        <v>1569.3863259554998</v>
      </c>
      <c r="F104" s="176"/>
      <c r="G104" s="176">
        <v>1569.3863259554998</v>
      </c>
      <c r="H104" s="286">
        <v>38510</v>
      </c>
      <c r="I104" s="286">
        <v>38700</v>
      </c>
      <c r="J104" s="286">
        <v>42384</v>
      </c>
      <c r="K104" s="241">
        <v>10</v>
      </c>
      <c r="L104" s="241">
        <v>4</v>
      </c>
      <c r="M104" s="164"/>
    </row>
    <row r="105" spans="1:13" ht="17.100000000000001" customHeight="1" x14ac:dyDescent="0.25">
      <c r="A105" s="195">
        <v>93</v>
      </c>
      <c r="B105" s="195" t="s">
        <v>196</v>
      </c>
      <c r="C105" s="136" t="s">
        <v>214</v>
      </c>
      <c r="D105" s="176">
        <v>1557.2402228876999</v>
      </c>
      <c r="E105" s="176">
        <v>1557.2402228876999</v>
      </c>
      <c r="F105" s="176"/>
      <c r="G105" s="176">
        <v>1557.2402228876999</v>
      </c>
      <c r="H105" s="286">
        <v>38651</v>
      </c>
      <c r="I105" s="286">
        <v>38651</v>
      </c>
      <c r="J105" s="286">
        <v>43341</v>
      </c>
      <c r="K105" s="241">
        <v>12</v>
      </c>
      <c r="L105" s="241">
        <v>9</v>
      </c>
      <c r="M105" s="164"/>
    </row>
    <row r="106" spans="1:13" ht="17.100000000000001" customHeight="1" x14ac:dyDescent="0.25">
      <c r="A106" s="195">
        <v>94</v>
      </c>
      <c r="B106" s="195" t="s">
        <v>196</v>
      </c>
      <c r="C106" s="136" t="s">
        <v>215</v>
      </c>
      <c r="D106" s="176">
        <v>688.56318001770001</v>
      </c>
      <c r="E106" s="176">
        <v>688.56318001770001</v>
      </c>
      <c r="F106" s="176"/>
      <c r="G106" s="176">
        <v>688.56318001770001</v>
      </c>
      <c r="H106" s="286">
        <v>38410</v>
      </c>
      <c r="I106" s="286">
        <v>38410</v>
      </c>
      <c r="J106" s="286">
        <v>42185</v>
      </c>
      <c r="K106" s="241">
        <v>10</v>
      </c>
      <c r="L106" s="241">
        <v>3</v>
      </c>
      <c r="M106" s="164"/>
    </row>
    <row r="107" spans="1:13" ht="17.100000000000001" customHeight="1" x14ac:dyDescent="0.25">
      <c r="A107" s="195">
        <v>95</v>
      </c>
      <c r="B107" s="195" t="s">
        <v>131</v>
      </c>
      <c r="C107" s="136" t="s">
        <v>216</v>
      </c>
      <c r="D107" s="176">
        <v>285.37095519270002</v>
      </c>
      <c r="E107" s="176">
        <v>285.37095519270002</v>
      </c>
      <c r="F107" s="176"/>
      <c r="G107" s="176">
        <v>285.37095519270002</v>
      </c>
      <c r="H107" s="286">
        <v>38628</v>
      </c>
      <c r="I107" s="286">
        <v>38628</v>
      </c>
      <c r="J107" s="286">
        <v>42069</v>
      </c>
      <c r="K107" s="241">
        <v>9</v>
      </c>
      <c r="L107" s="241">
        <v>0</v>
      </c>
      <c r="M107" s="164"/>
    </row>
    <row r="108" spans="1:13" ht="17.100000000000001" customHeight="1" x14ac:dyDescent="0.25">
      <c r="A108" s="195">
        <v>98</v>
      </c>
      <c r="B108" s="195" t="s">
        <v>131</v>
      </c>
      <c r="C108" s="136" t="s">
        <v>217</v>
      </c>
      <c r="D108" s="176">
        <v>182.15003653860001</v>
      </c>
      <c r="E108" s="176">
        <v>182.15003653860001</v>
      </c>
      <c r="F108" s="176"/>
      <c r="G108" s="176">
        <v>182.15003653860001</v>
      </c>
      <c r="H108" s="286">
        <v>38554</v>
      </c>
      <c r="I108" s="286">
        <v>38564</v>
      </c>
      <c r="J108" s="286">
        <v>42069</v>
      </c>
      <c r="K108" s="241">
        <v>9</v>
      </c>
      <c r="L108" s="241">
        <v>7</v>
      </c>
      <c r="M108" s="164"/>
    </row>
    <row r="109" spans="1:13" ht="17.100000000000001" customHeight="1" x14ac:dyDescent="0.25">
      <c r="A109" s="195">
        <v>99</v>
      </c>
      <c r="B109" s="195" t="s">
        <v>131</v>
      </c>
      <c r="C109" s="136" t="s">
        <v>218</v>
      </c>
      <c r="D109" s="176">
        <v>1289.5287942653999</v>
      </c>
      <c r="E109" s="176">
        <v>1289.5287942653999</v>
      </c>
      <c r="F109" s="176"/>
      <c r="G109" s="176">
        <v>1289.5287942653999</v>
      </c>
      <c r="H109" s="286">
        <v>38512</v>
      </c>
      <c r="I109" s="286">
        <v>38562</v>
      </c>
      <c r="J109" s="286">
        <v>43279</v>
      </c>
      <c r="K109" s="241">
        <v>13</v>
      </c>
      <c r="L109" s="241">
        <v>0</v>
      </c>
      <c r="M109" s="164"/>
    </row>
    <row r="110" spans="1:13" ht="17.100000000000001" customHeight="1" x14ac:dyDescent="0.25">
      <c r="A110" s="195">
        <v>100</v>
      </c>
      <c r="B110" s="195" t="s">
        <v>219</v>
      </c>
      <c r="C110" s="136" t="s">
        <v>220</v>
      </c>
      <c r="D110" s="176">
        <v>2085.1035109397999</v>
      </c>
      <c r="E110" s="176">
        <v>2085.1035109397999</v>
      </c>
      <c r="F110" s="176"/>
      <c r="G110" s="176">
        <v>2085.1035109397999</v>
      </c>
      <c r="H110" s="286">
        <v>38981</v>
      </c>
      <c r="I110" s="286">
        <v>39559</v>
      </c>
      <c r="J110" s="286">
        <v>43341</v>
      </c>
      <c r="K110" s="241">
        <v>11</v>
      </c>
      <c r="L110" s="241">
        <v>10</v>
      </c>
      <c r="M110" s="164"/>
    </row>
    <row r="111" spans="1:13" ht="17.100000000000001" customHeight="1" x14ac:dyDescent="0.25">
      <c r="A111" s="195">
        <v>101</v>
      </c>
      <c r="B111" s="195" t="s">
        <v>219</v>
      </c>
      <c r="C111" s="136" t="s">
        <v>221</v>
      </c>
      <c r="D111" s="176">
        <v>1532.3701675190998</v>
      </c>
      <c r="E111" s="176">
        <v>1532.3701675190998</v>
      </c>
      <c r="F111" s="176"/>
      <c r="G111" s="176">
        <v>1532.3701675190998</v>
      </c>
      <c r="H111" s="286">
        <v>38837</v>
      </c>
      <c r="I111" s="286">
        <v>39958</v>
      </c>
      <c r="J111" s="286">
        <v>43572</v>
      </c>
      <c r="K111" s="241">
        <v>12</v>
      </c>
      <c r="L111" s="241">
        <v>6</v>
      </c>
      <c r="M111" s="164"/>
    </row>
    <row r="112" spans="1:13" ht="17.100000000000001" customHeight="1" x14ac:dyDescent="0.25">
      <c r="A112" s="195">
        <v>102</v>
      </c>
      <c r="B112" s="195" t="s">
        <v>219</v>
      </c>
      <c r="C112" s="136" t="s">
        <v>222</v>
      </c>
      <c r="D112" s="176">
        <v>847.49358858839992</v>
      </c>
      <c r="E112" s="176">
        <v>847.49358858839992</v>
      </c>
      <c r="F112" s="176"/>
      <c r="G112" s="176">
        <v>847.49358858839992</v>
      </c>
      <c r="H112" s="286">
        <v>38945</v>
      </c>
      <c r="I112" s="286">
        <v>39060</v>
      </c>
      <c r="J112" s="286">
        <v>42626</v>
      </c>
      <c r="K112" s="241">
        <v>9</v>
      </c>
      <c r="L112" s="241">
        <v>11</v>
      </c>
      <c r="M112" s="164"/>
    </row>
    <row r="113" spans="1:13" ht="17.100000000000001" customHeight="1" x14ac:dyDescent="0.25">
      <c r="A113" s="195">
        <v>103</v>
      </c>
      <c r="B113" s="195" t="s">
        <v>219</v>
      </c>
      <c r="C113" s="136" t="s">
        <v>223</v>
      </c>
      <c r="D113" s="176">
        <v>403.49444544630001</v>
      </c>
      <c r="E113" s="176">
        <v>403.49444544630001</v>
      </c>
      <c r="F113" s="176"/>
      <c r="G113" s="176">
        <v>403.49444544630001</v>
      </c>
      <c r="H113" s="286">
        <v>38594</v>
      </c>
      <c r="I113" s="286">
        <v>38593</v>
      </c>
      <c r="J113" s="286">
        <v>42069</v>
      </c>
      <c r="K113" s="241">
        <v>9</v>
      </c>
      <c r="L113" s="241">
        <v>5</v>
      </c>
      <c r="M113" s="164"/>
    </row>
    <row r="114" spans="1:13" ht="17.100000000000001" customHeight="1" x14ac:dyDescent="0.25">
      <c r="A114" s="195">
        <v>104</v>
      </c>
      <c r="B114" s="195" t="s">
        <v>219</v>
      </c>
      <c r="C114" s="136" t="s">
        <v>224</v>
      </c>
      <c r="D114" s="176">
        <v>6636.8623950759002</v>
      </c>
      <c r="E114" s="176">
        <v>6636.8623950759002</v>
      </c>
      <c r="F114" s="176"/>
      <c r="G114" s="176">
        <v>6636.8623950759002</v>
      </c>
      <c r="H114" s="286">
        <v>38562</v>
      </c>
      <c r="I114" s="286">
        <v>42782</v>
      </c>
      <c r="J114" s="286">
        <v>49947</v>
      </c>
      <c r="K114" s="241">
        <v>31</v>
      </c>
      <c r="L114" s="241">
        <v>0</v>
      </c>
      <c r="M114" s="164"/>
    </row>
    <row r="115" spans="1:13" ht="17.100000000000001" customHeight="1" x14ac:dyDescent="0.25">
      <c r="A115" s="195">
        <v>105</v>
      </c>
      <c r="B115" s="195" t="s">
        <v>219</v>
      </c>
      <c r="C115" s="136" t="s">
        <v>609</v>
      </c>
      <c r="D115" s="176">
        <v>2756.6998538079001</v>
      </c>
      <c r="E115" s="176">
        <v>2756.6998538079001</v>
      </c>
      <c r="F115" s="176"/>
      <c r="G115" s="176">
        <v>2756.6998538079001</v>
      </c>
      <c r="H115" s="286">
        <v>38665</v>
      </c>
      <c r="I115" s="286">
        <v>38742</v>
      </c>
      <c r="J115" s="286">
        <v>43279</v>
      </c>
      <c r="K115" s="241">
        <v>12</v>
      </c>
      <c r="L115" s="241">
        <v>3</v>
      </c>
      <c r="M115" s="164"/>
    </row>
    <row r="116" spans="1:13" ht="17.100000000000001" customHeight="1" x14ac:dyDescent="0.25">
      <c r="A116" s="370" t="s">
        <v>682</v>
      </c>
      <c r="B116" s="370"/>
      <c r="C116" s="370"/>
      <c r="D116" s="287">
        <f>SUM(D117:D133)</f>
        <v>43211.460126970196</v>
      </c>
      <c r="E116" s="287">
        <f>SUM(E117:E133)</f>
        <v>43211.460126970196</v>
      </c>
      <c r="F116" s="287"/>
      <c r="G116" s="287">
        <f>SUM(G117:G133)</f>
        <v>43211.460126970196</v>
      </c>
      <c r="H116" s="241"/>
      <c r="I116" s="241"/>
      <c r="J116" s="288"/>
      <c r="K116" s="241"/>
      <c r="L116" s="241"/>
      <c r="M116" s="164"/>
    </row>
    <row r="117" spans="1:13" ht="17.100000000000001" customHeight="1" x14ac:dyDescent="0.25">
      <c r="A117" s="195">
        <v>106</v>
      </c>
      <c r="B117" s="195" t="s">
        <v>117</v>
      </c>
      <c r="C117" s="136" t="s">
        <v>226</v>
      </c>
      <c r="D117" s="176">
        <v>10760.946447841201</v>
      </c>
      <c r="E117" s="176">
        <v>10760.946447841201</v>
      </c>
      <c r="F117" s="176"/>
      <c r="G117" s="176">
        <v>10760.946447841201</v>
      </c>
      <c r="H117" s="286">
        <v>39052</v>
      </c>
      <c r="I117" s="286">
        <v>39052</v>
      </c>
      <c r="J117" s="286">
        <v>43341</v>
      </c>
      <c r="K117" s="241">
        <v>11</v>
      </c>
      <c r="L117" s="241">
        <v>5</v>
      </c>
      <c r="M117" s="164"/>
    </row>
    <row r="118" spans="1:13" ht="17.100000000000001" customHeight="1" x14ac:dyDescent="0.25">
      <c r="A118" s="195">
        <v>107</v>
      </c>
      <c r="B118" s="195" t="s">
        <v>119</v>
      </c>
      <c r="C118" s="136" t="s">
        <v>227</v>
      </c>
      <c r="D118" s="176">
        <v>681.71871698580003</v>
      </c>
      <c r="E118" s="176">
        <v>681.71871698580003</v>
      </c>
      <c r="F118" s="176"/>
      <c r="G118" s="176">
        <v>681.71871698580003</v>
      </c>
      <c r="H118" s="286">
        <v>39243</v>
      </c>
      <c r="I118" s="286">
        <v>39243</v>
      </c>
      <c r="J118" s="286">
        <v>43341</v>
      </c>
      <c r="K118" s="241">
        <v>10</v>
      </c>
      <c r="L118" s="241">
        <v>10</v>
      </c>
      <c r="M118" s="164"/>
    </row>
    <row r="119" spans="1:13" ht="17.100000000000001" customHeight="1" x14ac:dyDescent="0.25">
      <c r="A119" s="195">
        <v>108</v>
      </c>
      <c r="B119" s="195" t="s">
        <v>127</v>
      </c>
      <c r="C119" s="136" t="s">
        <v>228</v>
      </c>
      <c r="D119" s="176">
        <v>628.33426456710004</v>
      </c>
      <c r="E119" s="176">
        <v>628.33426456710004</v>
      </c>
      <c r="F119" s="176"/>
      <c r="G119" s="176">
        <v>628.33426456710004</v>
      </c>
      <c r="H119" s="286">
        <v>38754</v>
      </c>
      <c r="I119" s="286">
        <v>38814</v>
      </c>
      <c r="J119" s="286">
        <v>42384</v>
      </c>
      <c r="K119" s="241">
        <v>9</v>
      </c>
      <c r="L119" s="241">
        <v>10</v>
      </c>
      <c r="M119" s="164"/>
    </row>
    <row r="120" spans="1:13" ht="17.100000000000001" customHeight="1" x14ac:dyDescent="0.25">
      <c r="A120" s="195">
        <v>110</v>
      </c>
      <c r="B120" s="195" t="s">
        <v>196</v>
      </c>
      <c r="C120" s="136" t="s">
        <v>229</v>
      </c>
      <c r="D120" s="176">
        <v>536.03950000379996</v>
      </c>
      <c r="E120" s="176">
        <v>536.03950000379996</v>
      </c>
      <c r="F120" s="176"/>
      <c r="G120" s="176">
        <v>536.03950000379996</v>
      </c>
      <c r="H120" s="286">
        <v>39179</v>
      </c>
      <c r="I120" s="286">
        <v>39244</v>
      </c>
      <c r="J120" s="286">
        <v>42475</v>
      </c>
      <c r="K120" s="241">
        <v>9</v>
      </c>
      <c r="L120" s="241">
        <v>0</v>
      </c>
      <c r="M120" s="164"/>
    </row>
    <row r="121" spans="1:13" ht="17.100000000000001" customHeight="1" x14ac:dyDescent="0.25">
      <c r="A121" s="195">
        <v>111</v>
      </c>
      <c r="B121" s="195" t="s">
        <v>196</v>
      </c>
      <c r="C121" s="136" t="s">
        <v>230</v>
      </c>
      <c r="D121" s="176">
        <v>1488.8007204486</v>
      </c>
      <c r="E121" s="176">
        <v>1488.8007204486</v>
      </c>
      <c r="F121" s="176"/>
      <c r="G121" s="176">
        <v>1488.8007204486</v>
      </c>
      <c r="H121" s="286">
        <v>40040</v>
      </c>
      <c r="I121" s="286">
        <v>40049</v>
      </c>
      <c r="J121" s="286">
        <v>43672</v>
      </c>
      <c r="K121" s="241">
        <v>9</v>
      </c>
      <c r="L121" s="241">
        <v>5</v>
      </c>
      <c r="M121" s="164"/>
    </row>
    <row r="122" spans="1:13" ht="17.100000000000001" customHeight="1" x14ac:dyDescent="0.25">
      <c r="A122" s="195">
        <v>112</v>
      </c>
      <c r="B122" s="195" t="s">
        <v>196</v>
      </c>
      <c r="C122" s="136" t="s">
        <v>231</v>
      </c>
      <c r="D122" s="176">
        <v>2502.1544493777001</v>
      </c>
      <c r="E122" s="176">
        <v>2502.1544493777001</v>
      </c>
      <c r="F122" s="176"/>
      <c r="G122" s="176">
        <v>2502.1544493777001</v>
      </c>
      <c r="H122" s="286">
        <v>38621</v>
      </c>
      <c r="I122" s="286">
        <v>40543</v>
      </c>
      <c r="J122" s="286">
        <v>43341</v>
      </c>
      <c r="K122" s="241">
        <v>12</v>
      </c>
      <c r="L122" s="241">
        <v>8</v>
      </c>
      <c r="M122" s="164"/>
    </row>
    <row r="123" spans="1:13" ht="17.100000000000001" customHeight="1" x14ac:dyDescent="0.25">
      <c r="A123" s="195">
        <v>113</v>
      </c>
      <c r="B123" s="195" t="s">
        <v>196</v>
      </c>
      <c r="C123" s="136" t="s">
        <v>232</v>
      </c>
      <c r="D123" s="176">
        <v>1687.0567791675001</v>
      </c>
      <c r="E123" s="176">
        <v>1687.0567791675001</v>
      </c>
      <c r="F123" s="176"/>
      <c r="G123" s="176">
        <v>1687.0567791675001</v>
      </c>
      <c r="H123" s="286">
        <v>39357</v>
      </c>
      <c r="I123" s="286">
        <v>39357</v>
      </c>
      <c r="J123" s="286">
        <v>42881</v>
      </c>
      <c r="K123" s="241">
        <v>9</v>
      </c>
      <c r="L123" s="241">
        <v>7</v>
      </c>
      <c r="M123" s="164"/>
    </row>
    <row r="124" spans="1:13" ht="17.100000000000001" customHeight="1" x14ac:dyDescent="0.25">
      <c r="A124" s="195">
        <v>114</v>
      </c>
      <c r="B124" s="195" t="s">
        <v>196</v>
      </c>
      <c r="C124" s="136" t="s">
        <v>233</v>
      </c>
      <c r="D124" s="176">
        <v>2065.4528063090997</v>
      </c>
      <c r="E124" s="176">
        <v>2065.4528063090997</v>
      </c>
      <c r="F124" s="176"/>
      <c r="G124" s="176">
        <v>2065.4528063090997</v>
      </c>
      <c r="H124" s="286">
        <v>38847</v>
      </c>
      <c r="I124" s="286">
        <v>38847</v>
      </c>
      <c r="J124" s="286">
        <v>43279</v>
      </c>
      <c r="K124" s="241">
        <v>11</v>
      </c>
      <c r="L124" s="241">
        <v>11</v>
      </c>
      <c r="M124" s="164"/>
    </row>
    <row r="125" spans="1:13" ht="17.100000000000001" customHeight="1" x14ac:dyDescent="0.25">
      <c r="A125" s="195">
        <v>117</v>
      </c>
      <c r="B125" s="195" t="s">
        <v>196</v>
      </c>
      <c r="C125" s="136" t="s">
        <v>234</v>
      </c>
      <c r="D125" s="176">
        <v>5676.1262471666996</v>
      </c>
      <c r="E125" s="176">
        <v>5676.1262471666996</v>
      </c>
      <c r="F125" s="176"/>
      <c r="G125" s="176">
        <v>5676.1262471666996</v>
      </c>
      <c r="H125" s="286">
        <v>39091</v>
      </c>
      <c r="I125" s="286">
        <v>39419</v>
      </c>
      <c r="J125" s="286">
        <v>43049</v>
      </c>
      <c r="K125" s="241">
        <v>10</v>
      </c>
      <c r="L125" s="241">
        <v>7</v>
      </c>
      <c r="M125" s="164"/>
    </row>
    <row r="126" spans="1:13" ht="17.100000000000001" customHeight="1" x14ac:dyDescent="0.25">
      <c r="A126" s="195">
        <v>118</v>
      </c>
      <c r="B126" s="195" t="s">
        <v>196</v>
      </c>
      <c r="C126" s="136" t="s">
        <v>235</v>
      </c>
      <c r="D126" s="176">
        <v>1778.4548336021999</v>
      </c>
      <c r="E126" s="176">
        <v>1778.4548336021999</v>
      </c>
      <c r="F126" s="176"/>
      <c r="G126" s="176">
        <v>1778.4548336021999</v>
      </c>
      <c r="H126" s="286">
        <v>39205</v>
      </c>
      <c r="I126" s="286">
        <v>39287</v>
      </c>
      <c r="J126" s="286">
        <v>42881</v>
      </c>
      <c r="K126" s="241">
        <v>9</v>
      </c>
      <c r="L126" s="241">
        <v>7</v>
      </c>
      <c r="M126" s="164"/>
    </row>
    <row r="127" spans="1:13" ht="17.100000000000001" customHeight="1" x14ac:dyDescent="0.25">
      <c r="A127" s="195">
        <v>122</v>
      </c>
      <c r="B127" s="195" t="s">
        <v>131</v>
      </c>
      <c r="C127" s="136" t="s">
        <v>236</v>
      </c>
      <c r="D127" s="176">
        <v>349.8121300908</v>
      </c>
      <c r="E127" s="176">
        <v>349.8121300908</v>
      </c>
      <c r="F127" s="176"/>
      <c r="G127" s="176">
        <v>349.8121300908</v>
      </c>
      <c r="H127" s="286">
        <v>38842</v>
      </c>
      <c r="I127" s="286">
        <v>38905</v>
      </c>
      <c r="J127" s="286">
        <v>42384</v>
      </c>
      <c r="K127" s="241">
        <v>9</v>
      </c>
      <c r="L127" s="241">
        <v>6</v>
      </c>
      <c r="M127" s="164"/>
    </row>
    <row r="128" spans="1:13" ht="17.100000000000001" customHeight="1" x14ac:dyDescent="0.25">
      <c r="A128" s="195">
        <v>123</v>
      </c>
      <c r="B128" s="195" t="s">
        <v>131</v>
      </c>
      <c r="C128" s="136" t="s">
        <v>238</v>
      </c>
      <c r="D128" s="176">
        <v>128.78692663979999</v>
      </c>
      <c r="E128" s="176">
        <v>128.78692663979999</v>
      </c>
      <c r="F128" s="176"/>
      <c r="G128" s="176">
        <v>128.78692663979999</v>
      </c>
      <c r="H128" s="286">
        <v>38946</v>
      </c>
      <c r="I128" s="286">
        <v>39031</v>
      </c>
      <c r="J128" s="286">
        <v>42475</v>
      </c>
      <c r="K128" s="241">
        <v>9</v>
      </c>
      <c r="L128" s="241">
        <v>6</v>
      </c>
      <c r="M128" s="164"/>
    </row>
    <row r="129" spans="1:13" ht="17.100000000000001" customHeight="1" x14ac:dyDescent="0.25">
      <c r="A129" s="195">
        <v>124</v>
      </c>
      <c r="B129" s="195" t="s">
        <v>131</v>
      </c>
      <c r="C129" s="136" t="s">
        <v>239</v>
      </c>
      <c r="D129" s="176">
        <v>2374.0780279944001</v>
      </c>
      <c r="E129" s="176">
        <v>2374.0780279944001</v>
      </c>
      <c r="F129" s="176"/>
      <c r="G129" s="176">
        <v>2374.0780279944001</v>
      </c>
      <c r="H129" s="286">
        <v>38922</v>
      </c>
      <c r="I129" s="286">
        <v>39077</v>
      </c>
      <c r="J129" s="286">
        <v>43111</v>
      </c>
      <c r="K129" s="241">
        <v>11</v>
      </c>
      <c r="L129" s="241">
        <v>3</v>
      </c>
      <c r="M129" s="164"/>
    </row>
    <row r="130" spans="1:13" ht="17.100000000000001" customHeight="1" x14ac:dyDescent="0.25">
      <c r="A130" s="195">
        <v>126</v>
      </c>
      <c r="B130" s="195" t="s">
        <v>219</v>
      </c>
      <c r="C130" s="136" t="s">
        <v>240</v>
      </c>
      <c r="D130" s="176">
        <v>3962.6114115938999</v>
      </c>
      <c r="E130" s="176">
        <v>3962.6114115938999</v>
      </c>
      <c r="F130" s="176"/>
      <c r="G130" s="176">
        <v>3962.6114115938999</v>
      </c>
      <c r="H130" s="286">
        <v>38968</v>
      </c>
      <c r="I130" s="286">
        <v>39423</v>
      </c>
      <c r="J130" s="286">
        <v>43341</v>
      </c>
      <c r="K130" s="241">
        <v>11</v>
      </c>
      <c r="L130" s="241">
        <v>10</v>
      </c>
      <c r="M130" s="164"/>
    </row>
    <row r="131" spans="1:13" ht="17.100000000000001" customHeight="1" x14ac:dyDescent="0.25">
      <c r="A131" s="195">
        <v>127</v>
      </c>
      <c r="B131" s="195" t="s">
        <v>219</v>
      </c>
      <c r="C131" s="136" t="s">
        <v>242</v>
      </c>
      <c r="D131" s="176">
        <v>3357.2643989352</v>
      </c>
      <c r="E131" s="176">
        <v>3357.2643989352</v>
      </c>
      <c r="F131" s="176"/>
      <c r="G131" s="176">
        <v>3357.2643989352</v>
      </c>
      <c r="H131" s="286">
        <v>39214</v>
      </c>
      <c r="I131" s="286">
        <v>39279</v>
      </c>
      <c r="J131" s="286">
        <v>43341</v>
      </c>
      <c r="K131" s="241">
        <v>10</v>
      </c>
      <c r="L131" s="241">
        <v>11</v>
      </c>
      <c r="M131" s="164"/>
    </row>
    <row r="132" spans="1:13" ht="17.100000000000001" customHeight="1" x14ac:dyDescent="0.25">
      <c r="A132" s="195">
        <v>128</v>
      </c>
      <c r="B132" s="195" t="s">
        <v>219</v>
      </c>
      <c r="C132" s="136" t="s">
        <v>243</v>
      </c>
      <c r="D132" s="176">
        <v>3037.4698846322999</v>
      </c>
      <c r="E132" s="176">
        <v>3037.4698846322999</v>
      </c>
      <c r="F132" s="176"/>
      <c r="G132" s="176">
        <v>3037.4698846322999</v>
      </c>
      <c r="H132" s="286">
        <v>38994</v>
      </c>
      <c r="I132" s="286">
        <v>39421</v>
      </c>
      <c r="J132" s="286">
        <v>43049</v>
      </c>
      <c r="K132" s="241">
        <v>11</v>
      </c>
      <c r="L132" s="241">
        <v>1</v>
      </c>
      <c r="M132" s="164"/>
    </row>
    <row r="133" spans="1:13" ht="17.100000000000001" customHeight="1" x14ac:dyDescent="0.25">
      <c r="A133" s="195">
        <v>130</v>
      </c>
      <c r="B133" s="195" t="s">
        <v>219</v>
      </c>
      <c r="C133" s="136" t="s">
        <v>244</v>
      </c>
      <c r="D133" s="176">
        <v>2196.3525816141</v>
      </c>
      <c r="E133" s="176">
        <v>2196.3525816141</v>
      </c>
      <c r="F133" s="176"/>
      <c r="G133" s="176">
        <v>2196.3525816141</v>
      </c>
      <c r="H133" s="286">
        <v>38806</v>
      </c>
      <c r="I133" s="286">
        <v>40477</v>
      </c>
      <c r="J133" s="286">
        <v>46199</v>
      </c>
      <c r="K133" s="241">
        <v>19</v>
      </c>
      <c r="L133" s="241">
        <v>11</v>
      </c>
      <c r="M133" s="164"/>
    </row>
    <row r="134" spans="1:13" ht="17.100000000000001" customHeight="1" x14ac:dyDescent="0.25">
      <c r="A134" s="370" t="s">
        <v>683</v>
      </c>
      <c r="B134" s="370"/>
      <c r="C134" s="370"/>
      <c r="D134" s="287">
        <f>SUM(D135:D143)</f>
        <v>7719.2006004944997</v>
      </c>
      <c r="E134" s="287">
        <f>SUM(E135:E143)</f>
        <v>7719.2006004944997</v>
      </c>
      <c r="F134" s="287"/>
      <c r="G134" s="287">
        <f>SUM(G135:G143)</f>
        <v>7719.2006004944997</v>
      </c>
      <c r="H134" s="286"/>
      <c r="I134" s="286"/>
      <c r="J134" s="286"/>
      <c r="K134" s="241"/>
      <c r="L134" s="241"/>
      <c r="M134" s="164"/>
    </row>
    <row r="135" spans="1:13" ht="17.100000000000001" customHeight="1" x14ac:dyDescent="0.25">
      <c r="A135" s="195">
        <v>132</v>
      </c>
      <c r="B135" s="195" t="s">
        <v>655</v>
      </c>
      <c r="C135" s="136" t="s">
        <v>246</v>
      </c>
      <c r="D135" s="176">
        <v>332.22230620409999</v>
      </c>
      <c r="E135" s="176">
        <v>332.22230620409999</v>
      </c>
      <c r="F135" s="176"/>
      <c r="G135" s="176">
        <v>332.22230620409999</v>
      </c>
      <c r="H135" s="286">
        <v>39087</v>
      </c>
      <c r="I135" s="286">
        <v>39087</v>
      </c>
      <c r="J135" s="286">
        <v>44580</v>
      </c>
      <c r="K135" s="241">
        <v>14</v>
      </c>
      <c r="L135" s="241">
        <v>6</v>
      </c>
      <c r="M135" s="164"/>
    </row>
    <row r="136" spans="1:13" ht="17.100000000000001" customHeight="1" x14ac:dyDescent="0.25">
      <c r="A136" s="195">
        <v>136</v>
      </c>
      <c r="B136" s="195" t="s">
        <v>127</v>
      </c>
      <c r="C136" s="136" t="s">
        <v>247</v>
      </c>
      <c r="D136" s="176">
        <v>104.02362440729999</v>
      </c>
      <c r="E136" s="176">
        <v>104.02362440729999</v>
      </c>
      <c r="F136" s="176"/>
      <c r="G136" s="176">
        <v>104.02362440729999</v>
      </c>
      <c r="H136" s="286">
        <v>39000</v>
      </c>
      <c r="I136" s="286">
        <v>39045</v>
      </c>
      <c r="J136" s="286">
        <v>42643</v>
      </c>
      <c r="K136" s="241">
        <v>9</v>
      </c>
      <c r="L136" s="241">
        <v>6</v>
      </c>
      <c r="M136" s="164"/>
    </row>
    <row r="137" spans="1:13" ht="17.100000000000001" customHeight="1" x14ac:dyDescent="0.25">
      <c r="A137" s="195">
        <v>138</v>
      </c>
      <c r="B137" s="195" t="s">
        <v>131</v>
      </c>
      <c r="C137" s="136" t="s">
        <v>248</v>
      </c>
      <c r="D137" s="176">
        <v>841.11874206750008</v>
      </c>
      <c r="E137" s="176">
        <v>841.11874206750008</v>
      </c>
      <c r="F137" s="176"/>
      <c r="G137" s="176">
        <v>841.11874206750008</v>
      </c>
      <c r="H137" s="286">
        <v>39275</v>
      </c>
      <c r="I137" s="286">
        <v>39275</v>
      </c>
      <c r="J137" s="286">
        <v>42789</v>
      </c>
      <c r="K137" s="241">
        <v>9</v>
      </c>
      <c r="L137" s="241">
        <v>5</v>
      </c>
      <c r="M137" s="164"/>
    </row>
    <row r="138" spans="1:13" ht="17.100000000000001" customHeight="1" x14ac:dyDescent="0.25">
      <c r="A138" s="195">
        <v>139</v>
      </c>
      <c r="B138" s="195" t="s">
        <v>131</v>
      </c>
      <c r="C138" s="136" t="s">
        <v>249</v>
      </c>
      <c r="D138" s="176">
        <v>232.25023389360001</v>
      </c>
      <c r="E138" s="176">
        <v>232.25023389360001</v>
      </c>
      <c r="F138" s="176"/>
      <c r="G138" s="176">
        <v>232.25023389360001</v>
      </c>
      <c r="H138" s="286">
        <v>40015</v>
      </c>
      <c r="I138" s="286">
        <v>40527</v>
      </c>
      <c r="J138" s="286">
        <v>43572</v>
      </c>
      <c r="K138" s="241">
        <v>9</v>
      </c>
      <c r="L138" s="241">
        <v>9</v>
      </c>
      <c r="M138" s="164"/>
    </row>
    <row r="139" spans="1:13" ht="17.100000000000001" customHeight="1" x14ac:dyDescent="0.25">
      <c r="A139" s="195">
        <v>140</v>
      </c>
      <c r="B139" s="195" t="s">
        <v>131</v>
      </c>
      <c r="C139" s="136" t="s">
        <v>250</v>
      </c>
      <c r="D139" s="176">
        <v>551.95998616589998</v>
      </c>
      <c r="E139" s="176">
        <v>551.95998616589998</v>
      </c>
      <c r="F139" s="176"/>
      <c r="G139" s="176">
        <v>551.95998616589998</v>
      </c>
      <c r="H139" s="286">
        <v>40270</v>
      </c>
      <c r="I139" s="286">
        <v>40336</v>
      </c>
      <c r="J139" s="286">
        <v>46283</v>
      </c>
      <c r="K139" s="241">
        <v>16</v>
      </c>
      <c r="L139" s="241">
        <v>3</v>
      </c>
      <c r="M139" s="164"/>
    </row>
    <row r="140" spans="1:13" ht="17.100000000000001" customHeight="1" x14ac:dyDescent="0.25">
      <c r="A140" s="195">
        <v>141</v>
      </c>
      <c r="B140" s="195" t="s">
        <v>131</v>
      </c>
      <c r="C140" s="136" t="s">
        <v>251</v>
      </c>
      <c r="D140" s="176">
        <v>313.56292412639999</v>
      </c>
      <c r="E140" s="176">
        <v>313.56292412639999</v>
      </c>
      <c r="F140" s="176"/>
      <c r="G140" s="176">
        <v>313.56292412639999</v>
      </c>
      <c r="H140" s="286">
        <v>39533</v>
      </c>
      <c r="I140" s="286">
        <v>39533</v>
      </c>
      <c r="J140" s="286">
        <v>43111</v>
      </c>
      <c r="K140" s="241">
        <v>9</v>
      </c>
      <c r="L140" s="241">
        <v>8</v>
      </c>
      <c r="M140" s="164"/>
    </row>
    <row r="141" spans="1:13" ht="17.100000000000001" customHeight="1" x14ac:dyDescent="0.25">
      <c r="A141" s="195">
        <v>142</v>
      </c>
      <c r="B141" s="195" t="s">
        <v>219</v>
      </c>
      <c r="C141" s="136" t="s">
        <v>252</v>
      </c>
      <c r="D141" s="176">
        <v>1519.1437032563999</v>
      </c>
      <c r="E141" s="176">
        <v>1519.1437032563999</v>
      </c>
      <c r="F141" s="176"/>
      <c r="G141" s="176">
        <v>1519.1437032563999</v>
      </c>
      <c r="H141" s="286">
        <v>39539</v>
      </c>
      <c r="I141" s="286">
        <v>39681</v>
      </c>
      <c r="J141" s="286">
        <v>43279</v>
      </c>
      <c r="K141" s="241">
        <v>9</v>
      </c>
      <c r="L141" s="241">
        <v>11</v>
      </c>
      <c r="M141" s="164"/>
    </row>
    <row r="142" spans="1:13" ht="17.100000000000001" customHeight="1" x14ac:dyDescent="0.25">
      <c r="A142" s="195">
        <v>143</v>
      </c>
      <c r="B142" s="195" t="s">
        <v>219</v>
      </c>
      <c r="C142" s="136" t="s">
        <v>253</v>
      </c>
      <c r="D142" s="176">
        <v>1869.2931181274998</v>
      </c>
      <c r="E142" s="176">
        <v>1869.2931181274998</v>
      </c>
      <c r="F142" s="176"/>
      <c r="G142" s="176">
        <v>1869.2931181274998</v>
      </c>
      <c r="H142" s="286">
        <v>39149</v>
      </c>
      <c r="I142" s="286">
        <v>39353</v>
      </c>
      <c r="J142" s="286">
        <v>43341</v>
      </c>
      <c r="K142" s="241">
        <v>11</v>
      </c>
      <c r="L142" s="241">
        <v>4</v>
      </c>
      <c r="M142" s="164"/>
    </row>
    <row r="143" spans="1:13" ht="17.100000000000001" customHeight="1" x14ac:dyDescent="0.25">
      <c r="A143" s="195">
        <v>144</v>
      </c>
      <c r="B143" s="195" t="s">
        <v>219</v>
      </c>
      <c r="C143" s="136" t="s">
        <v>254</v>
      </c>
      <c r="D143" s="176">
        <v>1955.6259622457999</v>
      </c>
      <c r="E143" s="176">
        <v>1955.6259622457999</v>
      </c>
      <c r="F143" s="176"/>
      <c r="G143" s="176">
        <v>1955.6259622457999</v>
      </c>
      <c r="H143" s="286">
        <v>38954</v>
      </c>
      <c r="I143" s="286">
        <v>39191</v>
      </c>
      <c r="J143" s="286">
        <v>43341</v>
      </c>
      <c r="K143" s="241">
        <v>11</v>
      </c>
      <c r="L143" s="241">
        <v>10</v>
      </c>
      <c r="M143" s="164"/>
    </row>
    <row r="144" spans="1:13" ht="17.100000000000001" customHeight="1" x14ac:dyDescent="0.25">
      <c r="A144" s="370" t="s">
        <v>684</v>
      </c>
      <c r="B144" s="370"/>
      <c r="C144" s="370"/>
      <c r="D144" s="287">
        <f>SUM(D145:D165)</f>
        <v>78660.151118448906</v>
      </c>
      <c r="E144" s="287">
        <f>SUM(E145:E165)</f>
        <v>78660.151118448906</v>
      </c>
      <c r="F144" s="287"/>
      <c r="G144" s="287">
        <f>SUM(G145:G165)</f>
        <v>78660.151118448906</v>
      </c>
      <c r="H144" s="286"/>
      <c r="I144" s="286"/>
      <c r="J144" s="286"/>
      <c r="K144" s="241"/>
      <c r="L144" s="241"/>
      <c r="M144" s="164"/>
    </row>
    <row r="145" spans="1:13" ht="17.100000000000001" customHeight="1" x14ac:dyDescent="0.25">
      <c r="A145" s="195">
        <v>146</v>
      </c>
      <c r="B145" s="195" t="s">
        <v>146</v>
      </c>
      <c r="C145" s="136" t="s">
        <v>255</v>
      </c>
      <c r="D145" s="176">
        <v>6524.6778004785001</v>
      </c>
      <c r="E145" s="176">
        <v>6524.6778004785001</v>
      </c>
      <c r="F145" s="176"/>
      <c r="G145" s="176">
        <v>6524.6778004785001</v>
      </c>
      <c r="H145" s="286">
        <v>41197</v>
      </c>
      <c r="I145" s="286">
        <v>41968</v>
      </c>
      <c r="J145" s="286">
        <v>52096</v>
      </c>
      <c r="K145" s="241">
        <v>29</v>
      </c>
      <c r="L145" s="241">
        <v>5</v>
      </c>
      <c r="M145" s="164"/>
    </row>
    <row r="146" spans="1:13" ht="17.100000000000001" customHeight="1" x14ac:dyDescent="0.25">
      <c r="A146" s="195">
        <v>147</v>
      </c>
      <c r="B146" s="195" t="s">
        <v>183</v>
      </c>
      <c r="C146" s="136" t="s">
        <v>256</v>
      </c>
      <c r="D146" s="176">
        <v>2791.6866487068</v>
      </c>
      <c r="E146" s="176">
        <v>2791.6866487068</v>
      </c>
      <c r="F146" s="176"/>
      <c r="G146" s="176">
        <v>2791.6866487068</v>
      </c>
      <c r="H146" s="286">
        <v>40008</v>
      </c>
      <c r="I146" s="286">
        <v>40008</v>
      </c>
      <c r="J146" s="286">
        <v>43572</v>
      </c>
      <c r="K146" s="241">
        <v>9</v>
      </c>
      <c r="L146" s="241">
        <v>6</v>
      </c>
      <c r="M146" s="164"/>
    </row>
    <row r="147" spans="1:13" ht="17.100000000000001" customHeight="1" x14ac:dyDescent="0.25">
      <c r="A147" s="195">
        <v>148</v>
      </c>
      <c r="B147" s="195" t="s">
        <v>257</v>
      </c>
      <c r="C147" s="136" t="s">
        <v>258</v>
      </c>
      <c r="D147" s="176">
        <v>1683.114898842</v>
      </c>
      <c r="E147" s="176">
        <v>1683.114898842</v>
      </c>
      <c r="F147" s="176"/>
      <c r="G147" s="176">
        <v>1683.114898842</v>
      </c>
      <c r="H147" s="286">
        <v>39282</v>
      </c>
      <c r="I147" s="286">
        <v>39282</v>
      </c>
      <c r="J147" s="286">
        <v>43672</v>
      </c>
      <c r="K147" s="241">
        <v>11</v>
      </c>
      <c r="L147" s="241">
        <v>10</v>
      </c>
      <c r="M147" s="164"/>
    </row>
    <row r="148" spans="1:13" ht="17.100000000000001" customHeight="1" x14ac:dyDescent="0.25">
      <c r="A148" s="195">
        <v>149</v>
      </c>
      <c r="B148" s="195" t="s">
        <v>257</v>
      </c>
      <c r="C148" s="136" t="s">
        <v>259</v>
      </c>
      <c r="D148" s="176">
        <v>2843.5867521749997</v>
      </c>
      <c r="E148" s="176">
        <v>2843.5867521749997</v>
      </c>
      <c r="F148" s="176"/>
      <c r="G148" s="176">
        <v>2843.5867521749997</v>
      </c>
      <c r="H148" s="286">
        <v>39087</v>
      </c>
      <c r="I148" s="286">
        <v>39086</v>
      </c>
      <c r="J148" s="286">
        <v>43290</v>
      </c>
      <c r="K148" s="241">
        <v>10</v>
      </c>
      <c r="L148" s="241">
        <v>10</v>
      </c>
      <c r="M148" s="164"/>
    </row>
    <row r="149" spans="1:13" ht="17.100000000000001" customHeight="1" x14ac:dyDescent="0.25">
      <c r="A149" s="195">
        <v>150</v>
      </c>
      <c r="B149" s="195" t="s">
        <v>257</v>
      </c>
      <c r="C149" s="136" t="s">
        <v>260</v>
      </c>
      <c r="D149" s="176">
        <v>2310.3554656727997</v>
      </c>
      <c r="E149" s="176">
        <v>2310.3554656727997</v>
      </c>
      <c r="F149" s="176"/>
      <c r="G149" s="176">
        <v>2310.3554656727997</v>
      </c>
      <c r="H149" s="286">
        <v>39273</v>
      </c>
      <c r="I149" s="286">
        <v>40479</v>
      </c>
      <c r="J149" s="286">
        <v>46346</v>
      </c>
      <c r="K149" s="241">
        <v>19</v>
      </c>
      <c r="L149" s="241">
        <v>2</v>
      </c>
      <c r="M149" s="164"/>
    </row>
    <row r="150" spans="1:13" ht="17.100000000000001" customHeight="1" x14ac:dyDescent="0.25">
      <c r="A150" s="195">
        <v>151</v>
      </c>
      <c r="B150" s="195" t="s">
        <v>131</v>
      </c>
      <c r="C150" s="136" t="s">
        <v>261</v>
      </c>
      <c r="D150" s="176">
        <v>3028.8541748633997</v>
      </c>
      <c r="E150" s="176">
        <v>3028.8541748633997</v>
      </c>
      <c r="F150" s="176"/>
      <c r="G150" s="176">
        <v>3028.8541748633997</v>
      </c>
      <c r="H150" s="286">
        <v>40556</v>
      </c>
      <c r="I150" s="286">
        <v>41139</v>
      </c>
      <c r="J150" s="286">
        <v>46371</v>
      </c>
      <c r="K150" s="241">
        <v>15</v>
      </c>
      <c r="L150" s="241">
        <v>4</v>
      </c>
      <c r="M150" s="164"/>
    </row>
    <row r="151" spans="1:13" ht="17.100000000000001" customHeight="1" x14ac:dyDescent="0.25">
      <c r="A151" s="195">
        <v>152</v>
      </c>
      <c r="B151" s="195" t="s">
        <v>131</v>
      </c>
      <c r="C151" s="136" t="s">
        <v>262</v>
      </c>
      <c r="D151" s="176">
        <v>2031.9838638606</v>
      </c>
      <c r="E151" s="176">
        <v>2031.9838638606</v>
      </c>
      <c r="F151" s="176"/>
      <c r="G151" s="176">
        <v>2031.9838638606</v>
      </c>
      <c r="H151" s="286">
        <v>39784</v>
      </c>
      <c r="I151" s="286">
        <v>40553</v>
      </c>
      <c r="J151" s="286">
        <v>46283</v>
      </c>
      <c r="K151" s="241">
        <v>17</v>
      </c>
      <c r="L151" s="241">
        <v>8</v>
      </c>
      <c r="M151" s="164"/>
    </row>
    <row r="152" spans="1:13" ht="17.100000000000001" customHeight="1" x14ac:dyDescent="0.25">
      <c r="A152" s="195">
        <v>156</v>
      </c>
      <c r="B152" s="195" t="s">
        <v>196</v>
      </c>
      <c r="C152" s="136" t="s">
        <v>263</v>
      </c>
      <c r="D152" s="176">
        <v>4737.8228510145</v>
      </c>
      <c r="E152" s="176">
        <v>4737.8228510145</v>
      </c>
      <c r="F152" s="176"/>
      <c r="G152" s="176">
        <v>4737.8228510145</v>
      </c>
      <c r="H152" s="286">
        <v>39871</v>
      </c>
      <c r="I152" s="286">
        <v>40462</v>
      </c>
      <c r="J152" s="286">
        <v>46213</v>
      </c>
      <c r="K152" s="241">
        <v>17</v>
      </c>
      <c r="L152" s="241">
        <v>0</v>
      </c>
      <c r="M152" s="164"/>
    </row>
    <row r="153" spans="1:13" ht="17.100000000000001" customHeight="1" x14ac:dyDescent="0.25">
      <c r="A153" s="195">
        <v>157</v>
      </c>
      <c r="B153" s="195" t="s">
        <v>196</v>
      </c>
      <c r="C153" s="136" t="s">
        <v>264</v>
      </c>
      <c r="D153" s="176">
        <v>10140.914322173699</v>
      </c>
      <c r="E153" s="176">
        <v>10140.914322173699</v>
      </c>
      <c r="F153" s="176"/>
      <c r="G153" s="176">
        <v>10140.914322173699</v>
      </c>
      <c r="H153" s="286">
        <v>40150</v>
      </c>
      <c r="I153" s="286">
        <v>40232</v>
      </c>
      <c r="J153" s="286">
        <v>46353</v>
      </c>
      <c r="K153" s="241">
        <v>16</v>
      </c>
      <c r="L153" s="241">
        <v>9</v>
      </c>
      <c r="M153" s="164"/>
    </row>
    <row r="154" spans="1:13" ht="17.100000000000001" customHeight="1" x14ac:dyDescent="0.25">
      <c r="A154" s="195">
        <v>158</v>
      </c>
      <c r="B154" s="195" t="s">
        <v>196</v>
      </c>
      <c r="C154" s="136" t="s">
        <v>265</v>
      </c>
      <c r="D154" s="176">
        <v>1035.219434457</v>
      </c>
      <c r="E154" s="176">
        <v>1035.219434457</v>
      </c>
      <c r="F154" s="176"/>
      <c r="G154" s="176">
        <v>1035.219434457</v>
      </c>
      <c r="H154" s="286">
        <v>39058</v>
      </c>
      <c r="I154" s="286">
        <v>39058</v>
      </c>
      <c r="J154" s="286">
        <v>42643</v>
      </c>
      <c r="K154" s="241">
        <v>8</v>
      </c>
      <c r="L154" s="241">
        <v>9</v>
      </c>
      <c r="M154" s="164"/>
    </row>
    <row r="155" spans="1:13" ht="17.100000000000001" customHeight="1" x14ac:dyDescent="0.25">
      <c r="A155" s="195">
        <v>159</v>
      </c>
      <c r="B155" s="195" t="s">
        <v>196</v>
      </c>
      <c r="C155" s="136" t="s">
        <v>266</v>
      </c>
      <c r="D155" s="176">
        <v>59.895542452200004</v>
      </c>
      <c r="E155" s="176">
        <v>59.895542452200004</v>
      </c>
      <c r="F155" s="176"/>
      <c r="G155" s="176">
        <v>59.895542452200004</v>
      </c>
      <c r="H155" s="286">
        <v>39317</v>
      </c>
      <c r="I155" s="286">
        <v>39317</v>
      </c>
      <c r="J155" s="286">
        <v>42475</v>
      </c>
      <c r="K155" s="241">
        <v>8</v>
      </c>
      <c r="L155" s="241">
        <v>6</v>
      </c>
      <c r="M155" s="164"/>
    </row>
    <row r="156" spans="1:13" s="75" customFormat="1" ht="17.100000000000001" customHeight="1" x14ac:dyDescent="0.25">
      <c r="A156" s="195">
        <v>160</v>
      </c>
      <c r="B156" s="195" t="s">
        <v>196</v>
      </c>
      <c r="C156" s="136" t="s">
        <v>267</v>
      </c>
      <c r="D156" s="176">
        <v>327.69191551979998</v>
      </c>
      <c r="E156" s="176">
        <v>327.69191551979998</v>
      </c>
      <c r="F156" s="176"/>
      <c r="G156" s="176">
        <v>327.69191551979998</v>
      </c>
      <c r="H156" s="286">
        <v>39190</v>
      </c>
      <c r="I156" s="286">
        <v>39190</v>
      </c>
      <c r="J156" s="286">
        <v>42475</v>
      </c>
      <c r="K156" s="241">
        <v>8</v>
      </c>
      <c r="L156" s="241">
        <v>6</v>
      </c>
      <c r="M156" s="170"/>
    </row>
    <row r="157" spans="1:13" ht="17.100000000000001" customHeight="1" x14ac:dyDescent="0.25">
      <c r="A157" s="195">
        <v>161</v>
      </c>
      <c r="B157" s="195" t="s">
        <v>196</v>
      </c>
      <c r="C157" s="136" t="s">
        <v>268</v>
      </c>
      <c r="D157" s="176">
        <v>578.80984907849995</v>
      </c>
      <c r="E157" s="176">
        <v>578.80984907849995</v>
      </c>
      <c r="F157" s="176"/>
      <c r="G157" s="176">
        <v>578.80984907849995</v>
      </c>
      <c r="H157" s="286">
        <v>39279</v>
      </c>
      <c r="I157" s="286">
        <v>39358</v>
      </c>
      <c r="J157" s="286">
        <v>43279</v>
      </c>
      <c r="K157" s="241">
        <v>10</v>
      </c>
      <c r="L157" s="241">
        <v>9</v>
      </c>
      <c r="M157" s="164"/>
    </row>
    <row r="158" spans="1:13" ht="17.100000000000001" customHeight="1" x14ac:dyDescent="0.25">
      <c r="A158" s="195">
        <v>162</v>
      </c>
      <c r="B158" s="195" t="s">
        <v>196</v>
      </c>
      <c r="C158" s="136" t="s">
        <v>269</v>
      </c>
      <c r="D158" s="176">
        <v>297.88908290699999</v>
      </c>
      <c r="E158" s="176">
        <v>297.88908290699999</v>
      </c>
      <c r="F158" s="176"/>
      <c r="G158" s="176">
        <v>297.88908290699999</v>
      </c>
      <c r="H158" s="286">
        <v>39583</v>
      </c>
      <c r="I158" s="286">
        <v>39619</v>
      </c>
      <c r="J158" s="286">
        <v>43279</v>
      </c>
      <c r="K158" s="241">
        <v>9</v>
      </c>
      <c r="L158" s="241">
        <v>11</v>
      </c>
      <c r="M158" s="164"/>
    </row>
    <row r="159" spans="1:13" ht="17.100000000000001" customHeight="1" x14ac:dyDescent="0.25">
      <c r="A159" s="195">
        <v>163</v>
      </c>
      <c r="B159" s="195" t="s">
        <v>131</v>
      </c>
      <c r="C159" s="136" t="s">
        <v>270</v>
      </c>
      <c r="D159" s="176">
        <v>563.05850187989995</v>
      </c>
      <c r="E159" s="176">
        <v>563.05850187989995</v>
      </c>
      <c r="F159" s="176"/>
      <c r="G159" s="176">
        <v>563.05850187989995</v>
      </c>
      <c r="H159" s="286">
        <v>39162</v>
      </c>
      <c r="I159" s="286">
        <v>39162</v>
      </c>
      <c r="J159" s="286">
        <v>42475</v>
      </c>
      <c r="K159" s="241">
        <v>9</v>
      </c>
      <c r="L159" s="241">
        <v>0</v>
      </c>
      <c r="M159" s="164"/>
    </row>
    <row r="160" spans="1:13" ht="17.100000000000001" customHeight="1" x14ac:dyDescent="0.25">
      <c r="A160" s="195">
        <v>164</v>
      </c>
      <c r="B160" s="195" t="s">
        <v>131</v>
      </c>
      <c r="C160" s="136" t="s">
        <v>271</v>
      </c>
      <c r="D160" s="176">
        <v>6704.543599607101</v>
      </c>
      <c r="E160" s="176">
        <v>6704.543599607101</v>
      </c>
      <c r="F160" s="176"/>
      <c r="G160" s="176">
        <v>6704.543599607101</v>
      </c>
      <c r="H160" s="286">
        <v>40739</v>
      </c>
      <c r="I160" s="286">
        <v>41465</v>
      </c>
      <c r="J160" s="286">
        <v>46366</v>
      </c>
      <c r="K160" s="241">
        <v>15</v>
      </c>
      <c r="L160" s="241">
        <v>4</v>
      </c>
      <c r="M160" s="164"/>
    </row>
    <row r="161" spans="1:13" ht="17.100000000000001" customHeight="1" x14ac:dyDescent="0.25">
      <c r="A161" s="195">
        <v>165</v>
      </c>
      <c r="B161" s="195" t="s">
        <v>127</v>
      </c>
      <c r="C161" s="136" t="s">
        <v>272</v>
      </c>
      <c r="D161" s="176">
        <v>1184.3816777207999</v>
      </c>
      <c r="E161" s="176">
        <v>1184.3816777207999</v>
      </c>
      <c r="F161" s="176"/>
      <c r="G161" s="176">
        <v>1184.3816777207999</v>
      </c>
      <c r="H161" s="286">
        <v>39476</v>
      </c>
      <c r="I161" s="286">
        <v>39476</v>
      </c>
      <c r="J161" s="286">
        <v>43111</v>
      </c>
      <c r="K161" s="241">
        <v>9</v>
      </c>
      <c r="L161" s="241">
        <v>11</v>
      </c>
      <c r="M161" s="164"/>
    </row>
    <row r="162" spans="1:13" ht="17.100000000000001" customHeight="1" x14ac:dyDescent="0.25">
      <c r="A162" s="195">
        <v>166</v>
      </c>
      <c r="B162" s="195" t="s">
        <v>219</v>
      </c>
      <c r="C162" s="136" t="s">
        <v>273</v>
      </c>
      <c r="D162" s="176">
        <v>1198.8966586194001</v>
      </c>
      <c r="E162" s="176">
        <v>1198.8966586194001</v>
      </c>
      <c r="F162" s="176"/>
      <c r="G162" s="176">
        <v>1198.8966586194001</v>
      </c>
      <c r="H162" s="286">
        <v>39395</v>
      </c>
      <c r="I162" s="286">
        <v>40203</v>
      </c>
      <c r="J162" s="286">
        <v>46293</v>
      </c>
      <c r="K162" s="241">
        <v>18</v>
      </c>
      <c r="L162" s="241">
        <v>7</v>
      </c>
      <c r="M162" s="164"/>
    </row>
    <row r="163" spans="1:13" ht="17.100000000000001" customHeight="1" x14ac:dyDescent="0.25">
      <c r="A163" s="195">
        <v>167</v>
      </c>
      <c r="B163" s="195" t="s">
        <v>117</v>
      </c>
      <c r="C163" s="136" t="s">
        <v>274</v>
      </c>
      <c r="D163" s="176">
        <v>27172.272382163999</v>
      </c>
      <c r="E163" s="176">
        <v>27172.272382163999</v>
      </c>
      <c r="F163" s="176"/>
      <c r="G163" s="176">
        <v>27172.272382163999</v>
      </c>
      <c r="H163" s="286">
        <v>40184</v>
      </c>
      <c r="I163" s="286">
        <v>40184</v>
      </c>
      <c r="J163" s="286">
        <v>45548</v>
      </c>
      <c r="K163" s="241">
        <v>14</v>
      </c>
      <c r="L163" s="241">
        <v>5</v>
      </c>
      <c r="M163" s="164"/>
    </row>
    <row r="164" spans="1:13" ht="17.100000000000001" customHeight="1" x14ac:dyDescent="0.25">
      <c r="A164" s="195">
        <v>168</v>
      </c>
      <c r="B164" s="195" t="s">
        <v>219</v>
      </c>
      <c r="C164" s="136" t="s">
        <v>275</v>
      </c>
      <c r="D164" s="176">
        <v>2356.5781953597002</v>
      </c>
      <c r="E164" s="176">
        <v>2356.5781953597002</v>
      </c>
      <c r="F164" s="176"/>
      <c r="G164" s="176">
        <v>2356.5781953597002</v>
      </c>
      <c r="H164" s="286">
        <v>39286</v>
      </c>
      <c r="I164" s="286">
        <v>39286</v>
      </c>
      <c r="J164" s="286">
        <v>42881</v>
      </c>
      <c r="K164" s="241">
        <v>9</v>
      </c>
      <c r="L164" s="241">
        <v>5</v>
      </c>
      <c r="M164" s="164"/>
    </row>
    <row r="165" spans="1:13" ht="17.100000000000001" customHeight="1" x14ac:dyDescent="0.25">
      <c r="A165" s="195">
        <v>170</v>
      </c>
      <c r="B165" s="195" t="s">
        <v>127</v>
      </c>
      <c r="C165" s="136" t="s">
        <v>276</v>
      </c>
      <c r="D165" s="176">
        <v>1087.9175008962</v>
      </c>
      <c r="E165" s="176">
        <v>1087.9175008962</v>
      </c>
      <c r="F165" s="176"/>
      <c r="G165" s="176">
        <v>1087.9175008962</v>
      </c>
      <c r="H165" s="286">
        <v>40893</v>
      </c>
      <c r="I165" s="286">
        <v>41040</v>
      </c>
      <c r="J165" s="286">
        <v>46129</v>
      </c>
      <c r="K165" s="241">
        <v>13</v>
      </c>
      <c r="L165" s="241">
        <v>11</v>
      </c>
      <c r="M165" s="164"/>
    </row>
    <row r="166" spans="1:13" ht="17.100000000000001" customHeight="1" x14ac:dyDescent="0.25">
      <c r="A166" s="370" t="s">
        <v>685</v>
      </c>
      <c r="B166" s="370"/>
      <c r="C166" s="370"/>
      <c r="D166" s="287">
        <f>SUM(D167:D190)</f>
        <v>255872.23360527275</v>
      </c>
      <c r="E166" s="287">
        <f>SUM(E167:E190)</f>
        <v>255872.23360527275</v>
      </c>
      <c r="F166" s="287"/>
      <c r="G166" s="287">
        <f>SUM(G167:G190)</f>
        <v>255872.23360527275</v>
      </c>
      <c r="H166" s="286"/>
      <c r="I166" s="286"/>
      <c r="J166" s="286"/>
      <c r="K166" s="241"/>
      <c r="L166" s="241"/>
      <c r="M166" s="164"/>
    </row>
    <row r="167" spans="1:13" ht="17.100000000000001" customHeight="1" x14ac:dyDescent="0.25">
      <c r="A167" s="195">
        <v>171</v>
      </c>
      <c r="B167" s="195" t="s">
        <v>117</v>
      </c>
      <c r="C167" s="136" t="s">
        <v>277</v>
      </c>
      <c r="D167" s="176">
        <v>112322.3746903596</v>
      </c>
      <c r="E167" s="176">
        <v>112322.3746903596</v>
      </c>
      <c r="F167" s="176"/>
      <c r="G167" s="176">
        <v>112322.3746903596</v>
      </c>
      <c r="H167" s="286">
        <v>42642</v>
      </c>
      <c r="I167" s="286">
        <v>43220</v>
      </c>
      <c r="J167" s="286">
        <v>49948</v>
      </c>
      <c r="K167" s="241">
        <v>19</v>
      </c>
      <c r="L167" s="241">
        <v>11</v>
      </c>
      <c r="M167" s="164"/>
    </row>
    <row r="168" spans="1:13" ht="17.100000000000001" customHeight="1" x14ac:dyDescent="0.25">
      <c r="A168" s="195">
        <v>176</v>
      </c>
      <c r="B168" s="195" t="s">
        <v>127</v>
      </c>
      <c r="C168" s="136" t="s">
        <v>278</v>
      </c>
      <c r="D168" s="176">
        <v>1566.8049147309</v>
      </c>
      <c r="E168" s="176">
        <v>1566.8049147309</v>
      </c>
      <c r="F168" s="176"/>
      <c r="G168" s="176">
        <v>1566.8049147309</v>
      </c>
      <c r="H168" s="286">
        <v>41202</v>
      </c>
      <c r="I168" s="286">
        <v>41404</v>
      </c>
      <c r="J168" s="286">
        <v>46311</v>
      </c>
      <c r="K168" s="241">
        <v>13</v>
      </c>
      <c r="L168" s="241">
        <v>10</v>
      </c>
      <c r="M168" s="164"/>
    </row>
    <row r="169" spans="1:13" ht="17.100000000000001" customHeight="1" x14ac:dyDescent="0.25">
      <c r="A169" s="195">
        <v>177</v>
      </c>
      <c r="B169" s="195" t="s">
        <v>127</v>
      </c>
      <c r="C169" s="136" t="s">
        <v>279</v>
      </c>
      <c r="D169" s="176">
        <v>129.7486169382</v>
      </c>
      <c r="E169" s="176">
        <v>129.7486169382</v>
      </c>
      <c r="F169" s="176"/>
      <c r="G169" s="176">
        <v>129.7486169382</v>
      </c>
      <c r="H169" s="286">
        <v>40297</v>
      </c>
      <c r="I169" s="286">
        <v>40296</v>
      </c>
      <c r="J169" s="286">
        <v>46283</v>
      </c>
      <c r="K169" s="241">
        <v>16</v>
      </c>
      <c r="L169" s="241">
        <v>3</v>
      </c>
      <c r="M169" s="164"/>
    </row>
    <row r="170" spans="1:13" ht="17.100000000000001" customHeight="1" x14ac:dyDescent="0.25">
      <c r="A170" s="195">
        <v>181</v>
      </c>
      <c r="B170" s="195" t="s">
        <v>196</v>
      </c>
      <c r="C170" s="136" t="s">
        <v>280</v>
      </c>
      <c r="D170" s="176">
        <v>15805.224900367499</v>
      </c>
      <c r="E170" s="176">
        <v>15805.224900367499</v>
      </c>
      <c r="F170" s="176"/>
      <c r="G170" s="176">
        <v>15805.224900367499</v>
      </c>
      <c r="H170" s="286">
        <v>40631</v>
      </c>
      <c r="I170" s="286">
        <v>40764</v>
      </c>
      <c r="J170" s="286">
        <v>47340</v>
      </c>
      <c r="K170" s="241">
        <v>17</v>
      </c>
      <c r="L170" s="241">
        <v>11</v>
      </c>
      <c r="M170" s="164"/>
    </row>
    <row r="171" spans="1:13" ht="17.100000000000001" customHeight="1" x14ac:dyDescent="0.25">
      <c r="A171" s="195">
        <v>182</v>
      </c>
      <c r="B171" s="195" t="s">
        <v>196</v>
      </c>
      <c r="C171" s="136" t="s">
        <v>281</v>
      </c>
      <c r="D171" s="176">
        <v>2725.0380735240001</v>
      </c>
      <c r="E171" s="176">
        <v>2725.0380735240001</v>
      </c>
      <c r="F171" s="176"/>
      <c r="G171" s="176">
        <v>2725.0380735240001</v>
      </c>
      <c r="H171" s="286">
        <v>39713</v>
      </c>
      <c r="I171" s="286">
        <v>39710</v>
      </c>
      <c r="J171" s="286">
        <v>43111</v>
      </c>
      <c r="K171" s="241">
        <v>9</v>
      </c>
      <c r="L171" s="241">
        <v>6</v>
      </c>
      <c r="M171" s="164"/>
    </row>
    <row r="172" spans="1:13" ht="17.100000000000001" customHeight="1" x14ac:dyDescent="0.25">
      <c r="A172" s="195">
        <v>183</v>
      </c>
      <c r="B172" s="195" t="s">
        <v>196</v>
      </c>
      <c r="C172" s="136" t="s">
        <v>282</v>
      </c>
      <c r="D172" s="176">
        <v>478.46204302259997</v>
      </c>
      <c r="E172" s="176">
        <v>478.46204302259997</v>
      </c>
      <c r="F172" s="176"/>
      <c r="G172" s="176">
        <v>478.46204302259997</v>
      </c>
      <c r="H172" s="286">
        <v>39517</v>
      </c>
      <c r="I172" s="286">
        <v>39513</v>
      </c>
      <c r="J172" s="286">
        <v>43279</v>
      </c>
      <c r="K172" s="241">
        <v>9</v>
      </c>
      <c r="L172" s="241">
        <v>11</v>
      </c>
      <c r="M172" s="164"/>
    </row>
    <row r="173" spans="1:13" ht="17.100000000000001" customHeight="1" x14ac:dyDescent="0.25">
      <c r="A173" s="195">
        <v>185</v>
      </c>
      <c r="B173" s="195" t="s">
        <v>131</v>
      </c>
      <c r="C173" s="136" t="s">
        <v>283</v>
      </c>
      <c r="D173" s="176">
        <v>2074.5834322394999</v>
      </c>
      <c r="E173" s="176">
        <v>2074.5834322394999</v>
      </c>
      <c r="F173" s="176"/>
      <c r="G173" s="176">
        <v>2074.5834322394999</v>
      </c>
      <c r="H173" s="286">
        <v>40595</v>
      </c>
      <c r="I173" s="286">
        <v>41718</v>
      </c>
      <c r="J173" s="286">
        <v>46367</v>
      </c>
      <c r="K173" s="241">
        <v>15</v>
      </c>
      <c r="L173" s="241">
        <v>5</v>
      </c>
      <c r="M173" s="164"/>
    </row>
    <row r="174" spans="1:13" ht="17.100000000000001" customHeight="1" x14ac:dyDescent="0.25">
      <c r="A174" s="195">
        <v>188</v>
      </c>
      <c r="B174" s="195" t="s">
        <v>131</v>
      </c>
      <c r="C174" s="136" t="s">
        <v>284</v>
      </c>
      <c r="D174" s="176">
        <v>18122.824864509301</v>
      </c>
      <c r="E174" s="176">
        <v>18122.824864509301</v>
      </c>
      <c r="F174" s="176"/>
      <c r="G174" s="176">
        <v>18122.824864509301</v>
      </c>
      <c r="H174" s="286">
        <v>39935</v>
      </c>
      <c r="I174" s="286">
        <v>45656</v>
      </c>
      <c r="J174" s="286">
        <v>51639</v>
      </c>
      <c r="K174" s="241">
        <v>32</v>
      </c>
      <c r="L174" s="241">
        <v>0</v>
      </c>
      <c r="M174" s="164"/>
    </row>
    <row r="175" spans="1:13" ht="17.100000000000001" customHeight="1" x14ac:dyDescent="0.25">
      <c r="A175" s="195">
        <v>189</v>
      </c>
      <c r="B175" s="195" t="s">
        <v>131</v>
      </c>
      <c r="C175" s="136" t="s">
        <v>285</v>
      </c>
      <c r="D175" s="176">
        <v>880.79118282870002</v>
      </c>
      <c r="E175" s="176">
        <v>880.79118282870002</v>
      </c>
      <c r="F175" s="176"/>
      <c r="G175" s="176">
        <v>880.79118282870002</v>
      </c>
      <c r="H175" s="286">
        <v>40631</v>
      </c>
      <c r="I175" s="286">
        <v>40946</v>
      </c>
      <c r="J175" s="286">
        <v>46276</v>
      </c>
      <c r="K175" s="241">
        <v>15</v>
      </c>
      <c r="L175" s="241">
        <v>2</v>
      </c>
      <c r="M175" s="164"/>
    </row>
    <row r="176" spans="1:13" ht="17.100000000000001" customHeight="1" x14ac:dyDescent="0.25">
      <c r="A176" s="195">
        <v>190</v>
      </c>
      <c r="B176" s="195" t="s">
        <v>131</v>
      </c>
      <c r="C176" s="136" t="s">
        <v>286</v>
      </c>
      <c r="D176" s="176">
        <v>5391.4338138531002</v>
      </c>
      <c r="E176" s="176">
        <v>5391.4338138531002</v>
      </c>
      <c r="F176" s="176"/>
      <c r="G176" s="176">
        <v>5391.4338138531002</v>
      </c>
      <c r="H176" s="286">
        <v>40541</v>
      </c>
      <c r="I176" s="286">
        <v>42737</v>
      </c>
      <c r="J176" s="286">
        <v>49947</v>
      </c>
      <c r="K176" s="241">
        <v>25</v>
      </c>
      <c r="L176" s="241">
        <v>4</v>
      </c>
      <c r="M176" s="164"/>
    </row>
    <row r="177" spans="1:13" ht="17.100000000000001" customHeight="1" x14ac:dyDescent="0.25">
      <c r="A177" s="195">
        <v>191</v>
      </c>
      <c r="B177" s="195" t="s">
        <v>131</v>
      </c>
      <c r="C177" s="136" t="s">
        <v>287</v>
      </c>
      <c r="D177" s="176">
        <v>597.98384329320004</v>
      </c>
      <c r="E177" s="176">
        <v>597.98384329320004</v>
      </c>
      <c r="F177" s="176"/>
      <c r="G177" s="176">
        <v>597.98384329320004</v>
      </c>
      <c r="H177" s="286">
        <v>40246</v>
      </c>
      <c r="I177" s="286">
        <v>40756</v>
      </c>
      <c r="J177" s="286">
        <v>45548</v>
      </c>
      <c r="K177" s="241">
        <v>14</v>
      </c>
      <c r="L177" s="241">
        <v>5</v>
      </c>
      <c r="M177" s="164"/>
    </row>
    <row r="178" spans="1:13" ht="17.100000000000001" customHeight="1" x14ac:dyDescent="0.25">
      <c r="A178" s="195">
        <v>192</v>
      </c>
      <c r="B178" s="195" t="s">
        <v>131</v>
      </c>
      <c r="C178" s="136" t="s">
        <v>288</v>
      </c>
      <c r="D178" s="176">
        <v>8333.0643122765996</v>
      </c>
      <c r="E178" s="176">
        <v>8333.0643122765996</v>
      </c>
      <c r="F178" s="176"/>
      <c r="G178" s="176">
        <v>8333.0643122765996</v>
      </c>
      <c r="H178" s="286">
        <v>40323</v>
      </c>
      <c r="I178" s="286">
        <v>42171</v>
      </c>
      <c r="J178" s="286">
        <v>46276</v>
      </c>
      <c r="K178" s="241">
        <v>16</v>
      </c>
      <c r="L178" s="241">
        <v>3</v>
      </c>
      <c r="M178" s="164"/>
    </row>
    <row r="179" spans="1:13" ht="17.100000000000001" customHeight="1" x14ac:dyDescent="0.25">
      <c r="A179" s="195">
        <v>193</v>
      </c>
      <c r="B179" s="195" t="s">
        <v>131</v>
      </c>
      <c r="C179" s="136" t="s">
        <v>289</v>
      </c>
      <c r="D179" s="176">
        <v>735.29419813199991</v>
      </c>
      <c r="E179" s="176">
        <v>735.29419813199991</v>
      </c>
      <c r="F179" s="176"/>
      <c r="G179" s="176">
        <v>735.29419813199991</v>
      </c>
      <c r="H179" s="286">
        <v>40423</v>
      </c>
      <c r="I179" s="286">
        <v>40423</v>
      </c>
      <c r="J179" s="286">
        <v>44022</v>
      </c>
      <c r="K179" s="241">
        <v>9</v>
      </c>
      <c r="L179" s="241">
        <v>6</v>
      </c>
      <c r="M179" s="164"/>
    </row>
    <row r="180" spans="1:13" ht="17.100000000000001" customHeight="1" x14ac:dyDescent="0.25">
      <c r="A180" s="195">
        <v>194</v>
      </c>
      <c r="B180" s="195" t="s">
        <v>131</v>
      </c>
      <c r="C180" s="136" t="s">
        <v>290</v>
      </c>
      <c r="D180" s="176">
        <v>14208.5845210608</v>
      </c>
      <c r="E180" s="176">
        <v>14208.5845210608</v>
      </c>
      <c r="F180" s="176"/>
      <c r="G180" s="176">
        <v>14208.5845210608</v>
      </c>
      <c r="H180" s="286">
        <v>40631</v>
      </c>
      <c r="I180" s="286">
        <v>41261</v>
      </c>
      <c r="J180" s="286">
        <v>46129</v>
      </c>
      <c r="K180" s="241">
        <v>14</v>
      </c>
      <c r="L180" s="241">
        <v>9</v>
      </c>
      <c r="M180" s="164"/>
    </row>
    <row r="181" spans="1:13" ht="17.100000000000001" customHeight="1" x14ac:dyDescent="0.25">
      <c r="A181" s="195">
        <v>195</v>
      </c>
      <c r="B181" s="195" t="s">
        <v>131</v>
      </c>
      <c r="C181" s="136" t="s">
        <v>291</v>
      </c>
      <c r="D181" s="176">
        <v>6703.1379119288995</v>
      </c>
      <c r="E181" s="176">
        <v>6703.1379119288995</v>
      </c>
      <c r="F181" s="176"/>
      <c r="G181" s="176">
        <v>6703.1379119288995</v>
      </c>
      <c r="H181" s="286">
        <v>39958</v>
      </c>
      <c r="I181" s="286">
        <v>41242</v>
      </c>
      <c r="J181" s="286">
        <v>46129</v>
      </c>
      <c r="K181" s="241">
        <v>16</v>
      </c>
      <c r="L181" s="241">
        <v>9</v>
      </c>
      <c r="M181" s="164"/>
    </row>
    <row r="182" spans="1:13" ht="17.100000000000001" customHeight="1" x14ac:dyDescent="0.25">
      <c r="A182" s="195">
        <v>197</v>
      </c>
      <c r="B182" s="195" t="s">
        <v>131</v>
      </c>
      <c r="C182" s="136" t="s">
        <v>292</v>
      </c>
      <c r="D182" s="176">
        <v>297.73054426440001</v>
      </c>
      <c r="E182" s="176">
        <v>297.73054426440001</v>
      </c>
      <c r="F182" s="176"/>
      <c r="G182" s="176">
        <v>297.73054426440001</v>
      </c>
      <c r="H182" s="286">
        <v>40487</v>
      </c>
      <c r="I182" s="286">
        <v>40548</v>
      </c>
      <c r="J182" s="286">
        <v>46346</v>
      </c>
      <c r="K182" s="241">
        <v>15</v>
      </c>
      <c r="L182" s="241">
        <v>11</v>
      </c>
      <c r="M182" s="164"/>
    </row>
    <row r="183" spans="1:13" ht="17.100000000000001" customHeight="1" x14ac:dyDescent="0.25">
      <c r="A183" s="195">
        <v>198</v>
      </c>
      <c r="B183" s="195" t="s">
        <v>131</v>
      </c>
      <c r="C183" s="136" t="s">
        <v>293</v>
      </c>
      <c r="D183" s="176">
        <v>6755.0528923293004</v>
      </c>
      <c r="E183" s="176">
        <v>6755.0528923293004</v>
      </c>
      <c r="F183" s="176"/>
      <c r="G183" s="176">
        <v>6755.0528923293004</v>
      </c>
      <c r="H183" s="286">
        <v>40826</v>
      </c>
      <c r="I183" s="286">
        <v>41540</v>
      </c>
      <c r="J183" s="286">
        <v>46129</v>
      </c>
      <c r="K183" s="241">
        <v>14</v>
      </c>
      <c r="L183" s="241">
        <v>3</v>
      </c>
      <c r="M183" s="164"/>
    </row>
    <row r="184" spans="1:13" ht="17.100000000000001" customHeight="1" x14ac:dyDescent="0.25">
      <c r="A184" s="195">
        <v>199</v>
      </c>
      <c r="B184" s="195" t="s">
        <v>131</v>
      </c>
      <c r="C184" s="136" t="s">
        <v>294</v>
      </c>
      <c r="D184" s="176">
        <v>620.31083506080006</v>
      </c>
      <c r="E184" s="176">
        <v>620.31083506080006</v>
      </c>
      <c r="F184" s="176"/>
      <c r="G184" s="176">
        <v>620.31083506080006</v>
      </c>
      <c r="H184" s="286">
        <v>39757</v>
      </c>
      <c r="I184" s="286">
        <v>40364</v>
      </c>
      <c r="J184" s="286">
        <v>46276</v>
      </c>
      <c r="K184" s="241">
        <v>17</v>
      </c>
      <c r="L184" s="241">
        <v>8</v>
      </c>
      <c r="M184" s="164"/>
    </row>
    <row r="185" spans="1:13" ht="17.100000000000001" customHeight="1" x14ac:dyDescent="0.25">
      <c r="A185" s="195">
        <v>200</v>
      </c>
      <c r="B185" s="195" t="s">
        <v>219</v>
      </c>
      <c r="C185" s="136" t="s">
        <v>295</v>
      </c>
      <c r="D185" s="176">
        <v>6381.6675943136997</v>
      </c>
      <c r="E185" s="176">
        <v>6381.6675943136997</v>
      </c>
      <c r="F185" s="176"/>
      <c r="G185" s="176">
        <v>6381.6675943136997</v>
      </c>
      <c r="H185" s="286">
        <v>40984</v>
      </c>
      <c r="I185" s="286">
        <v>41687</v>
      </c>
      <c r="J185" s="286">
        <v>46367</v>
      </c>
      <c r="K185" s="241">
        <v>14</v>
      </c>
      <c r="L185" s="241">
        <v>8</v>
      </c>
      <c r="M185" s="164"/>
    </row>
    <row r="186" spans="1:13" ht="17.100000000000001" customHeight="1" x14ac:dyDescent="0.25">
      <c r="A186" s="195">
        <v>201</v>
      </c>
      <c r="B186" s="195" t="s">
        <v>219</v>
      </c>
      <c r="C186" s="136" t="s">
        <v>296</v>
      </c>
      <c r="D186" s="176">
        <v>14700.714836749499</v>
      </c>
      <c r="E186" s="176">
        <v>14700.714836749499</v>
      </c>
      <c r="F186" s="176"/>
      <c r="G186" s="176">
        <v>14700.714836749499</v>
      </c>
      <c r="H186" s="286">
        <v>40092</v>
      </c>
      <c r="I186" s="286">
        <v>41802</v>
      </c>
      <c r="J186" s="286">
        <v>46142</v>
      </c>
      <c r="K186" s="241">
        <v>16</v>
      </c>
      <c r="L186" s="241">
        <v>2</v>
      </c>
      <c r="M186" s="164"/>
    </row>
    <row r="187" spans="1:13" ht="17.100000000000001" customHeight="1" x14ac:dyDescent="0.25">
      <c r="A187" s="195">
        <v>202</v>
      </c>
      <c r="B187" s="195" t="s">
        <v>219</v>
      </c>
      <c r="C187" s="136" t="s">
        <v>297</v>
      </c>
      <c r="D187" s="176">
        <v>17355.8302344453</v>
      </c>
      <c r="E187" s="176">
        <v>17355.8302344453</v>
      </c>
      <c r="F187" s="176"/>
      <c r="G187" s="176">
        <v>17355.8302344453</v>
      </c>
      <c r="H187" s="286">
        <v>41267</v>
      </c>
      <c r="I187" s="286">
        <v>42270</v>
      </c>
      <c r="J187" s="286">
        <v>46366</v>
      </c>
      <c r="K187" s="241">
        <v>13</v>
      </c>
      <c r="L187" s="241">
        <v>8</v>
      </c>
      <c r="M187" s="164"/>
    </row>
    <row r="188" spans="1:13" ht="17.100000000000001" customHeight="1" x14ac:dyDescent="0.25">
      <c r="A188" s="195">
        <v>203</v>
      </c>
      <c r="B188" s="195" t="s">
        <v>219</v>
      </c>
      <c r="C188" s="136" t="s">
        <v>298</v>
      </c>
      <c r="D188" s="176">
        <v>906.68855725109995</v>
      </c>
      <c r="E188" s="176">
        <v>906.68855725109995</v>
      </c>
      <c r="F188" s="176"/>
      <c r="G188" s="176">
        <v>906.68855725109995</v>
      </c>
      <c r="H188" s="286">
        <v>39647</v>
      </c>
      <c r="I188" s="286">
        <v>40144</v>
      </c>
      <c r="J188" s="286">
        <v>45548</v>
      </c>
      <c r="K188" s="241">
        <v>16</v>
      </c>
      <c r="L188" s="241">
        <v>1</v>
      </c>
      <c r="M188" s="164"/>
    </row>
    <row r="189" spans="1:13" ht="17.100000000000001" customHeight="1" x14ac:dyDescent="0.25">
      <c r="A189" s="195">
        <v>204</v>
      </c>
      <c r="B189" s="195" t="s">
        <v>219</v>
      </c>
      <c r="C189" s="136" t="s">
        <v>299</v>
      </c>
      <c r="D189" s="176">
        <v>12107.9573975412</v>
      </c>
      <c r="E189" s="176">
        <v>12107.9573975412</v>
      </c>
      <c r="F189" s="176"/>
      <c r="G189" s="176">
        <v>12107.9573975412</v>
      </c>
      <c r="H189" s="286">
        <v>40385</v>
      </c>
      <c r="I189" s="286">
        <v>40508</v>
      </c>
      <c r="J189" s="286">
        <v>46346</v>
      </c>
      <c r="K189" s="241">
        <v>15</v>
      </c>
      <c r="L189" s="241">
        <v>11</v>
      </c>
      <c r="M189" s="164"/>
    </row>
    <row r="190" spans="1:13" ht="17.100000000000001" customHeight="1" x14ac:dyDescent="0.25">
      <c r="A190" s="195">
        <v>205</v>
      </c>
      <c r="B190" s="195" t="s">
        <v>180</v>
      </c>
      <c r="C190" s="136" t="s">
        <v>300</v>
      </c>
      <c r="D190" s="176">
        <v>6670.9293942525001</v>
      </c>
      <c r="E190" s="176">
        <v>6670.9293942525001</v>
      </c>
      <c r="F190" s="176"/>
      <c r="G190" s="176">
        <v>6670.9293942525001</v>
      </c>
      <c r="H190" s="286">
        <v>39917</v>
      </c>
      <c r="I190" s="286">
        <v>40449</v>
      </c>
      <c r="J190" s="286">
        <v>46213</v>
      </c>
      <c r="K190" s="241">
        <v>17</v>
      </c>
      <c r="L190" s="241">
        <v>0</v>
      </c>
      <c r="M190" s="164"/>
    </row>
    <row r="191" spans="1:13" ht="17.100000000000001" customHeight="1" x14ac:dyDescent="0.25">
      <c r="A191" s="133" t="s">
        <v>686</v>
      </c>
      <c r="B191" s="195"/>
      <c r="C191" s="289"/>
      <c r="D191" s="287">
        <f>SUM(D192:D212)</f>
        <v>111797.6000885445</v>
      </c>
      <c r="E191" s="287">
        <f>SUM(E192:E212)</f>
        <v>111797.6000885445</v>
      </c>
      <c r="F191" s="287"/>
      <c r="G191" s="287">
        <f>SUM(G192:G212)</f>
        <v>111797.6000885445</v>
      </c>
      <c r="H191" s="286"/>
      <c r="I191" s="286"/>
      <c r="J191" s="286"/>
      <c r="K191" s="241"/>
      <c r="L191" s="241"/>
      <c r="M191" s="164"/>
    </row>
    <row r="192" spans="1:13" ht="17.100000000000001" customHeight="1" x14ac:dyDescent="0.25">
      <c r="A192" s="195">
        <v>206</v>
      </c>
      <c r="B192" s="195" t="s">
        <v>131</v>
      </c>
      <c r="C192" s="136" t="s">
        <v>301</v>
      </c>
      <c r="D192" s="176">
        <v>1144.9066096649999</v>
      </c>
      <c r="E192" s="176">
        <v>1144.9066096649999</v>
      </c>
      <c r="F192" s="176"/>
      <c r="G192" s="176">
        <v>1144.9066096649999</v>
      </c>
      <c r="H192" s="286">
        <v>39936</v>
      </c>
      <c r="I192" s="286">
        <v>39936</v>
      </c>
      <c r="J192" s="286">
        <v>43572</v>
      </c>
      <c r="K192" s="241">
        <v>9</v>
      </c>
      <c r="L192" s="241">
        <v>6</v>
      </c>
      <c r="M192" s="164"/>
    </row>
    <row r="193" spans="1:16" ht="17.100000000000001" customHeight="1" x14ac:dyDescent="0.25">
      <c r="A193" s="195">
        <v>207</v>
      </c>
      <c r="B193" s="195" t="s">
        <v>131</v>
      </c>
      <c r="C193" s="136" t="s">
        <v>302</v>
      </c>
      <c r="D193" s="176">
        <v>1495.1068979690999</v>
      </c>
      <c r="E193" s="176">
        <v>1495.1068979690999</v>
      </c>
      <c r="F193" s="176"/>
      <c r="G193" s="176">
        <v>1495.1068979690999</v>
      </c>
      <c r="H193" s="286">
        <v>40022</v>
      </c>
      <c r="I193" s="286">
        <v>40693</v>
      </c>
      <c r="J193" s="286">
        <v>46283</v>
      </c>
      <c r="K193" s="241">
        <v>16</v>
      </c>
      <c r="L193" s="241">
        <v>11</v>
      </c>
      <c r="M193" s="164"/>
    </row>
    <row r="194" spans="1:16" ht="17.100000000000001" customHeight="1" x14ac:dyDescent="0.25">
      <c r="A194" s="195">
        <v>208</v>
      </c>
      <c r="B194" s="195" t="s">
        <v>131</v>
      </c>
      <c r="C194" s="136" t="s">
        <v>303</v>
      </c>
      <c r="D194" s="176">
        <v>396.32941898159999</v>
      </c>
      <c r="E194" s="176">
        <v>396.32941898159999</v>
      </c>
      <c r="F194" s="176"/>
      <c r="G194" s="176">
        <v>396.32941898159999</v>
      </c>
      <c r="H194" s="286">
        <v>40144</v>
      </c>
      <c r="I194" s="286">
        <v>40144</v>
      </c>
      <c r="J194" s="286">
        <v>45548</v>
      </c>
      <c r="K194" s="241">
        <v>14</v>
      </c>
      <c r="L194" s="241">
        <v>5</v>
      </c>
      <c r="M194" s="164"/>
    </row>
    <row r="195" spans="1:16" ht="17.100000000000001" customHeight="1" x14ac:dyDescent="0.25">
      <c r="A195" s="195">
        <v>209</v>
      </c>
      <c r="B195" s="195" t="s">
        <v>131</v>
      </c>
      <c r="C195" s="136" t="s">
        <v>304</v>
      </c>
      <c r="D195" s="176">
        <v>2544.3151482567</v>
      </c>
      <c r="E195" s="176">
        <v>2544.3151482567</v>
      </c>
      <c r="F195" s="176"/>
      <c r="G195" s="176">
        <v>2544.3151482567</v>
      </c>
      <c r="H195" s="286">
        <v>40532</v>
      </c>
      <c r="I195" s="286">
        <v>46477</v>
      </c>
      <c r="J195" s="286">
        <v>54423</v>
      </c>
      <c r="K195" s="241">
        <v>37</v>
      </c>
      <c r="L195" s="241">
        <v>11</v>
      </c>
      <c r="M195" s="164"/>
    </row>
    <row r="196" spans="1:16" ht="17.100000000000001" customHeight="1" x14ac:dyDescent="0.25">
      <c r="A196" s="195">
        <v>210</v>
      </c>
      <c r="B196" s="195" t="s">
        <v>219</v>
      </c>
      <c r="C196" s="136" t="s">
        <v>305</v>
      </c>
      <c r="D196" s="176">
        <v>2046.5217276699</v>
      </c>
      <c r="E196" s="176">
        <v>2046.5217276699</v>
      </c>
      <c r="F196" s="176"/>
      <c r="G196" s="176">
        <v>2046.5217276699</v>
      </c>
      <c r="H196" s="286">
        <v>40497</v>
      </c>
      <c r="I196" s="286">
        <v>40758</v>
      </c>
      <c r="J196" s="286">
        <v>46346</v>
      </c>
      <c r="K196" s="241">
        <v>15</v>
      </c>
      <c r="L196" s="241">
        <v>11</v>
      </c>
      <c r="M196" s="164"/>
    </row>
    <row r="197" spans="1:16" ht="17.100000000000001" customHeight="1" x14ac:dyDescent="0.25">
      <c r="A197" s="195">
        <v>211</v>
      </c>
      <c r="B197" s="195" t="s">
        <v>219</v>
      </c>
      <c r="C197" s="136" t="s">
        <v>306</v>
      </c>
      <c r="D197" s="176">
        <v>3004.4261305812001</v>
      </c>
      <c r="E197" s="176">
        <v>3004.4261305812001</v>
      </c>
      <c r="F197" s="176"/>
      <c r="G197" s="176">
        <v>3004.4261305812001</v>
      </c>
      <c r="H197" s="286">
        <v>40343</v>
      </c>
      <c r="I197" s="286">
        <v>41921</v>
      </c>
      <c r="J197" s="286">
        <v>46234</v>
      </c>
      <c r="K197" s="241">
        <v>15</v>
      </c>
      <c r="L197" s="241">
        <v>11</v>
      </c>
      <c r="M197" s="164"/>
    </row>
    <row r="198" spans="1:16" ht="17.100000000000001" customHeight="1" x14ac:dyDescent="0.25">
      <c r="A198" s="195">
        <v>212</v>
      </c>
      <c r="B198" s="195" t="s">
        <v>131</v>
      </c>
      <c r="C198" s="136" t="s">
        <v>307</v>
      </c>
      <c r="D198" s="176">
        <v>6113.6289745245003</v>
      </c>
      <c r="E198" s="176">
        <v>6113.6289745245003</v>
      </c>
      <c r="F198" s="176"/>
      <c r="G198" s="176">
        <v>6113.6289745245003</v>
      </c>
      <c r="H198" s="286">
        <v>40471</v>
      </c>
      <c r="I198" s="286">
        <v>42278</v>
      </c>
      <c r="J198" s="286">
        <v>44134</v>
      </c>
      <c r="K198" s="241">
        <v>10</v>
      </c>
      <c r="L198" s="241">
        <v>0</v>
      </c>
      <c r="M198" s="164"/>
    </row>
    <row r="199" spans="1:16" ht="17.100000000000001" customHeight="1" x14ac:dyDescent="0.25">
      <c r="A199" s="195">
        <v>213</v>
      </c>
      <c r="B199" s="195" t="s">
        <v>131</v>
      </c>
      <c r="C199" s="136" t="s">
        <v>308</v>
      </c>
      <c r="D199" s="176">
        <v>13091.469743550901</v>
      </c>
      <c r="E199" s="176">
        <v>13091.469743550901</v>
      </c>
      <c r="F199" s="176"/>
      <c r="G199" s="176">
        <v>13091.469743550901</v>
      </c>
      <c r="H199" s="286">
        <v>40448</v>
      </c>
      <c r="I199" s="286">
        <v>43070</v>
      </c>
      <c r="J199" s="286">
        <v>53885</v>
      </c>
      <c r="K199" s="241">
        <v>36</v>
      </c>
      <c r="L199" s="241">
        <v>7</v>
      </c>
      <c r="M199" s="164"/>
    </row>
    <row r="200" spans="1:16" ht="17.100000000000001" customHeight="1" x14ac:dyDescent="0.25">
      <c r="A200" s="195">
        <v>214</v>
      </c>
      <c r="B200" s="195" t="s">
        <v>131</v>
      </c>
      <c r="C200" s="136" t="s">
        <v>309</v>
      </c>
      <c r="D200" s="176">
        <v>5819.3838684695993</v>
      </c>
      <c r="E200" s="176">
        <v>5819.3838684695993</v>
      </c>
      <c r="F200" s="176"/>
      <c r="G200" s="176">
        <v>5819.3838684695993</v>
      </c>
      <c r="H200" s="286">
        <v>40548</v>
      </c>
      <c r="I200" s="286">
        <v>45156</v>
      </c>
      <c r="J200" s="286">
        <v>54868</v>
      </c>
      <c r="K200" s="241">
        <v>38</v>
      </c>
      <c r="L200" s="241">
        <v>10</v>
      </c>
      <c r="M200" s="265"/>
      <c r="N200" s="74"/>
      <c r="O200" s="76"/>
      <c r="P200" s="76"/>
    </row>
    <row r="201" spans="1:16" ht="17.100000000000001" customHeight="1" x14ac:dyDescent="0.25">
      <c r="A201" s="195">
        <v>215</v>
      </c>
      <c r="B201" s="195" t="s">
        <v>219</v>
      </c>
      <c r="C201" s="136" t="s">
        <v>310</v>
      </c>
      <c r="D201" s="176">
        <v>1963.1221321959001</v>
      </c>
      <c r="E201" s="176">
        <v>1963.1221321959001</v>
      </c>
      <c r="F201" s="176"/>
      <c r="G201" s="176">
        <v>1963.1221321959001</v>
      </c>
      <c r="H201" s="286">
        <v>40357</v>
      </c>
      <c r="I201" s="286">
        <v>43069</v>
      </c>
      <c r="J201" s="286">
        <v>53885</v>
      </c>
      <c r="K201" s="241">
        <v>36</v>
      </c>
      <c r="L201" s="241">
        <v>11</v>
      </c>
      <c r="M201" s="265"/>
      <c r="N201" s="74"/>
      <c r="O201" s="76"/>
      <c r="P201" s="76"/>
    </row>
    <row r="202" spans="1:16" ht="17.100000000000001" customHeight="1" x14ac:dyDescent="0.25">
      <c r="A202" s="195">
        <v>216</v>
      </c>
      <c r="B202" s="195" t="s">
        <v>196</v>
      </c>
      <c r="C202" s="136" t="s">
        <v>311</v>
      </c>
      <c r="D202" s="176">
        <v>4378.1583408303004</v>
      </c>
      <c r="E202" s="176">
        <v>4378.1583408303004</v>
      </c>
      <c r="F202" s="176"/>
      <c r="G202" s="176">
        <v>4378.1583408303004</v>
      </c>
      <c r="H202" s="286">
        <v>41264</v>
      </c>
      <c r="I202" s="286">
        <v>42612</v>
      </c>
      <c r="J202" s="286">
        <v>46139</v>
      </c>
      <c r="K202" s="241">
        <v>13</v>
      </c>
      <c r="L202" s="241">
        <v>0</v>
      </c>
      <c r="M202" s="265"/>
      <c r="N202" s="74"/>
      <c r="O202" s="76"/>
      <c r="P202" s="76"/>
    </row>
    <row r="203" spans="1:16" ht="17.100000000000001" customHeight="1" x14ac:dyDescent="0.25">
      <c r="A203" s="195">
        <v>217</v>
      </c>
      <c r="B203" s="195" t="s">
        <v>196</v>
      </c>
      <c r="C203" s="136" t="s">
        <v>312</v>
      </c>
      <c r="D203" s="176">
        <v>13924.9521806421</v>
      </c>
      <c r="E203" s="176">
        <v>13924.9521806421</v>
      </c>
      <c r="F203" s="176"/>
      <c r="G203" s="176">
        <v>13924.9521806421</v>
      </c>
      <c r="H203" s="286">
        <v>41688</v>
      </c>
      <c r="I203" s="286">
        <v>41705</v>
      </c>
      <c r="J203" s="286">
        <v>48319</v>
      </c>
      <c r="K203" s="241">
        <v>17</v>
      </c>
      <c r="L203" s="241">
        <v>10</v>
      </c>
      <c r="M203" s="265"/>
      <c r="N203" s="74"/>
      <c r="O203" s="76"/>
      <c r="P203" s="76"/>
    </row>
    <row r="204" spans="1:16" ht="17.100000000000001" customHeight="1" x14ac:dyDescent="0.25">
      <c r="A204" s="195">
        <v>218</v>
      </c>
      <c r="B204" s="195" t="s">
        <v>127</v>
      </c>
      <c r="C204" s="136" t="s">
        <v>313</v>
      </c>
      <c r="D204" s="176">
        <v>695.63162803289993</v>
      </c>
      <c r="E204" s="176">
        <v>695.63162803289993</v>
      </c>
      <c r="F204" s="176"/>
      <c r="G204" s="176">
        <v>695.63162803289993</v>
      </c>
      <c r="H204" s="286">
        <v>40448</v>
      </c>
      <c r="I204" s="286">
        <v>40505</v>
      </c>
      <c r="J204" s="286">
        <v>46213</v>
      </c>
      <c r="K204" s="241">
        <v>15</v>
      </c>
      <c r="L204" s="241">
        <v>7</v>
      </c>
      <c r="M204" s="265"/>
      <c r="N204" s="74"/>
      <c r="O204" s="76"/>
      <c r="P204" s="76"/>
    </row>
    <row r="205" spans="1:16" ht="17.100000000000001" customHeight="1" x14ac:dyDescent="0.25">
      <c r="A205" s="195">
        <v>219</v>
      </c>
      <c r="B205" s="195" t="s">
        <v>219</v>
      </c>
      <c r="C205" s="136" t="s">
        <v>314</v>
      </c>
      <c r="D205" s="176">
        <v>5335.9289526932998</v>
      </c>
      <c r="E205" s="176">
        <v>5335.9289526932998</v>
      </c>
      <c r="F205" s="176"/>
      <c r="G205" s="176">
        <v>5335.9289526932998</v>
      </c>
      <c r="H205" s="286">
        <v>40973</v>
      </c>
      <c r="I205" s="286">
        <v>40973</v>
      </c>
      <c r="J205" s="286">
        <v>46304</v>
      </c>
      <c r="K205" s="241">
        <v>14</v>
      </c>
      <c r="L205" s="241">
        <v>6</v>
      </c>
      <c r="M205" s="265"/>
      <c r="N205" s="74"/>
      <c r="O205" s="76"/>
      <c r="P205" s="76"/>
    </row>
    <row r="206" spans="1:16" ht="17.100000000000001" customHeight="1" x14ac:dyDescent="0.25">
      <c r="A206" s="195">
        <v>222</v>
      </c>
      <c r="B206" s="195" t="s">
        <v>117</v>
      </c>
      <c r="C206" s="136" t="s">
        <v>315</v>
      </c>
      <c r="D206" s="176">
        <v>41824.401854032199</v>
      </c>
      <c r="E206" s="176">
        <v>41824.401854032199</v>
      </c>
      <c r="F206" s="176"/>
      <c r="G206" s="176">
        <v>41824.401854032199</v>
      </c>
      <c r="H206" s="286">
        <v>40826</v>
      </c>
      <c r="I206" s="286">
        <v>42705</v>
      </c>
      <c r="J206" s="286">
        <v>48319</v>
      </c>
      <c r="K206" s="241">
        <v>20</v>
      </c>
      <c r="L206" s="241">
        <v>0</v>
      </c>
      <c r="M206" s="265"/>
      <c r="N206" s="74"/>
      <c r="O206" s="76"/>
      <c r="P206" s="76"/>
    </row>
    <row r="207" spans="1:16" ht="17.100000000000001" customHeight="1" x14ac:dyDescent="0.25">
      <c r="A207" s="195">
        <v>223</v>
      </c>
      <c r="B207" s="195" t="s">
        <v>127</v>
      </c>
      <c r="C207" s="136" t="s">
        <v>316</v>
      </c>
      <c r="D207" s="176">
        <v>126.6070709748</v>
      </c>
      <c r="E207" s="176">
        <v>126.6070709748</v>
      </c>
      <c r="F207" s="176"/>
      <c r="G207" s="176">
        <v>126.6070709748</v>
      </c>
      <c r="H207" s="286">
        <v>40850</v>
      </c>
      <c r="I207" s="286">
        <v>40913</v>
      </c>
      <c r="J207" s="286">
        <v>44022</v>
      </c>
      <c r="K207" s="241">
        <v>8</v>
      </c>
      <c r="L207" s="241">
        <v>6</v>
      </c>
      <c r="M207" s="265"/>
      <c r="N207" s="74"/>
      <c r="O207" s="76"/>
      <c r="P207" s="76"/>
    </row>
    <row r="208" spans="1:16" ht="17.100000000000001" customHeight="1" x14ac:dyDescent="0.25">
      <c r="A208" s="195">
        <v>225</v>
      </c>
      <c r="B208" s="195" t="s">
        <v>127</v>
      </c>
      <c r="C208" s="136" t="s">
        <v>614</v>
      </c>
      <c r="D208" s="176">
        <v>11.5734627879</v>
      </c>
      <c r="E208" s="176">
        <v>11.5734627879</v>
      </c>
      <c r="F208" s="176"/>
      <c r="G208" s="176">
        <v>11.5734627879</v>
      </c>
      <c r="H208" s="286">
        <v>40571</v>
      </c>
      <c r="I208" s="286">
        <v>40571</v>
      </c>
      <c r="J208" s="286">
        <v>44224</v>
      </c>
      <c r="K208" s="241">
        <v>9</v>
      </c>
      <c r="L208" s="241">
        <v>5</v>
      </c>
      <c r="M208" s="265"/>
      <c r="N208" s="74"/>
      <c r="O208" s="76"/>
      <c r="P208" s="76"/>
    </row>
    <row r="209" spans="1:16" ht="17.100000000000001" customHeight="1" x14ac:dyDescent="0.25">
      <c r="A209" s="195">
        <v>226</v>
      </c>
      <c r="B209" s="195" t="s">
        <v>119</v>
      </c>
      <c r="C209" s="136" t="s">
        <v>318</v>
      </c>
      <c r="D209" s="176">
        <v>404.25862116120004</v>
      </c>
      <c r="E209" s="176">
        <v>404.25862116120004</v>
      </c>
      <c r="F209" s="176"/>
      <c r="G209" s="176">
        <v>404.25862116120004</v>
      </c>
      <c r="H209" s="286">
        <v>42612</v>
      </c>
      <c r="I209" s="286">
        <v>42612</v>
      </c>
      <c r="J209" s="286">
        <v>46139</v>
      </c>
      <c r="K209" s="241">
        <v>9</v>
      </c>
      <c r="L209" s="241">
        <v>6</v>
      </c>
      <c r="M209" s="265"/>
      <c r="N209" s="74"/>
      <c r="O209" s="76"/>
      <c r="P209" s="76"/>
    </row>
    <row r="210" spans="1:16" ht="17.100000000000001" customHeight="1" x14ac:dyDescent="0.25">
      <c r="A210" s="195">
        <v>227</v>
      </c>
      <c r="B210" s="195" t="s">
        <v>115</v>
      </c>
      <c r="C210" s="136" t="s">
        <v>319</v>
      </c>
      <c r="D210" s="176">
        <v>2947.4432239122002</v>
      </c>
      <c r="E210" s="176">
        <v>2947.4432239122002</v>
      </c>
      <c r="F210" s="176"/>
      <c r="G210" s="176">
        <v>2947.4432239122002</v>
      </c>
      <c r="H210" s="286">
        <v>41254</v>
      </c>
      <c r="I210" s="286">
        <v>41360</v>
      </c>
      <c r="J210" s="286">
        <v>46366</v>
      </c>
      <c r="K210" s="241">
        <v>13</v>
      </c>
      <c r="L210" s="241">
        <v>8</v>
      </c>
      <c r="M210" s="265"/>
      <c r="N210" s="74"/>
      <c r="O210" s="76"/>
      <c r="P210" s="76"/>
    </row>
    <row r="211" spans="1:16" ht="17.100000000000001" customHeight="1" x14ac:dyDescent="0.25">
      <c r="A211" s="195">
        <v>228</v>
      </c>
      <c r="B211" s="195" t="s">
        <v>127</v>
      </c>
      <c r="C211" s="136" t="s">
        <v>320</v>
      </c>
      <c r="D211" s="176">
        <v>1342.1714877090001</v>
      </c>
      <c r="E211" s="176">
        <v>1342.1714877090001</v>
      </c>
      <c r="F211" s="176"/>
      <c r="G211" s="176">
        <v>1342.1714877090001</v>
      </c>
      <c r="H211" s="286">
        <v>41227</v>
      </c>
      <c r="I211" s="286">
        <v>41243</v>
      </c>
      <c r="J211" s="286">
        <v>46366</v>
      </c>
      <c r="K211" s="241">
        <v>13</v>
      </c>
      <c r="L211" s="241">
        <v>8</v>
      </c>
      <c r="M211" s="265"/>
      <c r="N211" s="74"/>
      <c r="O211" s="76"/>
      <c r="P211" s="76"/>
    </row>
    <row r="212" spans="1:16" ht="17.100000000000001" customHeight="1" x14ac:dyDescent="0.25">
      <c r="A212" s="195">
        <v>229</v>
      </c>
      <c r="B212" s="195" t="s">
        <v>125</v>
      </c>
      <c r="C212" s="136" t="s">
        <v>321</v>
      </c>
      <c r="D212" s="176">
        <v>3187.2626139041995</v>
      </c>
      <c r="E212" s="176">
        <v>3187.2626139041995</v>
      </c>
      <c r="F212" s="176"/>
      <c r="G212" s="176">
        <v>3187.2626139041995</v>
      </c>
      <c r="H212" s="286">
        <v>41662</v>
      </c>
      <c r="I212" s="286">
        <v>41662</v>
      </c>
      <c r="J212" s="286">
        <v>46367</v>
      </c>
      <c r="K212" s="241">
        <v>12</v>
      </c>
      <c r="L212" s="241">
        <v>8</v>
      </c>
      <c r="M212" s="265"/>
      <c r="N212" s="74"/>
      <c r="O212" s="76"/>
      <c r="P212" s="76"/>
    </row>
    <row r="213" spans="1:16" ht="17.100000000000001" customHeight="1" x14ac:dyDescent="0.25">
      <c r="A213" s="133" t="s">
        <v>687</v>
      </c>
      <c r="B213" s="290"/>
      <c r="C213" s="289"/>
      <c r="D213" s="287">
        <f>SUM(D214:D223)</f>
        <v>45492.5780023806</v>
      </c>
      <c r="E213" s="287">
        <f>SUM(E214:E223)</f>
        <v>45492.5780023806</v>
      </c>
      <c r="F213" s="287"/>
      <c r="G213" s="287">
        <f>SUM(G214:G223)</f>
        <v>45492.5780023806</v>
      </c>
      <c r="H213" s="286"/>
      <c r="I213" s="286"/>
      <c r="J213" s="286"/>
      <c r="K213" s="241"/>
      <c r="L213" s="241"/>
      <c r="M213" s="265"/>
      <c r="N213" s="74"/>
      <c r="O213" s="76"/>
      <c r="P213" s="76"/>
    </row>
    <row r="214" spans="1:16" ht="17.100000000000001" customHeight="1" x14ac:dyDescent="0.25">
      <c r="A214" s="195">
        <v>231</v>
      </c>
      <c r="B214" s="195" t="s">
        <v>219</v>
      </c>
      <c r="C214" s="136" t="s">
        <v>322</v>
      </c>
      <c r="D214" s="176">
        <v>355.22356350780001</v>
      </c>
      <c r="E214" s="176">
        <v>355.22356350780001</v>
      </c>
      <c r="F214" s="176"/>
      <c r="G214" s="176">
        <v>355.22356350780001</v>
      </c>
      <c r="H214" s="286">
        <v>40403</v>
      </c>
      <c r="I214" s="286">
        <v>40403</v>
      </c>
      <c r="J214" s="286">
        <v>46199</v>
      </c>
      <c r="K214" s="241">
        <v>15</v>
      </c>
      <c r="L214" s="241">
        <v>6</v>
      </c>
      <c r="M214" s="265"/>
      <c r="N214" s="74"/>
      <c r="O214" s="76"/>
      <c r="P214" s="76"/>
    </row>
    <row r="215" spans="1:16" ht="17.100000000000001" customHeight="1" x14ac:dyDescent="0.25">
      <c r="A215" s="195">
        <v>233</v>
      </c>
      <c r="B215" s="195" t="s">
        <v>219</v>
      </c>
      <c r="C215" s="136" t="s">
        <v>323</v>
      </c>
      <c r="D215" s="176">
        <v>159.9083135091</v>
      </c>
      <c r="E215" s="176">
        <v>159.9083135091</v>
      </c>
      <c r="F215" s="176"/>
      <c r="G215" s="176">
        <v>159.9083135091</v>
      </c>
      <c r="H215" s="286">
        <v>40371</v>
      </c>
      <c r="I215" s="286">
        <v>40371</v>
      </c>
      <c r="J215" s="286">
        <v>46199</v>
      </c>
      <c r="K215" s="241">
        <v>15</v>
      </c>
      <c r="L215" s="241">
        <v>6</v>
      </c>
      <c r="M215" s="265"/>
      <c r="N215" s="74"/>
      <c r="O215" s="76"/>
      <c r="P215" s="76"/>
    </row>
    <row r="216" spans="1:16" ht="17.100000000000001" customHeight="1" x14ac:dyDescent="0.25">
      <c r="A216" s="195">
        <v>234</v>
      </c>
      <c r="B216" s="195" t="s">
        <v>219</v>
      </c>
      <c r="C216" s="136" t="s">
        <v>324</v>
      </c>
      <c r="D216" s="176">
        <v>3577.1152976208</v>
      </c>
      <c r="E216" s="176">
        <v>3577.1152976208</v>
      </c>
      <c r="F216" s="176"/>
      <c r="G216" s="176">
        <v>3577.1152976208</v>
      </c>
      <c r="H216" s="286">
        <v>42936</v>
      </c>
      <c r="I216" s="286">
        <v>42977</v>
      </c>
      <c r="J216" s="286">
        <v>53885</v>
      </c>
      <c r="K216" s="241">
        <v>29</v>
      </c>
      <c r="L216" s="241">
        <v>6</v>
      </c>
      <c r="M216" s="265"/>
      <c r="N216" s="74"/>
      <c r="O216" s="76"/>
      <c r="P216" s="76"/>
    </row>
    <row r="217" spans="1:16" ht="17.100000000000001" customHeight="1" x14ac:dyDescent="0.25">
      <c r="A217" s="195">
        <v>235</v>
      </c>
      <c r="B217" s="195" t="s">
        <v>119</v>
      </c>
      <c r="C217" s="136" t="s">
        <v>325</v>
      </c>
      <c r="D217" s="176">
        <v>1966.1661876363</v>
      </c>
      <c r="E217" s="176">
        <v>1966.1661876363</v>
      </c>
      <c r="F217" s="176"/>
      <c r="G217" s="176">
        <v>1966.1661876363</v>
      </c>
      <c r="H217" s="286">
        <v>41831</v>
      </c>
      <c r="I217" s="286">
        <v>41901</v>
      </c>
      <c r="J217" s="286">
        <v>46142</v>
      </c>
      <c r="K217" s="241">
        <v>11</v>
      </c>
      <c r="L217" s="241">
        <v>6</v>
      </c>
      <c r="M217" s="265"/>
      <c r="N217" s="74"/>
      <c r="O217" s="76"/>
      <c r="P217" s="76"/>
    </row>
    <row r="218" spans="1:16" ht="17.100000000000001" customHeight="1" x14ac:dyDescent="0.25">
      <c r="A218" s="195">
        <v>236</v>
      </c>
      <c r="B218" s="195" t="s">
        <v>119</v>
      </c>
      <c r="C218" s="136" t="s">
        <v>326</v>
      </c>
      <c r="D218" s="176">
        <v>1225.9564808517</v>
      </c>
      <c r="E218" s="176">
        <v>1225.9564808517</v>
      </c>
      <c r="F218" s="176"/>
      <c r="G218" s="176">
        <v>1225.9564808517</v>
      </c>
      <c r="H218" s="286">
        <v>41217</v>
      </c>
      <c r="I218" s="286">
        <v>41217</v>
      </c>
      <c r="J218" s="286">
        <v>46314</v>
      </c>
      <c r="K218" s="241">
        <v>13</v>
      </c>
      <c r="L218" s="241">
        <v>10</v>
      </c>
      <c r="M218" s="265"/>
      <c r="N218" s="74"/>
      <c r="O218" s="76"/>
      <c r="P218" s="76"/>
    </row>
    <row r="219" spans="1:16" ht="17.100000000000001" customHeight="1" x14ac:dyDescent="0.25">
      <c r="A219" s="195">
        <v>237</v>
      </c>
      <c r="B219" s="195" t="s">
        <v>127</v>
      </c>
      <c r="C219" s="136" t="s">
        <v>327</v>
      </c>
      <c r="D219" s="176">
        <v>963.87096479700006</v>
      </c>
      <c r="E219" s="176">
        <v>963.87096479700006</v>
      </c>
      <c r="F219" s="176"/>
      <c r="G219" s="176">
        <v>963.87096479700006</v>
      </c>
      <c r="H219" s="286">
        <v>42429</v>
      </c>
      <c r="I219" s="286">
        <v>42755</v>
      </c>
      <c r="J219" s="286">
        <v>46365</v>
      </c>
      <c r="K219" s="241">
        <v>10</v>
      </c>
      <c r="L219" s="241">
        <v>8</v>
      </c>
      <c r="M219" s="164"/>
    </row>
    <row r="220" spans="1:16" ht="17.100000000000001" customHeight="1" x14ac:dyDescent="0.25">
      <c r="A220" s="195">
        <v>242</v>
      </c>
      <c r="B220" s="195" t="s">
        <v>131</v>
      </c>
      <c r="C220" s="136" t="s">
        <v>328</v>
      </c>
      <c r="D220" s="176">
        <v>13364.9658260664</v>
      </c>
      <c r="E220" s="176">
        <v>13364.9658260664</v>
      </c>
      <c r="F220" s="176"/>
      <c r="G220" s="176">
        <v>13364.9658260664</v>
      </c>
      <c r="H220" s="286">
        <v>40716</v>
      </c>
      <c r="I220" s="286">
        <v>43277</v>
      </c>
      <c r="J220" s="286">
        <v>54128</v>
      </c>
      <c r="K220" s="241">
        <v>36</v>
      </c>
      <c r="L220" s="241">
        <v>2</v>
      </c>
      <c r="M220" s="164"/>
    </row>
    <row r="221" spans="1:16" ht="17.100000000000001" customHeight="1" x14ac:dyDescent="0.25">
      <c r="A221" s="195">
        <v>243</v>
      </c>
      <c r="B221" s="195" t="s">
        <v>131</v>
      </c>
      <c r="C221" s="136" t="s">
        <v>329</v>
      </c>
      <c r="D221" s="176">
        <v>9953.9742174911989</v>
      </c>
      <c r="E221" s="176">
        <v>9953.9742174911989</v>
      </c>
      <c r="F221" s="176"/>
      <c r="G221" s="176">
        <v>9953.9742174911989</v>
      </c>
      <c r="H221" s="286">
        <v>40737</v>
      </c>
      <c r="I221" s="286">
        <v>42577</v>
      </c>
      <c r="J221" s="286">
        <v>46139</v>
      </c>
      <c r="K221" s="241">
        <v>14</v>
      </c>
      <c r="L221" s="241">
        <v>3</v>
      </c>
      <c r="M221" s="164"/>
    </row>
    <row r="222" spans="1:16" ht="17.100000000000001" customHeight="1" x14ac:dyDescent="0.25">
      <c r="A222" s="195">
        <v>244</v>
      </c>
      <c r="B222" s="195" t="s">
        <v>131</v>
      </c>
      <c r="C222" s="136" t="s">
        <v>330</v>
      </c>
      <c r="D222" s="176">
        <v>12173.0653387044</v>
      </c>
      <c r="E222" s="176">
        <v>12173.0653387044</v>
      </c>
      <c r="F222" s="176"/>
      <c r="G222" s="176">
        <v>12173.0653387044</v>
      </c>
      <c r="H222" s="286">
        <v>40420</v>
      </c>
      <c r="I222" s="286">
        <v>42516</v>
      </c>
      <c r="J222" s="286">
        <v>46318</v>
      </c>
      <c r="K222" s="241">
        <v>15</v>
      </c>
      <c r="L222" s="241">
        <v>9</v>
      </c>
      <c r="M222" s="164"/>
    </row>
    <row r="223" spans="1:16" ht="17.100000000000001" customHeight="1" x14ac:dyDescent="0.25">
      <c r="A223" s="195">
        <v>245</v>
      </c>
      <c r="B223" s="195" t="s">
        <v>131</v>
      </c>
      <c r="C223" s="136" t="s">
        <v>331</v>
      </c>
      <c r="D223" s="176">
        <v>1752.3318121959001</v>
      </c>
      <c r="E223" s="176">
        <v>1752.3318121959001</v>
      </c>
      <c r="F223" s="176"/>
      <c r="G223" s="176">
        <v>1752.3318121959001</v>
      </c>
      <c r="H223" s="286">
        <v>40805</v>
      </c>
      <c r="I223" s="286">
        <v>46630</v>
      </c>
      <c r="J223" s="286">
        <v>50007</v>
      </c>
      <c r="K223" s="241">
        <v>25</v>
      </c>
      <c r="L223" s="241">
        <v>1</v>
      </c>
      <c r="M223" s="164"/>
    </row>
    <row r="224" spans="1:16" ht="17.100000000000001" customHeight="1" x14ac:dyDescent="0.25">
      <c r="A224" s="133" t="s">
        <v>688</v>
      </c>
      <c r="B224" s="290"/>
      <c r="C224" s="289"/>
      <c r="D224" s="287">
        <f>SUM(D225:D231)</f>
        <v>28357.687783721402</v>
      </c>
      <c r="E224" s="287">
        <f>SUM(E225:E231)</f>
        <v>28357.687783721402</v>
      </c>
      <c r="F224" s="287"/>
      <c r="G224" s="287">
        <f>SUM(G225:G231)</f>
        <v>28357.687783721402</v>
      </c>
      <c r="H224" s="286"/>
      <c r="I224" s="286"/>
      <c r="J224" s="286"/>
      <c r="K224" s="241"/>
      <c r="L224" s="241"/>
      <c r="M224" s="164"/>
    </row>
    <row r="225" spans="1:13" ht="17.100000000000001" customHeight="1" x14ac:dyDescent="0.25">
      <c r="A225" s="195">
        <v>247</v>
      </c>
      <c r="B225" s="195" t="s">
        <v>219</v>
      </c>
      <c r="C225" s="136" t="s">
        <v>689</v>
      </c>
      <c r="D225" s="176">
        <v>3431.7776014937999</v>
      </c>
      <c r="E225" s="176">
        <v>3431.7776014937999</v>
      </c>
      <c r="F225" s="176"/>
      <c r="G225" s="176">
        <v>3431.7776014937999</v>
      </c>
      <c r="H225" s="286">
        <v>41401</v>
      </c>
      <c r="I225" s="286">
        <v>41796</v>
      </c>
      <c r="J225" s="286">
        <v>46142</v>
      </c>
      <c r="K225" s="241">
        <v>12</v>
      </c>
      <c r="L225" s="241">
        <v>9</v>
      </c>
      <c r="M225" s="164"/>
    </row>
    <row r="226" spans="1:13" ht="17.100000000000001" customHeight="1" x14ac:dyDescent="0.25">
      <c r="A226" s="195">
        <v>248</v>
      </c>
      <c r="B226" s="195" t="s">
        <v>219</v>
      </c>
      <c r="C226" s="136" t="s">
        <v>333</v>
      </c>
      <c r="D226" s="176">
        <v>3787.2061383195</v>
      </c>
      <c r="E226" s="176">
        <v>3787.2061383195</v>
      </c>
      <c r="F226" s="176"/>
      <c r="G226" s="176">
        <v>3787.2061383195</v>
      </c>
      <c r="H226" s="286">
        <v>40876</v>
      </c>
      <c r="I226" s="286">
        <v>41197</v>
      </c>
      <c r="J226" s="286">
        <v>46185</v>
      </c>
      <c r="K226" s="241">
        <v>14</v>
      </c>
      <c r="L226" s="241">
        <v>1</v>
      </c>
      <c r="M226" s="164"/>
    </row>
    <row r="227" spans="1:13" ht="17.100000000000001" customHeight="1" x14ac:dyDescent="0.25">
      <c r="A227" s="195">
        <v>249</v>
      </c>
      <c r="B227" s="195" t="s">
        <v>219</v>
      </c>
      <c r="C227" s="136" t="s">
        <v>334</v>
      </c>
      <c r="D227" s="176">
        <v>4758.9487635923997</v>
      </c>
      <c r="E227" s="176">
        <v>4758.9487635923997</v>
      </c>
      <c r="F227" s="176"/>
      <c r="G227" s="176">
        <v>4758.9487635923997</v>
      </c>
      <c r="H227" s="286">
        <v>41700</v>
      </c>
      <c r="I227" s="286">
        <v>45656</v>
      </c>
      <c r="J227" s="286">
        <v>53051</v>
      </c>
      <c r="K227" s="241">
        <v>31</v>
      </c>
      <c r="L227" s="241">
        <v>0</v>
      </c>
      <c r="M227" s="164"/>
    </row>
    <row r="228" spans="1:13" ht="17.100000000000001" customHeight="1" x14ac:dyDescent="0.25">
      <c r="A228" s="195">
        <v>250</v>
      </c>
      <c r="B228" s="195" t="s">
        <v>219</v>
      </c>
      <c r="C228" s="136" t="s">
        <v>335</v>
      </c>
      <c r="D228" s="176">
        <v>1466.0225765912999</v>
      </c>
      <c r="E228" s="176">
        <v>1466.0225765912999</v>
      </c>
      <c r="F228" s="176"/>
      <c r="G228" s="176">
        <v>1466.0225765912999</v>
      </c>
      <c r="H228" s="286">
        <v>40822</v>
      </c>
      <c r="I228" s="286">
        <v>40928</v>
      </c>
      <c r="J228" s="286">
        <v>46311</v>
      </c>
      <c r="K228" s="241">
        <v>14</v>
      </c>
      <c r="L228" s="241">
        <v>6</v>
      </c>
      <c r="M228" s="164"/>
    </row>
    <row r="229" spans="1:13" ht="17.100000000000001" customHeight="1" x14ac:dyDescent="0.25">
      <c r="A229" s="195">
        <v>251</v>
      </c>
      <c r="B229" s="195" t="s">
        <v>131</v>
      </c>
      <c r="C229" s="136" t="s">
        <v>336</v>
      </c>
      <c r="D229" s="176">
        <v>1561.1661925977</v>
      </c>
      <c r="E229" s="176">
        <v>1561.1661925977</v>
      </c>
      <c r="F229" s="176"/>
      <c r="G229" s="176">
        <v>1561.1661925977</v>
      </c>
      <c r="H229" s="286">
        <v>41472</v>
      </c>
      <c r="I229" s="286">
        <v>42689</v>
      </c>
      <c r="J229" s="286">
        <v>49947</v>
      </c>
      <c r="K229" s="241">
        <v>22</v>
      </c>
      <c r="L229" s="241">
        <v>11</v>
      </c>
      <c r="M229" s="164"/>
    </row>
    <row r="230" spans="1:13" ht="17.100000000000001" customHeight="1" x14ac:dyDescent="0.25">
      <c r="A230" s="195">
        <v>252</v>
      </c>
      <c r="B230" s="195" t="s">
        <v>131</v>
      </c>
      <c r="C230" s="136" t="s">
        <v>337</v>
      </c>
      <c r="D230" s="176">
        <v>111.62415583410001</v>
      </c>
      <c r="E230" s="176">
        <v>111.62415583410001</v>
      </c>
      <c r="F230" s="176"/>
      <c r="G230" s="176">
        <v>111.62415583410001</v>
      </c>
      <c r="H230" s="286">
        <v>40689</v>
      </c>
      <c r="I230" s="286">
        <v>40689</v>
      </c>
      <c r="J230" s="286">
        <v>44022</v>
      </c>
      <c r="K230" s="241">
        <v>9</v>
      </c>
      <c r="L230" s="241">
        <v>0</v>
      </c>
      <c r="M230" s="164"/>
    </row>
    <row r="231" spans="1:13" ht="17.100000000000001" customHeight="1" x14ac:dyDescent="0.25">
      <c r="A231" s="195">
        <v>253</v>
      </c>
      <c r="B231" s="195" t="s">
        <v>131</v>
      </c>
      <c r="C231" s="136" t="s">
        <v>338</v>
      </c>
      <c r="D231" s="176">
        <v>13240.9423552926</v>
      </c>
      <c r="E231" s="176">
        <v>13240.9423552926</v>
      </c>
      <c r="F231" s="176"/>
      <c r="G231" s="176">
        <v>13240.9423552926</v>
      </c>
      <c r="H231" s="286">
        <v>41320</v>
      </c>
      <c r="I231" s="286">
        <v>43234</v>
      </c>
      <c r="J231" s="286">
        <v>54128</v>
      </c>
      <c r="K231" s="241">
        <v>34</v>
      </c>
      <c r="L231" s="241">
        <v>8</v>
      </c>
      <c r="M231" s="164"/>
    </row>
    <row r="232" spans="1:13" ht="17.100000000000001" customHeight="1" x14ac:dyDescent="0.25">
      <c r="A232" s="133" t="s">
        <v>690</v>
      </c>
      <c r="B232" s="289"/>
      <c r="C232" s="289"/>
      <c r="D232" s="287">
        <f>SUM(D233:D235)</f>
        <v>49343.328564933006</v>
      </c>
      <c r="E232" s="287">
        <f>SUM(E233:E235)</f>
        <v>49343.328564933006</v>
      </c>
      <c r="F232" s="287"/>
      <c r="G232" s="287">
        <f>SUM(G233:G235)</f>
        <v>49343.328564933006</v>
      </c>
      <c r="H232" s="286"/>
      <c r="I232" s="286"/>
      <c r="J232" s="286"/>
      <c r="K232" s="241"/>
      <c r="L232" s="241"/>
      <c r="M232" s="164"/>
    </row>
    <row r="233" spans="1:13" ht="17.100000000000001" customHeight="1" x14ac:dyDescent="0.25">
      <c r="A233" s="195">
        <v>259</v>
      </c>
      <c r="B233" s="195" t="s">
        <v>131</v>
      </c>
      <c r="C233" s="136" t="s">
        <v>691</v>
      </c>
      <c r="D233" s="176">
        <v>26587.402878897901</v>
      </c>
      <c r="E233" s="176">
        <v>26587.402878897901</v>
      </c>
      <c r="F233" s="176"/>
      <c r="G233" s="176">
        <v>26587.402878897901</v>
      </c>
      <c r="H233" s="286">
        <v>41674</v>
      </c>
      <c r="I233" s="286">
        <v>43291</v>
      </c>
      <c r="J233" s="286">
        <v>54128</v>
      </c>
      <c r="K233" s="241">
        <v>33</v>
      </c>
      <c r="L233" s="241">
        <v>11</v>
      </c>
      <c r="M233" s="164"/>
    </row>
    <row r="234" spans="1:13" ht="17.100000000000001" customHeight="1" x14ac:dyDescent="0.25">
      <c r="A234" s="195">
        <v>260</v>
      </c>
      <c r="B234" s="195" t="s">
        <v>131</v>
      </c>
      <c r="C234" s="136" t="s">
        <v>692</v>
      </c>
      <c r="D234" s="176">
        <v>7230.1632679224003</v>
      </c>
      <c r="E234" s="176">
        <v>7230.1632679224003</v>
      </c>
      <c r="F234" s="176"/>
      <c r="G234" s="176">
        <v>7230.1632679224003</v>
      </c>
      <c r="H234" s="286">
        <v>41506</v>
      </c>
      <c r="I234" s="286">
        <v>43067</v>
      </c>
      <c r="J234" s="286">
        <v>53885</v>
      </c>
      <c r="K234" s="241">
        <v>33</v>
      </c>
      <c r="L234" s="241">
        <v>9</v>
      </c>
      <c r="M234" s="164"/>
    </row>
    <row r="235" spans="1:13" ht="17.100000000000001" customHeight="1" x14ac:dyDescent="0.25">
      <c r="A235" s="195">
        <v>261</v>
      </c>
      <c r="B235" s="195" t="s">
        <v>183</v>
      </c>
      <c r="C235" s="136" t="s">
        <v>341</v>
      </c>
      <c r="D235" s="176">
        <v>15525.762418112699</v>
      </c>
      <c r="E235" s="176">
        <v>15525.762418112699</v>
      </c>
      <c r="F235" s="176"/>
      <c r="G235" s="176">
        <v>15525.762418112699</v>
      </c>
      <c r="H235" s="286">
        <v>42031</v>
      </c>
      <c r="I235" s="286">
        <v>44560</v>
      </c>
      <c r="J235" s="286">
        <v>54868</v>
      </c>
      <c r="K235" s="241">
        <v>35</v>
      </c>
      <c r="L235" s="241">
        <v>0</v>
      </c>
      <c r="M235" s="164"/>
    </row>
    <row r="236" spans="1:13" ht="17.100000000000001" customHeight="1" x14ac:dyDescent="0.25">
      <c r="A236" s="133" t="s">
        <v>693</v>
      </c>
      <c r="B236" s="289"/>
      <c r="C236" s="289"/>
      <c r="D236" s="287">
        <f>SUM(D237:D245)</f>
        <v>41582.671629521101</v>
      </c>
      <c r="E236" s="287">
        <f>SUM(E237:E245)</f>
        <v>41582.671629521101</v>
      </c>
      <c r="F236" s="287"/>
      <c r="G236" s="287">
        <f>SUM(G237:G245)</f>
        <v>41582.671629521101</v>
      </c>
      <c r="H236" s="286"/>
      <c r="I236" s="286"/>
      <c r="J236" s="286"/>
      <c r="K236" s="241"/>
      <c r="L236" s="241"/>
      <c r="M236" s="164"/>
    </row>
    <row r="237" spans="1:13" ht="17.100000000000001" customHeight="1" x14ac:dyDescent="0.25">
      <c r="A237" s="195">
        <v>262</v>
      </c>
      <c r="B237" s="195" t="s">
        <v>219</v>
      </c>
      <c r="C237" s="136" t="s">
        <v>342</v>
      </c>
      <c r="D237" s="176">
        <v>1786.2440020971001</v>
      </c>
      <c r="E237" s="176">
        <v>1786.2440020971001</v>
      </c>
      <c r="F237" s="176"/>
      <c r="G237" s="176">
        <v>1786.2440020971001</v>
      </c>
      <c r="H237" s="286">
        <v>41290</v>
      </c>
      <c r="I237" s="286">
        <v>41761</v>
      </c>
      <c r="J237" s="286">
        <v>46374</v>
      </c>
      <c r="K237" s="241">
        <v>13</v>
      </c>
      <c r="L237" s="241">
        <v>8</v>
      </c>
      <c r="M237" s="164"/>
    </row>
    <row r="238" spans="1:13" ht="17.100000000000001" customHeight="1" x14ac:dyDescent="0.25">
      <c r="A238" s="195">
        <v>264</v>
      </c>
      <c r="B238" s="195" t="s">
        <v>117</v>
      </c>
      <c r="C238" s="136" t="s">
        <v>343</v>
      </c>
      <c r="D238" s="176">
        <v>16430.2669038924</v>
      </c>
      <c r="E238" s="176">
        <v>16430.2669038924</v>
      </c>
      <c r="F238" s="176"/>
      <c r="G238" s="176">
        <v>16430.2669038924</v>
      </c>
      <c r="H238" s="286">
        <v>43001</v>
      </c>
      <c r="I238" s="286">
        <v>45656</v>
      </c>
      <c r="J238" s="286">
        <v>54041</v>
      </c>
      <c r="K238" s="241">
        <v>30</v>
      </c>
      <c r="L238" s="241">
        <v>2</v>
      </c>
      <c r="M238" s="164"/>
    </row>
    <row r="239" spans="1:13" ht="17.100000000000001" customHeight="1" x14ac:dyDescent="0.25">
      <c r="A239" s="195">
        <v>266</v>
      </c>
      <c r="B239" s="195" t="s">
        <v>219</v>
      </c>
      <c r="C239" s="136" t="s">
        <v>344</v>
      </c>
      <c r="D239" s="176">
        <v>5512.8857035278006</v>
      </c>
      <c r="E239" s="176">
        <v>5512.8857035278006</v>
      </c>
      <c r="F239" s="176"/>
      <c r="G239" s="176">
        <v>5512.8857035278006</v>
      </c>
      <c r="H239" s="286">
        <v>43495</v>
      </c>
      <c r="I239" s="286">
        <v>46021</v>
      </c>
      <c r="J239" s="286">
        <v>54128</v>
      </c>
      <c r="K239" s="241">
        <v>29</v>
      </c>
      <c r="L239" s="241">
        <v>0</v>
      </c>
      <c r="M239" s="164"/>
    </row>
    <row r="240" spans="1:13" ht="17.100000000000001" customHeight="1" x14ac:dyDescent="0.25">
      <c r="A240" s="195">
        <v>267</v>
      </c>
      <c r="B240" s="195" t="s">
        <v>219</v>
      </c>
      <c r="C240" s="136" t="s">
        <v>345</v>
      </c>
      <c r="D240" s="176">
        <v>2219.9262157098001</v>
      </c>
      <c r="E240" s="176">
        <v>2219.9262157098001</v>
      </c>
      <c r="F240" s="176"/>
      <c r="G240" s="176">
        <v>2219.9262157098001</v>
      </c>
      <c r="H240" s="286">
        <v>41912</v>
      </c>
      <c r="I240" s="286">
        <v>42062</v>
      </c>
      <c r="J240" s="286">
        <v>46366</v>
      </c>
      <c r="K240" s="241">
        <v>11</v>
      </c>
      <c r="L240" s="241">
        <v>10</v>
      </c>
      <c r="M240" s="164"/>
    </row>
    <row r="241" spans="1:13" ht="17.100000000000001" customHeight="1" x14ac:dyDescent="0.25">
      <c r="A241" s="195">
        <v>268</v>
      </c>
      <c r="B241" s="195" t="s">
        <v>119</v>
      </c>
      <c r="C241" s="136" t="s">
        <v>346</v>
      </c>
      <c r="D241" s="176">
        <v>86.745405364799993</v>
      </c>
      <c r="E241" s="176">
        <v>86.745405364799993</v>
      </c>
      <c r="F241" s="176"/>
      <c r="G241" s="176">
        <v>86.745405364799993</v>
      </c>
      <c r="H241" s="286">
        <v>42422</v>
      </c>
      <c r="I241" s="286">
        <v>42422</v>
      </c>
      <c r="J241" s="286">
        <v>49094</v>
      </c>
      <c r="K241" s="241">
        <v>9</v>
      </c>
      <c r="L241" s="241">
        <v>10</v>
      </c>
      <c r="M241" s="164"/>
    </row>
    <row r="242" spans="1:13" ht="17.100000000000001" customHeight="1" x14ac:dyDescent="0.25">
      <c r="A242" s="195">
        <v>269</v>
      </c>
      <c r="B242" s="195" t="s">
        <v>127</v>
      </c>
      <c r="C242" s="136" t="s">
        <v>347</v>
      </c>
      <c r="D242" s="176">
        <v>179.51173219590001</v>
      </c>
      <c r="E242" s="176">
        <v>179.51173219590001</v>
      </c>
      <c r="F242" s="176"/>
      <c r="G242" s="176">
        <v>179.51173219590001</v>
      </c>
      <c r="H242" s="286">
        <v>42136</v>
      </c>
      <c r="I242" s="286">
        <v>42136</v>
      </c>
      <c r="J242" s="286">
        <v>46366</v>
      </c>
      <c r="K242" s="241">
        <v>11</v>
      </c>
      <c r="L242" s="241">
        <v>5</v>
      </c>
      <c r="M242" s="164"/>
    </row>
    <row r="243" spans="1:13" ht="17.100000000000001" customHeight="1" x14ac:dyDescent="0.25">
      <c r="A243" s="195">
        <v>273</v>
      </c>
      <c r="B243" s="195" t="s">
        <v>131</v>
      </c>
      <c r="C243" s="136" t="s">
        <v>348</v>
      </c>
      <c r="D243" s="176">
        <v>2632.0645235937</v>
      </c>
      <c r="E243" s="176">
        <v>2632.0645235937</v>
      </c>
      <c r="F243" s="176"/>
      <c r="G243" s="176">
        <v>2632.0645235937</v>
      </c>
      <c r="H243" s="286">
        <v>42160</v>
      </c>
      <c r="I243" s="286">
        <v>44377</v>
      </c>
      <c r="J243" s="286">
        <v>54865</v>
      </c>
      <c r="K243" s="241">
        <v>34</v>
      </c>
      <c r="L243" s="241">
        <v>8</v>
      </c>
      <c r="M243" s="164"/>
    </row>
    <row r="244" spans="1:13" ht="17.100000000000001" customHeight="1" x14ac:dyDescent="0.25">
      <c r="A244" s="195">
        <v>274</v>
      </c>
      <c r="B244" s="195" t="s">
        <v>131</v>
      </c>
      <c r="C244" s="136" t="s">
        <v>349</v>
      </c>
      <c r="D244" s="176">
        <v>7169.8395779009998</v>
      </c>
      <c r="E244" s="176">
        <v>7169.8395779009998</v>
      </c>
      <c r="F244" s="176"/>
      <c r="G244" s="176">
        <v>7169.8395779009998</v>
      </c>
      <c r="H244" s="286">
        <v>41605</v>
      </c>
      <c r="I244" s="286">
        <v>46630</v>
      </c>
      <c r="J244" s="286">
        <v>54868</v>
      </c>
      <c r="K244" s="241">
        <v>36</v>
      </c>
      <c r="L244" s="241">
        <v>3</v>
      </c>
      <c r="M244" s="164"/>
    </row>
    <row r="245" spans="1:13" ht="17.100000000000001" customHeight="1" x14ac:dyDescent="0.25">
      <c r="A245" s="195">
        <v>275</v>
      </c>
      <c r="B245" s="195" t="s">
        <v>115</v>
      </c>
      <c r="C245" s="136" t="s">
        <v>350</v>
      </c>
      <c r="D245" s="176">
        <v>5565.1875652385997</v>
      </c>
      <c r="E245" s="176">
        <v>5565.1875652385997</v>
      </c>
      <c r="F245" s="176"/>
      <c r="G245" s="176">
        <v>5565.1875652385997</v>
      </c>
      <c r="H245" s="286">
        <v>42061</v>
      </c>
      <c r="I245" s="286">
        <v>42061</v>
      </c>
      <c r="J245" s="286">
        <v>46366</v>
      </c>
      <c r="K245" s="241">
        <v>11</v>
      </c>
      <c r="L245" s="241">
        <v>5</v>
      </c>
      <c r="M245" s="164"/>
    </row>
    <row r="246" spans="1:13" ht="17.100000000000001" customHeight="1" x14ac:dyDescent="0.25">
      <c r="A246" s="133" t="s">
        <v>694</v>
      </c>
      <c r="B246" s="195"/>
      <c r="C246" s="289"/>
      <c r="D246" s="287">
        <f>SUM(D247:D260)</f>
        <v>38034.02180127419</v>
      </c>
      <c r="E246" s="287">
        <f>SUM(E247:E260)</f>
        <v>38034.02180127419</v>
      </c>
      <c r="F246" s="287"/>
      <c r="G246" s="287">
        <f>SUM(G247:G260)</f>
        <v>38034.02180127419</v>
      </c>
      <c r="H246" s="286"/>
      <c r="I246" s="286"/>
      <c r="J246" s="286"/>
      <c r="K246" s="241"/>
      <c r="L246" s="241"/>
      <c r="M246" s="164"/>
    </row>
    <row r="247" spans="1:13" ht="17.100000000000001" customHeight="1" x14ac:dyDescent="0.25">
      <c r="A247" s="195">
        <v>278</v>
      </c>
      <c r="B247" s="195" t="s">
        <v>196</v>
      </c>
      <c r="C247" s="136" t="s">
        <v>351</v>
      </c>
      <c r="D247" s="176">
        <v>782.65527662010004</v>
      </c>
      <c r="E247" s="176">
        <v>782.65527662010004</v>
      </c>
      <c r="F247" s="176"/>
      <c r="G247" s="176">
        <v>782.65527662010004</v>
      </c>
      <c r="H247" s="286">
        <v>43063</v>
      </c>
      <c r="I247" s="286">
        <v>43665</v>
      </c>
      <c r="J247" s="286">
        <v>54128</v>
      </c>
      <c r="K247" s="241">
        <v>30</v>
      </c>
      <c r="L247" s="241">
        <v>2</v>
      </c>
      <c r="M247" s="164"/>
    </row>
    <row r="248" spans="1:13" ht="17.100000000000001" customHeight="1" x14ac:dyDescent="0.25">
      <c r="A248" s="195">
        <v>280</v>
      </c>
      <c r="B248" s="195" t="s">
        <v>219</v>
      </c>
      <c r="C248" s="136" t="s">
        <v>352</v>
      </c>
      <c r="D248" s="176">
        <v>1576.1159487996001</v>
      </c>
      <c r="E248" s="176">
        <v>1576.1159487996001</v>
      </c>
      <c r="F248" s="176"/>
      <c r="G248" s="176">
        <v>1576.1159487996001</v>
      </c>
      <c r="H248" s="286">
        <v>42129</v>
      </c>
      <c r="I248" s="286">
        <v>46538</v>
      </c>
      <c r="J248" s="286">
        <v>54583</v>
      </c>
      <c r="K248" s="241">
        <v>34</v>
      </c>
      <c r="L248" s="241">
        <v>0</v>
      </c>
      <c r="M248" s="164"/>
    </row>
    <row r="249" spans="1:13" ht="17.100000000000001" customHeight="1" x14ac:dyDescent="0.25">
      <c r="A249" s="195">
        <v>281</v>
      </c>
      <c r="B249" s="195" t="s">
        <v>127</v>
      </c>
      <c r="C249" s="136" t="s">
        <v>353</v>
      </c>
      <c r="D249" s="176">
        <v>1963.3548933530999</v>
      </c>
      <c r="E249" s="176">
        <v>1963.3548933530999</v>
      </c>
      <c r="F249" s="176"/>
      <c r="G249" s="176">
        <v>1963.3548933530999</v>
      </c>
      <c r="H249" s="286">
        <v>43063</v>
      </c>
      <c r="I249" s="286">
        <v>43473</v>
      </c>
      <c r="J249" s="286">
        <v>48820</v>
      </c>
      <c r="K249" s="241">
        <v>15</v>
      </c>
      <c r="L249" s="241">
        <v>7</v>
      </c>
      <c r="M249" s="164"/>
    </row>
    <row r="250" spans="1:13" ht="17.100000000000001" customHeight="1" x14ac:dyDescent="0.25">
      <c r="A250" s="195">
        <v>282</v>
      </c>
      <c r="B250" s="195" t="s">
        <v>219</v>
      </c>
      <c r="C250" s="136" t="s">
        <v>354</v>
      </c>
      <c r="D250" s="176">
        <v>5989.1110383039004</v>
      </c>
      <c r="E250" s="176">
        <v>5989.1110383039004</v>
      </c>
      <c r="F250" s="176"/>
      <c r="G250" s="176">
        <v>5989.1110383039004</v>
      </c>
      <c r="H250" s="286">
        <v>43329</v>
      </c>
      <c r="I250" s="286">
        <v>46630</v>
      </c>
      <c r="J250" s="286">
        <v>54322</v>
      </c>
      <c r="K250" s="241">
        <v>30</v>
      </c>
      <c r="L250" s="241">
        <v>0</v>
      </c>
      <c r="M250" s="164"/>
    </row>
    <row r="251" spans="1:13" ht="17.100000000000001" customHeight="1" x14ac:dyDescent="0.25">
      <c r="A251" s="195">
        <v>283</v>
      </c>
      <c r="B251" s="195" t="s">
        <v>127</v>
      </c>
      <c r="C251" s="136" t="s">
        <v>355</v>
      </c>
      <c r="D251" s="176">
        <v>3003.4888635842999</v>
      </c>
      <c r="E251" s="176">
        <v>3003.4888635842999</v>
      </c>
      <c r="F251" s="176"/>
      <c r="G251" s="176">
        <v>3003.4888635842999</v>
      </c>
      <c r="H251" s="286">
        <v>43535</v>
      </c>
      <c r="I251" s="286">
        <v>43535</v>
      </c>
      <c r="J251" s="286">
        <v>47087</v>
      </c>
      <c r="K251" s="241">
        <v>9</v>
      </c>
      <c r="L251" s="241">
        <v>4</v>
      </c>
      <c r="M251" s="164"/>
    </row>
    <row r="252" spans="1:13" ht="17.100000000000001" customHeight="1" x14ac:dyDescent="0.25">
      <c r="A252" s="195">
        <v>284</v>
      </c>
      <c r="B252" s="195" t="s">
        <v>115</v>
      </c>
      <c r="C252" s="136" t="s">
        <v>356</v>
      </c>
      <c r="D252" s="176">
        <v>2632.0215547977</v>
      </c>
      <c r="E252" s="176">
        <v>2632.0215547977</v>
      </c>
      <c r="F252" s="176"/>
      <c r="G252" s="176">
        <v>2632.0215547977</v>
      </c>
      <c r="H252" s="286">
        <v>42916</v>
      </c>
      <c r="I252" s="286">
        <v>46386</v>
      </c>
      <c r="J252" s="286">
        <v>52071</v>
      </c>
      <c r="K252" s="241">
        <v>25</v>
      </c>
      <c r="L252" s="241">
        <v>0</v>
      </c>
      <c r="M252" s="164"/>
    </row>
    <row r="253" spans="1:13" ht="17.100000000000001" customHeight="1" x14ac:dyDescent="0.25">
      <c r="A253" s="195">
        <v>286</v>
      </c>
      <c r="B253" s="195" t="s">
        <v>119</v>
      </c>
      <c r="C253" s="136" t="s">
        <v>357</v>
      </c>
      <c r="D253" s="176">
        <v>3406.1137989605995</v>
      </c>
      <c r="E253" s="176">
        <v>3406.1137989605995</v>
      </c>
      <c r="F253" s="176"/>
      <c r="G253" s="176">
        <v>3406.1137989605995</v>
      </c>
      <c r="H253" s="286">
        <v>42625</v>
      </c>
      <c r="I253" s="286">
        <v>42625</v>
      </c>
      <c r="J253" s="286">
        <v>46139</v>
      </c>
      <c r="K253" s="241">
        <v>9</v>
      </c>
      <c r="L253" s="241">
        <v>6</v>
      </c>
      <c r="M253" s="164"/>
    </row>
    <row r="254" spans="1:13" ht="17.100000000000001" customHeight="1" x14ac:dyDescent="0.25">
      <c r="A254" s="195">
        <v>288</v>
      </c>
      <c r="B254" s="195" t="s">
        <v>219</v>
      </c>
      <c r="C254" s="136" t="s">
        <v>358</v>
      </c>
      <c r="D254" s="176">
        <v>2094.2320492353001</v>
      </c>
      <c r="E254" s="176">
        <v>2094.2320492353001</v>
      </c>
      <c r="F254" s="176"/>
      <c r="G254" s="176">
        <v>2094.2320492353001</v>
      </c>
      <c r="H254" s="286">
        <v>42601</v>
      </c>
      <c r="I254" s="286">
        <v>43962</v>
      </c>
      <c r="J254" s="286">
        <v>54332</v>
      </c>
      <c r="K254" s="241">
        <v>32</v>
      </c>
      <c r="L254" s="241">
        <v>1</v>
      </c>
      <c r="M254" s="164"/>
    </row>
    <row r="255" spans="1:13" ht="17.100000000000001" customHeight="1" x14ac:dyDescent="0.25">
      <c r="A255" s="195">
        <v>289</v>
      </c>
      <c r="B255" s="195" t="s">
        <v>146</v>
      </c>
      <c r="C255" s="136" t="s">
        <v>622</v>
      </c>
      <c r="D255" s="176">
        <v>3366.4800706524002</v>
      </c>
      <c r="E255" s="176">
        <v>3366.4800706524002</v>
      </c>
      <c r="F255" s="176"/>
      <c r="G255" s="176">
        <v>3366.4800706524002</v>
      </c>
      <c r="H255" s="286">
        <v>45859</v>
      </c>
      <c r="I255" s="286">
        <v>46179</v>
      </c>
      <c r="J255" s="286">
        <v>56907</v>
      </c>
      <c r="K255" s="241">
        <v>30</v>
      </c>
      <c r="L255" s="241">
        <v>2</v>
      </c>
      <c r="M255" s="164"/>
    </row>
    <row r="256" spans="1:13" ht="17.100000000000001" customHeight="1" x14ac:dyDescent="0.25">
      <c r="A256" s="195">
        <v>290</v>
      </c>
      <c r="B256" s="195" t="s">
        <v>127</v>
      </c>
      <c r="C256" s="136" t="s">
        <v>359</v>
      </c>
      <c r="D256" s="176">
        <v>985.5380612532</v>
      </c>
      <c r="E256" s="176">
        <v>985.5380612532</v>
      </c>
      <c r="F256" s="176"/>
      <c r="G256" s="176">
        <v>985.5380612532</v>
      </c>
      <c r="H256" s="286">
        <v>45645</v>
      </c>
      <c r="I256" s="286">
        <v>46020</v>
      </c>
      <c r="J256" s="286">
        <v>48582</v>
      </c>
      <c r="K256" s="241">
        <v>7</v>
      </c>
      <c r="L256" s="241">
        <v>8</v>
      </c>
      <c r="M256" s="164"/>
    </row>
    <row r="257" spans="1:13" ht="17.100000000000001" customHeight="1" x14ac:dyDescent="0.25">
      <c r="A257" s="195">
        <v>292</v>
      </c>
      <c r="B257" s="195" t="s">
        <v>131</v>
      </c>
      <c r="C257" s="136" t="s">
        <v>360</v>
      </c>
      <c r="D257" s="176">
        <v>3700.0462462197002</v>
      </c>
      <c r="E257" s="176">
        <v>3700.0462462197002</v>
      </c>
      <c r="F257" s="176"/>
      <c r="G257" s="176">
        <v>3700.0462462197002</v>
      </c>
      <c r="H257" s="286">
        <v>42662</v>
      </c>
      <c r="I257" s="286">
        <v>42866</v>
      </c>
      <c r="J257" s="286">
        <v>49947</v>
      </c>
      <c r="K257" s="241">
        <v>19</v>
      </c>
      <c r="L257" s="241">
        <v>4</v>
      </c>
      <c r="M257" s="164"/>
    </row>
    <row r="258" spans="1:13" ht="17.100000000000001" customHeight="1" x14ac:dyDescent="0.25">
      <c r="A258" s="195">
        <v>293</v>
      </c>
      <c r="B258" s="195" t="s">
        <v>219</v>
      </c>
      <c r="C258" s="136" t="s">
        <v>361</v>
      </c>
      <c r="D258" s="176">
        <v>3745.3915206629999</v>
      </c>
      <c r="E258" s="176">
        <v>3745.3915206629999</v>
      </c>
      <c r="F258" s="176"/>
      <c r="G258" s="176">
        <v>3745.3915206629999</v>
      </c>
      <c r="H258" s="286">
        <v>42048</v>
      </c>
      <c r="I258" s="286">
        <v>42156</v>
      </c>
      <c r="J258" s="286">
        <v>46366</v>
      </c>
      <c r="K258" s="241">
        <v>11</v>
      </c>
      <c r="L258" s="241">
        <v>5</v>
      </c>
      <c r="M258" s="164"/>
    </row>
    <row r="259" spans="1:13" ht="17.100000000000001" customHeight="1" x14ac:dyDescent="0.25">
      <c r="A259" s="195">
        <v>294</v>
      </c>
      <c r="B259" s="195" t="s">
        <v>219</v>
      </c>
      <c r="C259" s="136" t="s">
        <v>362</v>
      </c>
      <c r="D259" s="176">
        <v>3959.1485117340003</v>
      </c>
      <c r="E259" s="176">
        <v>3959.1485117340003</v>
      </c>
      <c r="F259" s="176"/>
      <c r="G259" s="176">
        <v>3959.1485117340003</v>
      </c>
      <c r="H259" s="286">
        <v>41606</v>
      </c>
      <c r="I259" s="286">
        <v>42223</v>
      </c>
      <c r="J259" s="286">
        <v>46234</v>
      </c>
      <c r="K259" s="241">
        <v>12</v>
      </c>
      <c r="L259" s="241">
        <v>3</v>
      </c>
      <c r="M259" s="164"/>
    </row>
    <row r="260" spans="1:13" ht="17.100000000000001" customHeight="1" x14ac:dyDescent="0.25">
      <c r="A260" s="195">
        <v>295</v>
      </c>
      <c r="B260" s="195" t="s">
        <v>219</v>
      </c>
      <c r="C260" s="136" t="s">
        <v>363</v>
      </c>
      <c r="D260" s="176">
        <v>830.32396709729994</v>
      </c>
      <c r="E260" s="176">
        <v>830.32396709729994</v>
      </c>
      <c r="F260" s="176"/>
      <c r="G260" s="176">
        <v>830.32396709729994</v>
      </c>
      <c r="H260" s="286">
        <v>41842</v>
      </c>
      <c r="I260" s="286">
        <v>42027</v>
      </c>
      <c r="J260" s="286">
        <v>46234</v>
      </c>
      <c r="K260" s="241">
        <v>11</v>
      </c>
      <c r="L260" s="241">
        <v>9</v>
      </c>
      <c r="M260" s="164"/>
    </row>
    <row r="261" spans="1:13" ht="17.100000000000001" customHeight="1" x14ac:dyDescent="0.25">
      <c r="A261" s="133" t="s">
        <v>695</v>
      </c>
      <c r="B261" s="136"/>
      <c r="C261" s="289"/>
      <c r="D261" s="287">
        <f>SUM(D262:D274)</f>
        <v>99501.416886978608</v>
      </c>
      <c r="E261" s="287">
        <f>SUM(E262:E274)</f>
        <v>99501.416886978608</v>
      </c>
      <c r="F261" s="287"/>
      <c r="G261" s="287">
        <f>SUM(G262:G274)</f>
        <v>99501.416886978608</v>
      </c>
      <c r="H261" s="286"/>
      <c r="I261" s="286"/>
      <c r="J261" s="286"/>
      <c r="K261" s="241"/>
      <c r="L261" s="241"/>
      <c r="M261" s="164"/>
    </row>
    <row r="262" spans="1:13" ht="17.100000000000001" customHeight="1" x14ac:dyDescent="0.25">
      <c r="A262" s="195">
        <v>296</v>
      </c>
      <c r="B262" s="195" t="s">
        <v>696</v>
      </c>
      <c r="C262" s="136" t="s">
        <v>364</v>
      </c>
      <c r="D262" s="176">
        <v>10376.8617980118</v>
      </c>
      <c r="E262" s="176">
        <v>10376.8617980118</v>
      </c>
      <c r="F262" s="176"/>
      <c r="G262" s="176">
        <v>10376.8617980118</v>
      </c>
      <c r="H262" s="286">
        <v>43551</v>
      </c>
      <c r="I262" s="286">
        <v>45656</v>
      </c>
      <c r="J262" s="286">
        <v>54543</v>
      </c>
      <c r="K262" s="241">
        <v>30</v>
      </c>
      <c r="L262" s="241">
        <v>0</v>
      </c>
      <c r="M262" s="164"/>
    </row>
    <row r="263" spans="1:13" ht="17.100000000000001" customHeight="1" x14ac:dyDescent="0.25">
      <c r="A263" s="195">
        <v>297</v>
      </c>
      <c r="B263" s="195" t="s">
        <v>697</v>
      </c>
      <c r="C263" s="136" t="s">
        <v>365</v>
      </c>
      <c r="D263" s="176">
        <v>4041.5753301494997</v>
      </c>
      <c r="E263" s="176">
        <v>4041.5753301494997</v>
      </c>
      <c r="F263" s="176"/>
      <c r="G263" s="176">
        <v>4041.5753301494997</v>
      </c>
      <c r="H263" s="286">
        <v>42946</v>
      </c>
      <c r="I263" s="286">
        <v>45656</v>
      </c>
      <c r="J263" s="286">
        <v>53929</v>
      </c>
      <c r="K263" s="241">
        <v>30</v>
      </c>
      <c r="L263" s="241">
        <v>0</v>
      </c>
      <c r="M263" s="164"/>
    </row>
    <row r="264" spans="1:13" ht="17.100000000000001" customHeight="1" x14ac:dyDescent="0.25">
      <c r="A264" s="195">
        <v>298</v>
      </c>
      <c r="B264" s="195" t="s">
        <v>696</v>
      </c>
      <c r="C264" s="136" t="s">
        <v>366</v>
      </c>
      <c r="D264" s="176">
        <v>20468.748379388402</v>
      </c>
      <c r="E264" s="176">
        <v>20468.748379388402</v>
      </c>
      <c r="F264" s="176"/>
      <c r="G264" s="176">
        <v>20468.748379388402</v>
      </c>
      <c r="H264" s="286">
        <v>44765</v>
      </c>
      <c r="I264" s="286">
        <v>45656</v>
      </c>
      <c r="J264" s="286">
        <v>55183</v>
      </c>
      <c r="K264" s="241">
        <v>28</v>
      </c>
      <c r="L264" s="241">
        <v>0</v>
      </c>
      <c r="M264" s="164"/>
    </row>
    <row r="265" spans="1:13" ht="17.100000000000001" customHeight="1" x14ac:dyDescent="0.25">
      <c r="A265" s="195">
        <v>300</v>
      </c>
      <c r="B265" s="195" t="s">
        <v>698</v>
      </c>
      <c r="C265" s="136" t="s">
        <v>367</v>
      </c>
      <c r="D265" s="176">
        <v>3831.8297194047</v>
      </c>
      <c r="E265" s="176">
        <v>3831.8297194047</v>
      </c>
      <c r="F265" s="176"/>
      <c r="G265" s="176">
        <v>3831.8297194047</v>
      </c>
      <c r="H265" s="286">
        <v>43601</v>
      </c>
      <c r="I265" s="286">
        <v>43636</v>
      </c>
      <c r="J265" s="286">
        <v>47087</v>
      </c>
      <c r="K265" s="241">
        <v>9</v>
      </c>
      <c r="L265" s="241">
        <v>4</v>
      </c>
      <c r="M265" s="164"/>
    </row>
    <row r="266" spans="1:13" ht="17.100000000000001" customHeight="1" x14ac:dyDescent="0.25">
      <c r="A266" s="195">
        <v>304</v>
      </c>
      <c r="B266" s="195" t="s">
        <v>697</v>
      </c>
      <c r="C266" s="136" t="s">
        <v>368</v>
      </c>
      <c r="D266" s="176">
        <v>6955.4334945225</v>
      </c>
      <c r="E266" s="176">
        <v>6955.4334945225</v>
      </c>
      <c r="F266" s="176"/>
      <c r="G266" s="176">
        <v>6955.4334945225</v>
      </c>
      <c r="H266" s="286">
        <v>45367</v>
      </c>
      <c r="I266" s="286">
        <v>45689</v>
      </c>
      <c r="J266" s="286">
        <v>48684</v>
      </c>
      <c r="K266" s="241">
        <v>9</v>
      </c>
      <c r="L266" s="241">
        <v>0</v>
      </c>
      <c r="M266" s="164"/>
    </row>
    <row r="267" spans="1:13" ht="17.100000000000001" customHeight="1" x14ac:dyDescent="0.25">
      <c r="A267" s="195">
        <v>305</v>
      </c>
      <c r="B267" s="195" t="s">
        <v>699</v>
      </c>
      <c r="C267" s="136" t="s">
        <v>369</v>
      </c>
      <c r="D267" s="176">
        <v>304.71210207749999</v>
      </c>
      <c r="E267" s="176">
        <v>304.71210207749999</v>
      </c>
      <c r="F267" s="176"/>
      <c r="G267" s="176">
        <v>304.71210207749999</v>
      </c>
      <c r="H267" s="286">
        <v>41977</v>
      </c>
      <c r="I267" s="286">
        <v>42194</v>
      </c>
      <c r="J267" s="286">
        <v>46366</v>
      </c>
      <c r="K267" s="241">
        <v>11</v>
      </c>
      <c r="L267" s="241">
        <v>10</v>
      </c>
      <c r="M267" s="164"/>
    </row>
    <row r="268" spans="1:13" ht="17.100000000000001" customHeight="1" x14ac:dyDescent="0.25">
      <c r="A268" s="195">
        <v>306</v>
      </c>
      <c r="B268" s="195" t="s">
        <v>699</v>
      </c>
      <c r="C268" s="136" t="s">
        <v>370</v>
      </c>
      <c r="D268" s="176">
        <v>14244.6190857282</v>
      </c>
      <c r="E268" s="176">
        <v>14244.6190857282</v>
      </c>
      <c r="F268" s="176"/>
      <c r="G268" s="176">
        <v>14244.6190857282</v>
      </c>
      <c r="H268" s="286">
        <v>42139</v>
      </c>
      <c r="I268" s="286">
        <v>42697</v>
      </c>
      <c r="J268" s="286">
        <v>49947</v>
      </c>
      <c r="K268" s="241">
        <v>21</v>
      </c>
      <c r="L268" s="241">
        <v>2</v>
      </c>
      <c r="M268" s="164"/>
    </row>
    <row r="269" spans="1:13" ht="17.100000000000001" customHeight="1" x14ac:dyDescent="0.25">
      <c r="A269" s="195">
        <v>307</v>
      </c>
      <c r="B269" s="195" t="s">
        <v>700</v>
      </c>
      <c r="C269" s="136" t="s">
        <v>371</v>
      </c>
      <c r="D269" s="176">
        <v>3440.6501511603001</v>
      </c>
      <c r="E269" s="176">
        <v>3440.6501511603001</v>
      </c>
      <c r="F269" s="176"/>
      <c r="G269" s="176">
        <v>3440.6501511603001</v>
      </c>
      <c r="H269" s="286">
        <v>42416</v>
      </c>
      <c r="I269" s="286">
        <v>43052</v>
      </c>
      <c r="J269" s="286">
        <v>53885</v>
      </c>
      <c r="K269" s="241">
        <v>31</v>
      </c>
      <c r="L269" s="241">
        <v>3</v>
      </c>
      <c r="M269" s="164"/>
    </row>
    <row r="270" spans="1:13" ht="17.100000000000001" customHeight="1" x14ac:dyDescent="0.25">
      <c r="A270" s="195">
        <v>308</v>
      </c>
      <c r="B270" s="195" t="s">
        <v>700</v>
      </c>
      <c r="C270" s="136" t="s">
        <v>372</v>
      </c>
      <c r="D270" s="176">
        <v>5156.2553375853004</v>
      </c>
      <c r="E270" s="176">
        <v>5156.2553375853004</v>
      </c>
      <c r="F270" s="176"/>
      <c r="G270" s="176">
        <v>5156.2553375853004</v>
      </c>
      <c r="H270" s="286">
        <v>42324</v>
      </c>
      <c r="I270" s="286">
        <v>42797</v>
      </c>
      <c r="J270" s="286">
        <v>46365</v>
      </c>
      <c r="K270" s="241">
        <v>10</v>
      </c>
      <c r="L270" s="241">
        <v>10</v>
      </c>
      <c r="M270" s="164"/>
    </row>
    <row r="271" spans="1:13" ht="17.100000000000001" customHeight="1" x14ac:dyDescent="0.25">
      <c r="A271" s="195">
        <v>309</v>
      </c>
      <c r="B271" s="195" t="s">
        <v>700</v>
      </c>
      <c r="C271" s="136" t="s">
        <v>373</v>
      </c>
      <c r="D271" s="176">
        <v>13623.5142400149</v>
      </c>
      <c r="E271" s="176">
        <v>13623.5142400149</v>
      </c>
      <c r="F271" s="176"/>
      <c r="G271" s="176">
        <v>13623.5142400149</v>
      </c>
      <c r="H271" s="286">
        <v>43251</v>
      </c>
      <c r="I271" s="286">
        <v>43529</v>
      </c>
      <c r="J271" s="286">
        <v>54128</v>
      </c>
      <c r="K271" s="241">
        <v>29</v>
      </c>
      <c r="L271" s="241">
        <v>8</v>
      </c>
      <c r="M271" s="164"/>
    </row>
    <row r="272" spans="1:13" ht="17.100000000000001" customHeight="1" x14ac:dyDescent="0.25">
      <c r="A272" s="195">
        <v>310</v>
      </c>
      <c r="B272" s="195" t="s">
        <v>700</v>
      </c>
      <c r="C272" s="136" t="s">
        <v>374</v>
      </c>
      <c r="D272" s="176">
        <v>2380.2540830288999</v>
      </c>
      <c r="E272" s="176">
        <v>2380.2540830288999</v>
      </c>
      <c r="F272" s="176"/>
      <c r="G272" s="176">
        <v>2380.2540830288999</v>
      </c>
      <c r="H272" s="286">
        <v>42890</v>
      </c>
      <c r="I272" s="286">
        <v>46568</v>
      </c>
      <c r="J272" s="286">
        <v>54633</v>
      </c>
      <c r="K272" s="241">
        <v>31</v>
      </c>
      <c r="L272" s="241">
        <v>9</v>
      </c>
      <c r="M272" s="164"/>
    </row>
    <row r="273" spans="1:13" ht="17.100000000000001" customHeight="1" x14ac:dyDescent="0.25">
      <c r="A273" s="195">
        <v>311</v>
      </c>
      <c r="B273" s="195" t="s">
        <v>701</v>
      </c>
      <c r="C273" s="136" t="s">
        <v>375</v>
      </c>
      <c r="D273" s="176">
        <v>11054.319104922599</v>
      </c>
      <c r="E273" s="176">
        <v>11054.319104922599</v>
      </c>
      <c r="F273" s="176"/>
      <c r="G273" s="176">
        <v>11054.319104922599</v>
      </c>
      <c r="H273" s="286">
        <v>43441</v>
      </c>
      <c r="I273" s="286">
        <v>45653</v>
      </c>
      <c r="J273" s="286">
        <v>54493</v>
      </c>
      <c r="K273" s="241">
        <v>30</v>
      </c>
      <c r="L273" s="241">
        <v>3</v>
      </c>
      <c r="M273" s="164"/>
    </row>
    <row r="274" spans="1:13" ht="17.100000000000001" customHeight="1" x14ac:dyDescent="0.25">
      <c r="A274" s="195">
        <v>312</v>
      </c>
      <c r="B274" s="195" t="s">
        <v>701</v>
      </c>
      <c r="C274" s="136" t="s">
        <v>376</v>
      </c>
      <c r="D274" s="176">
        <v>3622.6440609839997</v>
      </c>
      <c r="E274" s="176">
        <v>3622.6440609839997</v>
      </c>
      <c r="F274" s="176"/>
      <c r="G274" s="176">
        <v>3622.6440609839997</v>
      </c>
      <c r="H274" s="286">
        <v>42901</v>
      </c>
      <c r="I274" s="286">
        <v>43632</v>
      </c>
      <c r="J274" s="286">
        <v>54128</v>
      </c>
      <c r="K274" s="241">
        <v>30</v>
      </c>
      <c r="L274" s="241">
        <v>5</v>
      </c>
      <c r="M274" s="164"/>
    </row>
    <row r="275" spans="1:13" ht="17.100000000000001" customHeight="1" x14ac:dyDescent="0.25">
      <c r="A275" s="133" t="s">
        <v>702</v>
      </c>
      <c r="B275" s="289"/>
      <c r="C275" s="289"/>
      <c r="D275" s="287">
        <f>SUM(D276:D284)</f>
        <v>63498.170006274901</v>
      </c>
      <c r="E275" s="287">
        <f>SUM(E276:E284)</f>
        <v>63498.170006274901</v>
      </c>
      <c r="F275" s="287"/>
      <c r="G275" s="287">
        <f>SUM(G276:G284)</f>
        <v>63498.170006274901</v>
      </c>
      <c r="H275" s="286"/>
      <c r="I275" s="286"/>
      <c r="J275" s="286"/>
      <c r="K275" s="241"/>
      <c r="L275" s="241"/>
      <c r="M275" s="164"/>
    </row>
    <row r="276" spans="1:13" ht="17.100000000000001" customHeight="1" x14ac:dyDescent="0.25">
      <c r="A276" s="195">
        <v>313</v>
      </c>
      <c r="B276" s="195" t="s">
        <v>117</v>
      </c>
      <c r="C276" s="136" t="s">
        <v>377</v>
      </c>
      <c r="D276" s="176">
        <v>10364.9654612049</v>
      </c>
      <c r="E276" s="176">
        <v>10364.9654612049</v>
      </c>
      <c r="F276" s="176"/>
      <c r="G276" s="176">
        <v>10364.9654612049</v>
      </c>
      <c r="H276" s="286">
        <v>43692</v>
      </c>
      <c r="I276" s="286">
        <v>45656</v>
      </c>
      <c r="J276" s="286">
        <v>54677</v>
      </c>
      <c r="K276" s="241">
        <v>30</v>
      </c>
      <c r="L276" s="241">
        <v>0</v>
      </c>
      <c r="M276" s="164"/>
    </row>
    <row r="277" spans="1:13" ht="17.100000000000001" customHeight="1" x14ac:dyDescent="0.25">
      <c r="A277" s="195">
        <v>314</v>
      </c>
      <c r="B277" s="195" t="s">
        <v>127</v>
      </c>
      <c r="C277" s="136" t="s">
        <v>378</v>
      </c>
      <c r="D277" s="176">
        <v>4050.8607653553004</v>
      </c>
      <c r="E277" s="176">
        <v>4050.8607653553004</v>
      </c>
      <c r="F277" s="176"/>
      <c r="G277" s="176">
        <v>4050.8607653553004</v>
      </c>
      <c r="H277" s="286">
        <v>42963</v>
      </c>
      <c r="I277" s="286">
        <v>43151</v>
      </c>
      <c r="J277" s="286">
        <v>54128</v>
      </c>
      <c r="K277" s="241">
        <v>30</v>
      </c>
      <c r="L277" s="241">
        <v>2</v>
      </c>
      <c r="M277" s="164"/>
    </row>
    <row r="278" spans="1:13" ht="17.100000000000001" customHeight="1" x14ac:dyDescent="0.25">
      <c r="A278" s="195">
        <v>316</v>
      </c>
      <c r="B278" s="195" t="s">
        <v>131</v>
      </c>
      <c r="C278" s="136" t="s">
        <v>379</v>
      </c>
      <c r="D278" s="176">
        <v>573.80813934599996</v>
      </c>
      <c r="E278" s="176">
        <v>573.80813934599996</v>
      </c>
      <c r="F278" s="176"/>
      <c r="G278" s="176">
        <v>573.80813934599996</v>
      </c>
      <c r="H278" s="286">
        <v>42643</v>
      </c>
      <c r="I278" s="286">
        <v>42909</v>
      </c>
      <c r="J278" s="286">
        <v>49947</v>
      </c>
      <c r="K278" s="241">
        <v>19</v>
      </c>
      <c r="L278" s="241">
        <v>11</v>
      </c>
      <c r="M278" s="164"/>
    </row>
    <row r="279" spans="1:13" ht="17.100000000000001" customHeight="1" x14ac:dyDescent="0.25">
      <c r="A279" s="195">
        <v>317</v>
      </c>
      <c r="B279" s="195" t="s">
        <v>219</v>
      </c>
      <c r="C279" s="136" t="s">
        <v>380</v>
      </c>
      <c r="D279" s="176">
        <v>3032.5842109173</v>
      </c>
      <c r="E279" s="176">
        <v>3032.5842109173</v>
      </c>
      <c r="F279" s="176"/>
      <c r="G279" s="176">
        <v>3032.5842109173</v>
      </c>
      <c r="H279" s="286">
        <v>42619</v>
      </c>
      <c r="I279" s="286">
        <v>42891</v>
      </c>
      <c r="J279" s="286">
        <v>49947</v>
      </c>
      <c r="K279" s="241">
        <v>19</v>
      </c>
      <c r="L279" s="241">
        <v>11</v>
      </c>
      <c r="M279" s="164"/>
    </row>
    <row r="280" spans="1:13" ht="17.100000000000001" customHeight="1" x14ac:dyDescent="0.25">
      <c r="A280" s="195">
        <v>318</v>
      </c>
      <c r="B280" s="195" t="s">
        <v>703</v>
      </c>
      <c r="C280" s="136" t="s">
        <v>381</v>
      </c>
      <c r="D280" s="176">
        <v>1002.0391734054</v>
      </c>
      <c r="E280" s="176">
        <v>1002.0391734054</v>
      </c>
      <c r="F280" s="176"/>
      <c r="G280" s="176">
        <v>1002.0391734054</v>
      </c>
      <c r="H280" s="286">
        <v>42485</v>
      </c>
      <c r="I280" s="286">
        <v>42545</v>
      </c>
      <c r="J280" s="286">
        <v>46139</v>
      </c>
      <c r="K280" s="241">
        <v>9</v>
      </c>
      <c r="L280" s="241">
        <v>6</v>
      </c>
      <c r="M280" s="164"/>
    </row>
    <row r="281" spans="1:13" ht="17.100000000000001" customHeight="1" x14ac:dyDescent="0.25">
      <c r="A281" s="195">
        <v>319</v>
      </c>
      <c r="B281" s="195" t="s">
        <v>241</v>
      </c>
      <c r="C281" s="136" t="s">
        <v>382</v>
      </c>
      <c r="D281" s="176">
        <v>3915.9695739996</v>
      </c>
      <c r="E281" s="176">
        <v>3915.9695739996</v>
      </c>
      <c r="F281" s="176"/>
      <c r="G281" s="176">
        <v>3915.9695739996</v>
      </c>
      <c r="H281" s="286">
        <v>42853</v>
      </c>
      <c r="I281" s="286">
        <v>42870</v>
      </c>
      <c r="J281" s="286">
        <v>46365</v>
      </c>
      <c r="K281" s="241">
        <v>9</v>
      </c>
      <c r="L281" s="241">
        <v>6</v>
      </c>
      <c r="M281" s="164"/>
    </row>
    <row r="282" spans="1:13" ht="17.100000000000001" customHeight="1" x14ac:dyDescent="0.25">
      <c r="A282" s="195">
        <v>320</v>
      </c>
      <c r="B282" s="195" t="s">
        <v>127</v>
      </c>
      <c r="C282" s="136" t="s">
        <v>383</v>
      </c>
      <c r="D282" s="176">
        <v>13098.174922825201</v>
      </c>
      <c r="E282" s="176">
        <v>13098.174922825201</v>
      </c>
      <c r="F282" s="176"/>
      <c r="G282" s="176">
        <v>13098.174922825201</v>
      </c>
      <c r="H282" s="286">
        <v>42584</v>
      </c>
      <c r="I282" s="286">
        <v>42919</v>
      </c>
      <c r="J282" s="286">
        <v>49947</v>
      </c>
      <c r="K282" s="241">
        <v>19</v>
      </c>
      <c r="L282" s="241">
        <v>11</v>
      </c>
      <c r="M282" s="164"/>
    </row>
    <row r="283" spans="1:13" ht="17.100000000000001" customHeight="1" x14ac:dyDescent="0.25">
      <c r="A283" s="195">
        <v>321</v>
      </c>
      <c r="B283" s="195" t="s">
        <v>219</v>
      </c>
      <c r="C283" s="136" t="s">
        <v>384</v>
      </c>
      <c r="D283" s="176">
        <v>981.76941408779999</v>
      </c>
      <c r="E283" s="176">
        <v>981.76941408779999</v>
      </c>
      <c r="F283" s="176"/>
      <c r="G283" s="176">
        <v>981.76941408779999</v>
      </c>
      <c r="H283" s="286">
        <v>42658</v>
      </c>
      <c r="I283" s="286">
        <v>46660</v>
      </c>
      <c r="J283" s="286">
        <v>55120</v>
      </c>
      <c r="K283" s="241">
        <v>34</v>
      </c>
      <c r="L283" s="241">
        <v>0</v>
      </c>
      <c r="M283" s="164"/>
    </row>
    <row r="284" spans="1:13" ht="17.100000000000001" customHeight="1" x14ac:dyDescent="0.25">
      <c r="A284" s="195">
        <v>322</v>
      </c>
      <c r="B284" s="195" t="s">
        <v>241</v>
      </c>
      <c r="C284" s="136" t="s">
        <v>385</v>
      </c>
      <c r="D284" s="176">
        <v>26477.998345133401</v>
      </c>
      <c r="E284" s="176">
        <v>26477.998345133401</v>
      </c>
      <c r="F284" s="176"/>
      <c r="G284" s="176">
        <v>26477.998345133401</v>
      </c>
      <c r="H284" s="286">
        <v>42392</v>
      </c>
      <c r="I284" s="286">
        <v>43287</v>
      </c>
      <c r="J284" s="286">
        <v>54128</v>
      </c>
      <c r="K284" s="241">
        <v>31</v>
      </c>
      <c r="L284" s="241">
        <v>11</v>
      </c>
      <c r="M284" s="164"/>
    </row>
    <row r="285" spans="1:13" s="77" customFormat="1" ht="17.100000000000001" customHeight="1" x14ac:dyDescent="0.25">
      <c r="A285" s="133" t="s">
        <v>704</v>
      </c>
      <c r="B285" s="289"/>
      <c r="C285" s="289"/>
      <c r="D285" s="287">
        <f>SUM(D286:D291)</f>
        <v>44513.198281667697</v>
      </c>
      <c r="E285" s="287">
        <f>SUM(E286:E291)</f>
        <v>44513.198281667697</v>
      </c>
      <c r="F285" s="287"/>
      <c r="G285" s="287">
        <f>SUM(G286:G291)</f>
        <v>44513.198281667697</v>
      </c>
      <c r="H285" s="286"/>
      <c r="I285" s="286"/>
      <c r="J285" s="286"/>
      <c r="K285" s="241"/>
      <c r="L285" s="241"/>
      <c r="M285" s="220"/>
    </row>
    <row r="286" spans="1:13" ht="17.100000000000001" customHeight="1" x14ac:dyDescent="0.25">
      <c r="A286" s="136">
        <v>327</v>
      </c>
      <c r="B286" s="136" t="s">
        <v>115</v>
      </c>
      <c r="C286" s="136" t="s">
        <v>386</v>
      </c>
      <c r="D286" s="176">
        <v>938.41477046070008</v>
      </c>
      <c r="E286" s="176">
        <v>938.41477046070008</v>
      </c>
      <c r="F286" s="176"/>
      <c r="G286" s="176">
        <v>938.41477046070008</v>
      </c>
      <c r="H286" s="286">
        <v>43747</v>
      </c>
      <c r="I286" s="286">
        <v>44561</v>
      </c>
      <c r="J286" s="286">
        <v>54868</v>
      </c>
      <c r="K286" s="241">
        <v>30</v>
      </c>
      <c r="L286" s="241">
        <v>2</v>
      </c>
      <c r="M286" s="164"/>
    </row>
    <row r="287" spans="1:13" ht="17.100000000000001" customHeight="1" x14ac:dyDescent="0.25">
      <c r="A287" s="136">
        <v>328</v>
      </c>
      <c r="B287" s="136" t="s">
        <v>127</v>
      </c>
      <c r="C287" s="136" t="s">
        <v>387</v>
      </c>
      <c r="D287" s="176">
        <v>276.3237130485</v>
      </c>
      <c r="E287" s="176">
        <v>276.3237130485</v>
      </c>
      <c r="F287" s="176"/>
      <c r="G287" s="176">
        <v>276.3237130485</v>
      </c>
      <c r="H287" s="286">
        <v>43208</v>
      </c>
      <c r="I287" s="286">
        <v>43208</v>
      </c>
      <c r="J287" s="286">
        <v>54128</v>
      </c>
      <c r="K287" s="241">
        <v>29</v>
      </c>
      <c r="L287" s="241">
        <v>8</v>
      </c>
      <c r="M287" s="164"/>
    </row>
    <row r="288" spans="1:13" ht="17.100000000000001" customHeight="1" x14ac:dyDescent="0.25">
      <c r="A288" s="136">
        <v>336</v>
      </c>
      <c r="B288" s="136" t="s">
        <v>219</v>
      </c>
      <c r="C288" s="136" t="s">
        <v>388</v>
      </c>
      <c r="D288" s="176">
        <v>11992.8320347602</v>
      </c>
      <c r="E288" s="176">
        <v>11992.8320347602</v>
      </c>
      <c r="F288" s="176"/>
      <c r="G288" s="176">
        <v>11992.8320347602</v>
      </c>
      <c r="H288" s="286">
        <v>43069</v>
      </c>
      <c r="I288" s="286">
        <v>43845</v>
      </c>
      <c r="J288" s="286">
        <v>54633</v>
      </c>
      <c r="K288" s="241">
        <v>31</v>
      </c>
      <c r="L288" s="241">
        <v>7</v>
      </c>
      <c r="M288" s="164"/>
    </row>
    <row r="289" spans="1:13" ht="17.100000000000001" customHeight="1" x14ac:dyDescent="0.25">
      <c r="A289" s="136">
        <v>337</v>
      </c>
      <c r="B289" s="136" t="s">
        <v>219</v>
      </c>
      <c r="C289" s="136" t="s">
        <v>389</v>
      </c>
      <c r="D289" s="176">
        <v>12746.253065387398</v>
      </c>
      <c r="E289" s="176">
        <v>12746.253065387398</v>
      </c>
      <c r="F289" s="176"/>
      <c r="G289" s="176">
        <v>12746.253065387398</v>
      </c>
      <c r="H289" s="286">
        <v>43322</v>
      </c>
      <c r="I289" s="286">
        <v>45656</v>
      </c>
      <c r="J289" s="286">
        <v>54493</v>
      </c>
      <c r="K289" s="241">
        <v>30</v>
      </c>
      <c r="L289" s="241">
        <v>6</v>
      </c>
      <c r="M289" s="164"/>
    </row>
    <row r="290" spans="1:13" ht="17.100000000000001" customHeight="1" x14ac:dyDescent="0.25">
      <c r="A290" s="136">
        <v>338</v>
      </c>
      <c r="B290" s="136" t="s">
        <v>219</v>
      </c>
      <c r="C290" s="136" t="s">
        <v>705</v>
      </c>
      <c r="D290" s="176">
        <v>3178.5924432132001</v>
      </c>
      <c r="E290" s="176">
        <v>3178.5924432132001</v>
      </c>
      <c r="F290" s="176"/>
      <c r="G290" s="176">
        <v>3178.5924432132001</v>
      </c>
      <c r="H290" s="286">
        <v>43416</v>
      </c>
      <c r="I290" s="286">
        <v>46659</v>
      </c>
      <c r="J290" s="286">
        <v>55152</v>
      </c>
      <c r="K290" s="241">
        <v>32</v>
      </c>
      <c r="L290" s="241">
        <v>0</v>
      </c>
      <c r="M290" s="164"/>
    </row>
    <row r="291" spans="1:13" ht="17.100000000000001" customHeight="1" x14ac:dyDescent="0.25">
      <c r="A291" s="136">
        <v>339</v>
      </c>
      <c r="B291" s="136" t="s">
        <v>219</v>
      </c>
      <c r="C291" s="136" t="s">
        <v>391</v>
      </c>
      <c r="D291" s="176">
        <v>15380.782254797699</v>
      </c>
      <c r="E291" s="176">
        <v>15380.782254797699</v>
      </c>
      <c r="F291" s="176"/>
      <c r="G291" s="176">
        <v>15380.782254797699</v>
      </c>
      <c r="H291" s="286">
        <v>42636</v>
      </c>
      <c r="I291" s="286">
        <v>43191</v>
      </c>
      <c r="J291" s="286">
        <v>54128</v>
      </c>
      <c r="K291" s="241">
        <v>31</v>
      </c>
      <c r="L291" s="241">
        <v>4</v>
      </c>
      <c r="M291" s="164"/>
    </row>
    <row r="292" spans="1:13" ht="17.100000000000001" customHeight="1" x14ac:dyDescent="0.25">
      <c r="A292" s="133" t="s">
        <v>706</v>
      </c>
      <c r="B292" s="289"/>
      <c r="C292" s="289"/>
      <c r="D292" s="287">
        <f>SUM(D293:D295)</f>
        <v>7045.0414121646008</v>
      </c>
      <c r="E292" s="287">
        <f>SUM(E293:E295)</f>
        <v>7045.0414121646008</v>
      </c>
      <c r="F292" s="287"/>
      <c r="G292" s="287">
        <f>SUM(G293:G295)</f>
        <v>7045.0414121646008</v>
      </c>
      <c r="H292" s="286"/>
      <c r="I292" s="286"/>
      <c r="J292" s="286"/>
      <c r="K292" s="241"/>
      <c r="L292" s="241"/>
      <c r="M292" s="164"/>
    </row>
    <row r="293" spans="1:13" ht="17.100000000000001" customHeight="1" x14ac:dyDescent="0.25">
      <c r="A293" s="195">
        <v>348</v>
      </c>
      <c r="B293" s="195" t="s">
        <v>131</v>
      </c>
      <c r="C293" s="136" t="s">
        <v>392</v>
      </c>
      <c r="D293" s="176">
        <v>1241.9144431005</v>
      </c>
      <c r="E293" s="176">
        <v>1241.9144431005</v>
      </c>
      <c r="F293" s="176"/>
      <c r="G293" s="176">
        <v>1241.9144431005</v>
      </c>
      <c r="H293" s="286">
        <v>44009</v>
      </c>
      <c r="I293" s="286">
        <v>44009</v>
      </c>
      <c r="J293" s="286">
        <v>54868</v>
      </c>
      <c r="K293" s="241">
        <v>28</v>
      </c>
      <c r="L293" s="241">
        <v>8</v>
      </c>
      <c r="M293" s="164"/>
    </row>
    <row r="294" spans="1:13" ht="17.100000000000001" customHeight="1" x14ac:dyDescent="0.25">
      <c r="A294" s="195">
        <v>349</v>
      </c>
      <c r="B294" s="195" t="s">
        <v>219</v>
      </c>
      <c r="C294" s="136" t="s">
        <v>707</v>
      </c>
      <c r="D294" s="176">
        <v>1478.4196012131001</v>
      </c>
      <c r="E294" s="176">
        <v>1478.4196012131001</v>
      </c>
      <c r="F294" s="176"/>
      <c r="G294" s="176">
        <v>1478.4196012131001</v>
      </c>
      <c r="H294" s="286">
        <v>43425</v>
      </c>
      <c r="I294" s="286">
        <v>46598</v>
      </c>
      <c r="J294" s="286">
        <v>54882</v>
      </c>
      <c r="K294" s="241">
        <v>31</v>
      </c>
      <c r="L294" s="241">
        <v>3</v>
      </c>
      <c r="M294" s="164"/>
    </row>
    <row r="295" spans="1:13" ht="17.100000000000001" customHeight="1" x14ac:dyDescent="0.25">
      <c r="A295" s="195">
        <v>350</v>
      </c>
      <c r="B295" s="195" t="s">
        <v>219</v>
      </c>
      <c r="C295" s="136" t="s">
        <v>394</v>
      </c>
      <c r="D295" s="176">
        <v>4324.7073678510005</v>
      </c>
      <c r="E295" s="176">
        <v>4324.7073678510005</v>
      </c>
      <c r="F295" s="176"/>
      <c r="G295" s="176">
        <v>4324.7073678510005</v>
      </c>
      <c r="H295" s="286">
        <v>43261</v>
      </c>
      <c r="I295" s="286">
        <v>44372</v>
      </c>
      <c r="J295" s="286">
        <v>54868</v>
      </c>
      <c r="K295" s="241">
        <v>31</v>
      </c>
      <c r="L295" s="241">
        <v>5</v>
      </c>
      <c r="M295" s="164"/>
    </row>
    <row r="296" spans="1:13" ht="17.100000000000001" customHeight="1" x14ac:dyDescent="0.25">
      <c r="A296" s="133" t="s">
        <v>708</v>
      </c>
      <c r="B296" s="195"/>
      <c r="C296" s="136"/>
      <c r="D296" s="287">
        <f>SUM(D297:D300)</f>
        <v>42041.779675556703</v>
      </c>
      <c r="E296" s="287">
        <f t="shared" ref="E296:G296" si="0">SUM(E297:E300)</f>
        <v>42041.779675556703</v>
      </c>
      <c r="F296" s="287"/>
      <c r="G296" s="287">
        <f t="shared" si="0"/>
        <v>42041.779675556703</v>
      </c>
      <c r="H296" s="286"/>
      <c r="I296" s="286"/>
      <c r="J296" s="286"/>
      <c r="K296" s="241"/>
      <c r="L296" s="241"/>
      <c r="M296" s="164"/>
    </row>
    <row r="297" spans="1:13" ht="17.100000000000001" customHeight="1" x14ac:dyDescent="0.25">
      <c r="A297" s="195">
        <v>352</v>
      </c>
      <c r="B297" s="195" t="s">
        <v>219</v>
      </c>
      <c r="C297" s="136" t="s">
        <v>395</v>
      </c>
      <c r="D297" s="176">
        <v>28036.886563225802</v>
      </c>
      <c r="E297" s="176">
        <v>28036.886563225802</v>
      </c>
      <c r="F297" s="176"/>
      <c r="G297" s="176">
        <v>28036.886563225802</v>
      </c>
      <c r="H297" s="286">
        <v>45953</v>
      </c>
      <c r="I297" s="286">
        <v>45953</v>
      </c>
      <c r="J297" s="286">
        <v>56912</v>
      </c>
      <c r="K297" s="241">
        <v>30</v>
      </c>
      <c r="L297" s="241">
        <v>0</v>
      </c>
      <c r="M297" s="164"/>
    </row>
    <row r="298" spans="1:13" ht="17.100000000000001" customHeight="1" x14ac:dyDescent="0.25">
      <c r="A298" s="195">
        <v>353</v>
      </c>
      <c r="B298" s="195" t="s">
        <v>127</v>
      </c>
      <c r="C298" s="136" t="s">
        <v>709</v>
      </c>
      <c r="D298" s="176">
        <v>3702.7072307901003</v>
      </c>
      <c r="E298" s="176">
        <v>3702.7072307901003</v>
      </c>
      <c r="F298" s="176"/>
      <c r="G298" s="176">
        <v>3702.7072307901003</v>
      </c>
      <c r="H298" s="286">
        <v>45997</v>
      </c>
      <c r="I298" s="286">
        <v>45997</v>
      </c>
      <c r="J298" s="286">
        <v>56955</v>
      </c>
      <c r="K298" s="241">
        <v>30</v>
      </c>
      <c r="L298" s="241">
        <v>0</v>
      </c>
      <c r="M298" s="164"/>
    </row>
    <row r="299" spans="1:13" ht="17.100000000000001" customHeight="1" x14ac:dyDescent="0.25">
      <c r="A299" s="195">
        <v>354</v>
      </c>
      <c r="B299" s="195" t="s">
        <v>219</v>
      </c>
      <c r="C299" s="136" t="s">
        <v>710</v>
      </c>
      <c r="D299" s="176">
        <v>2925.8540185329002</v>
      </c>
      <c r="E299" s="176">
        <v>2925.8540185329002</v>
      </c>
      <c r="F299" s="176"/>
      <c r="G299" s="176">
        <v>2925.8540185329002</v>
      </c>
      <c r="H299" s="286">
        <v>45996</v>
      </c>
      <c r="I299" s="286">
        <v>45996</v>
      </c>
      <c r="J299" s="286">
        <v>56956</v>
      </c>
      <c r="K299" s="241">
        <v>30</v>
      </c>
      <c r="L299" s="241">
        <v>0</v>
      </c>
      <c r="M299" s="164"/>
    </row>
    <row r="300" spans="1:13" ht="17.100000000000001" customHeight="1" x14ac:dyDescent="0.25">
      <c r="A300" s="195">
        <v>355</v>
      </c>
      <c r="B300" s="195" t="s">
        <v>219</v>
      </c>
      <c r="C300" s="136" t="s">
        <v>396</v>
      </c>
      <c r="D300" s="176">
        <v>7376.3318630079002</v>
      </c>
      <c r="E300" s="176">
        <v>7376.3318630079002</v>
      </c>
      <c r="F300" s="176"/>
      <c r="G300" s="176">
        <v>7376.3318630079002</v>
      </c>
      <c r="H300" s="286">
        <v>45414</v>
      </c>
      <c r="I300" s="286">
        <v>45779</v>
      </c>
      <c r="J300" s="286">
        <v>56371</v>
      </c>
      <c r="K300" s="241">
        <v>30</v>
      </c>
      <c r="L300" s="241">
        <v>0</v>
      </c>
      <c r="M300" s="164"/>
    </row>
    <row r="301" spans="1:13" ht="17.100000000000001" customHeight="1" x14ac:dyDescent="0.25">
      <c r="A301" s="133" t="s">
        <v>711</v>
      </c>
      <c r="B301" s="195"/>
      <c r="C301" s="136"/>
      <c r="D301" s="287">
        <f>SUM(D302:D305)</f>
        <v>1382343.5465039578</v>
      </c>
      <c r="E301" s="287">
        <f t="shared" ref="E301:G301" si="1">SUM(E302:E305)</f>
        <v>1382343.5465039578</v>
      </c>
      <c r="F301" s="287"/>
      <c r="G301" s="287">
        <f t="shared" si="1"/>
        <v>1382343.5465039578</v>
      </c>
      <c r="H301" s="286"/>
      <c r="I301" s="286"/>
      <c r="J301" s="286"/>
      <c r="K301" s="241"/>
      <c r="L301" s="241"/>
      <c r="M301" s="164"/>
    </row>
    <row r="302" spans="1:13" ht="17.100000000000001" customHeight="1" x14ac:dyDescent="0.25">
      <c r="A302" s="289">
        <v>356</v>
      </c>
      <c r="B302" s="195" t="s">
        <v>219</v>
      </c>
      <c r="C302" s="136" t="s">
        <v>712</v>
      </c>
      <c r="D302" s="176">
        <v>982209.35488896479</v>
      </c>
      <c r="E302" s="176">
        <v>982209.35488896479</v>
      </c>
      <c r="F302" s="176"/>
      <c r="G302" s="176">
        <v>982209.35488896479</v>
      </c>
      <c r="H302" s="286">
        <v>45894</v>
      </c>
      <c r="I302" s="286">
        <v>45894</v>
      </c>
      <c r="J302" s="286">
        <v>56852</v>
      </c>
      <c r="K302" s="241">
        <v>30</v>
      </c>
      <c r="L302" s="241">
        <v>0</v>
      </c>
      <c r="M302" s="164"/>
    </row>
    <row r="303" spans="1:13" ht="17.100000000000001" customHeight="1" x14ac:dyDescent="0.25">
      <c r="A303" s="289">
        <v>357</v>
      </c>
      <c r="B303" s="195" t="s">
        <v>219</v>
      </c>
      <c r="C303" s="136" t="s">
        <v>713</v>
      </c>
      <c r="D303" s="176">
        <v>331582.33734755218</v>
      </c>
      <c r="E303" s="176">
        <v>331582.33734755218</v>
      </c>
      <c r="F303" s="176"/>
      <c r="G303" s="176">
        <v>331582.33734755218</v>
      </c>
      <c r="H303" s="286">
        <v>45898</v>
      </c>
      <c r="I303" s="286">
        <v>45898</v>
      </c>
      <c r="J303" s="286">
        <v>56856</v>
      </c>
      <c r="K303" s="241">
        <v>30</v>
      </c>
      <c r="L303" s="241">
        <v>0</v>
      </c>
      <c r="M303" s="164"/>
    </row>
    <row r="304" spans="1:13" ht="17.100000000000001" customHeight="1" x14ac:dyDescent="0.25">
      <c r="A304" s="289">
        <v>358</v>
      </c>
      <c r="B304" s="195" t="s">
        <v>219</v>
      </c>
      <c r="C304" s="136" t="s">
        <v>714</v>
      </c>
      <c r="D304" s="176">
        <v>13533.712456083302</v>
      </c>
      <c r="E304" s="176">
        <v>13533.712456083302</v>
      </c>
      <c r="F304" s="176"/>
      <c r="G304" s="176">
        <v>13533.712456083302</v>
      </c>
      <c r="H304" s="286">
        <v>46189</v>
      </c>
      <c r="I304" s="286">
        <v>46189</v>
      </c>
      <c r="J304" s="286">
        <v>57148</v>
      </c>
      <c r="K304" s="241">
        <v>30</v>
      </c>
      <c r="L304" s="241">
        <v>0</v>
      </c>
      <c r="M304" s="164"/>
    </row>
    <row r="305" spans="1:13" ht="17.100000000000001" customHeight="1" x14ac:dyDescent="0.25">
      <c r="A305" s="289">
        <v>359</v>
      </c>
      <c r="B305" s="195" t="s">
        <v>219</v>
      </c>
      <c r="C305" s="136" t="s">
        <v>715</v>
      </c>
      <c r="D305" s="176">
        <v>55018.141811357396</v>
      </c>
      <c r="E305" s="176">
        <v>55018.141811357396</v>
      </c>
      <c r="F305" s="176"/>
      <c r="G305" s="176">
        <v>55018.141811357396</v>
      </c>
      <c r="H305" s="286">
        <v>46259</v>
      </c>
      <c r="I305" s="286">
        <v>46259</v>
      </c>
      <c r="J305" s="286">
        <v>57219</v>
      </c>
      <c r="K305" s="241">
        <v>30</v>
      </c>
      <c r="L305" s="241">
        <v>0</v>
      </c>
      <c r="M305" s="164"/>
    </row>
    <row r="306" spans="1:13" ht="17.100000000000001" customHeight="1" x14ac:dyDescent="0.25">
      <c r="A306" s="133" t="s">
        <v>716</v>
      </c>
      <c r="B306" s="195"/>
      <c r="C306" s="136"/>
      <c r="D306" s="287">
        <f>SUM(D307:D310)</f>
        <v>3835.7957798121001</v>
      </c>
      <c r="E306" s="287">
        <f t="shared" ref="E306:G306" si="2">SUM(E307:E310)</f>
        <v>3835.7957798121001</v>
      </c>
      <c r="F306" s="287"/>
      <c r="G306" s="287">
        <f t="shared" si="2"/>
        <v>3835.7957798121001</v>
      </c>
      <c r="H306" s="286"/>
      <c r="I306" s="286"/>
      <c r="J306" s="286"/>
      <c r="K306" s="241"/>
      <c r="L306" s="241"/>
      <c r="M306" s="164"/>
    </row>
    <row r="307" spans="1:13" ht="17.100000000000001" customHeight="1" x14ac:dyDescent="0.25">
      <c r="A307" s="195">
        <v>360</v>
      </c>
      <c r="B307" s="195" t="s">
        <v>131</v>
      </c>
      <c r="C307" s="136" t="s">
        <v>717</v>
      </c>
      <c r="D307" s="176">
        <v>645.3459757329</v>
      </c>
      <c r="E307" s="176">
        <v>645.3459757329</v>
      </c>
      <c r="F307" s="176"/>
      <c r="G307" s="176">
        <v>645.3459757329</v>
      </c>
      <c r="H307" s="286">
        <v>46113</v>
      </c>
      <c r="I307" s="286">
        <v>46113</v>
      </c>
      <c r="J307" s="286">
        <v>53419</v>
      </c>
      <c r="K307" s="241">
        <v>20</v>
      </c>
      <c r="L307" s="241">
        <v>0</v>
      </c>
      <c r="M307" s="164"/>
    </row>
    <row r="308" spans="1:13" ht="17.100000000000001" customHeight="1" x14ac:dyDescent="0.25">
      <c r="A308" s="195">
        <v>361</v>
      </c>
      <c r="B308" s="195" t="s">
        <v>131</v>
      </c>
      <c r="C308" s="136" t="s">
        <v>718</v>
      </c>
      <c r="D308" s="176">
        <v>395.35449348329996</v>
      </c>
      <c r="E308" s="176">
        <v>395.35449348329996</v>
      </c>
      <c r="F308" s="176"/>
      <c r="G308" s="176">
        <v>395.35449348329996</v>
      </c>
      <c r="H308" s="286">
        <v>46113</v>
      </c>
      <c r="I308" s="286">
        <v>46113</v>
      </c>
      <c r="J308" s="286">
        <v>53419</v>
      </c>
      <c r="K308" s="241">
        <v>20</v>
      </c>
      <c r="L308" s="241">
        <v>0</v>
      </c>
      <c r="M308" s="164"/>
    </row>
    <row r="309" spans="1:13" ht="17.100000000000001" customHeight="1" x14ac:dyDescent="0.25">
      <c r="A309" s="195">
        <v>362</v>
      </c>
      <c r="B309" s="195" t="s">
        <v>131</v>
      </c>
      <c r="C309" s="136" t="s">
        <v>719</v>
      </c>
      <c r="D309" s="176">
        <v>466.5935548599</v>
      </c>
      <c r="E309" s="176">
        <v>466.5935548599</v>
      </c>
      <c r="F309" s="176"/>
      <c r="G309" s="176">
        <v>466.5935548599</v>
      </c>
      <c r="H309" s="286">
        <v>46113</v>
      </c>
      <c r="I309" s="286">
        <v>46113</v>
      </c>
      <c r="J309" s="286">
        <v>53419</v>
      </c>
      <c r="K309" s="241">
        <v>20</v>
      </c>
      <c r="L309" s="241">
        <v>0</v>
      </c>
      <c r="M309" s="164"/>
    </row>
    <row r="310" spans="1:13" ht="17.100000000000001" customHeight="1" thickBot="1" x14ac:dyDescent="0.3">
      <c r="A310" s="196">
        <v>363</v>
      </c>
      <c r="B310" s="196" t="s">
        <v>219</v>
      </c>
      <c r="C310" s="193" t="s">
        <v>720</v>
      </c>
      <c r="D310" s="177">
        <v>2328.5017557360002</v>
      </c>
      <c r="E310" s="177">
        <v>2328.5017557360002</v>
      </c>
      <c r="F310" s="177"/>
      <c r="G310" s="177">
        <v>2328.5017557360002</v>
      </c>
      <c r="H310" s="291">
        <v>46113</v>
      </c>
      <c r="I310" s="291">
        <v>46113</v>
      </c>
      <c r="J310" s="291">
        <v>53419</v>
      </c>
      <c r="K310" s="243">
        <v>20</v>
      </c>
      <c r="L310" s="243">
        <v>0</v>
      </c>
      <c r="M310" s="164"/>
    </row>
    <row r="311" spans="1:13" ht="12.95" customHeight="1" x14ac:dyDescent="0.25">
      <c r="A311" s="233" t="s">
        <v>917</v>
      </c>
      <c r="B311" s="164"/>
      <c r="C311" s="233"/>
      <c r="D311" s="164"/>
      <c r="E311" s="164"/>
      <c r="F311" s="164"/>
      <c r="G311" s="164"/>
      <c r="H311" s="164"/>
      <c r="I311" s="164"/>
      <c r="J311" s="164"/>
      <c r="K311" s="164"/>
      <c r="L311" s="164"/>
      <c r="M311" s="164"/>
    </row>
    <row r="312" spans="1:13" ht="12.95" customHeight="1" x14ac:dyDescent="0.25">
      <c r="A312" s="378" t="s">
        <v>929</v>
      </c>
      <c r="B312" s="378"/>
      <c r="C312" s="378"/>
      <c r="D312" s="378"/>
      <c r="E312" s="378"/>
      <c r="F312" s="378"/>
      <c r="G312" s="378"/>
      <c r="H312" s="378"/>
      <c r="I312" s="378"/>
      <c r="J312" s="378"/>
      <c r="K312" s="378"/>
      <c r="L312" s="164"/>
      <c r="M312" s="164"/>
    </row>
    <row r="313" spans="1:13" ht="12.95" customHeight="1" x14ac:dyDescent="0.25">
      <c r="A313" s="377" t="s">
        <v>930</v>
      </c>
      <c r="B313" s="377"/>
      <c r="C313" s="377"/>
      <c r="D313" s="377"/>
      <c r="E313" s="377"/>
      <c r="F313" s="377"/>
      <c r="G313" s="377"/>
      <c r="H313" s="377"/>
      <c r="I313" s="377"/>
      <c r="J313" s="377"/>
      <c r="K313" s="377"/>
      <c r="L313" s="377"/>
      <c r="M313" s="164"/>
    </row>
    <row r="314" spans="1:13" ht="12.95" customHeight="1" x14ac:dyDescent="0.25">
      <c r="A314" s="164" t="s">
        <v>721</v>
      </c>
      <c r="B314" s="164"/>
      <c r="C314" s="233"/>
      <c r="D314" s="164"/>
      <c r="E314" s="164"/>
      <c r="F314" s="164"/>
      <c r="G314" s="164"/>
      <c r="H314" s="164"/>
      <c r="I314" s="164"/>
      <c r="J314" s="164"/>
      <c r="K314" s="164"/>
      <c r="L314" s="164"/>
      <c r="M314" s="164"/>
    </row>
    <row r="315" spans="1:13" ht="12.95" customHeight="1" x14ac:dyDescent="0.25">
      <c r="A315" s="377" t="s">
        <v>722</v>
      </c>
      <c r="B315" s="377"/>
      <c r="C315" s="377"/>
      <c r="D315" s="377"/>
      <c r="E315" s="377"/>
      <c r="F315" s="377"/>
      <c r="G315" s="377"/>
      <c r="H315" s="377"/>
      <c r="I315" s="377"/>
      <c r="J315" s="377"/>
      <c r="K315" s="377"/>
      <c r="L315" s="377"/>
      <c r="M315" s="164"/>
    </row>
    <row r="316" spans="1:13" ht="11.65" customHeight="1" x14ac:dyDescent="0.25">
      <c r="A316" s="233" t="s">
        <v>924</v>
      </c>
      <c r="B316" s="164"/>
      <c r="C316" s="233"/>
      <c r="D316" s="164"/>
      <c r="E316" s="164"/>
      <c r="F316" s="164"/>
      <c r="G316" s="164"/>
      <c r="H316" s="164"/>
      <c r="I316" s="164"/>
      <c r="J316" s="164"/>
      <c r="K316" s="164"/>
      <c r="L316" s="164"/>
      <c r="M316" s="164"/>
    </row>
    <row r="317" spans="1:13" ht="11.65" customHeight="1" x14ac:dyDescent="0.25">
      <c r="A317" s="378" t="s">
        <v>77</v>
      </c>
      <c r="B317" s="378"/>
      <c r="C317" s="378"/>
      <c r="D317" s="378"/>
      <c r="E317" s="378"/>
      <c r="F317" s="378"/>
      <c r="G317" s="378"/>
      <c r="H317" s="378"/>
      <c r="I317" s="378"/>
      <c r="J317" s="378"/>
      <c r="K317" s="378"/>
      <c r="L317" s="164"/>
      <c r="M317" s="164"/>
    </row>
    <row r="318" spans="1:13" ht="11.65" customHeight="1" x14ac:dyDescent="0.25">
      <c r="A318" s="267"/>
      <c r="B318" s="267"/>
      <c r="C318" s="233"/>
      <c r="D318" s="268"/>
      <c r="E318" s="269"/>
      <c r="F318" s="269"/>
      <c r="G318" s="269"/>
      <c r="H318" s="269"/>
      <c r="I318" s="269"/>
      <c r="J318" s="106"/>
      <c r="K318" s="106"/>
      <c r="L318" s="164"/>
      <c r="M318" s="164"/>
    </row>
    <row r="319" spans="1:13" ht="11.65" customHeight="1" x14ac:dyDescent="0.25">
      <c r="A319" s="267"/>
      <c r="B319" s="267"/>
      <c r="C319" s="233"/>
      <c r="D319" s="268"/>
      <c r="E319" s="269"/>
      <c r="F319" s="269"/>
      <c r="G319" s="269"/>
      <c r="H319" s="269"/>
      <c r="I319" s="269"/>
      <c r="J319" s="106"/>
      <c r="K319" s="106"/>
      <c r="L319" s="164"/>
      <c r="M319" s="164"/>
    </row>
    <row r="320" spans="1:13" ht="11.65" customHeight="1" x14ac:dyDescent="0.25">
      <c r="A320" s="78"/>
      <c r="B320" s="78"/>
      <c r="C320" s="79"/>
      <c r="D320" s="80"/>
      <c r="E320" s="81"/>
      <c r="F320" s="81"/>
      <c r="G320" s="81"/>
      <c r="H320" s="81"/>
      <c r="I320" s="81"/>
      <c r="J320" s="82"/>
      <c r="K320" s="82"/>
    </row>
    <row r="321" spans="1:11" ht="11.65" customHeight="1" x14ac:dyDescent="0.25">
      <c r="A321" s="78"/>
      <c r="B321" s="78"/>
      <c r="C321" s="79"/>
      <c r="D321" s="80"/>
      <c r="E321" s="81"/>
      <c r="F321" s="81"/>
      <c r="G321" s="81"/>
      <c r="H321" s="81"/>
      <c r="I321" s="81"/>
      <c r="J321" s="82"/>
      <c r="K321" s="82"/>
    </row>
    <row r="322" spans="1:11" ht="11.65" customHeight="1" x14ac:dyDescent="0.25">
      <c r="A322" s="78"/>
      <c r="B322" s="78"/>
      <c r="C322" s="79"/>
      <c r="D322" s="80"/>
      <c r="E322" s="81"/>
      <c r="F322" s="81"/>
      <c r="G322" s="81"/>
      <c r="H322" s="81"/>
      <c r="I322" s="81"/>
      <c r="J322" s="82"/>
      <c r="K322" s="82"/>
    </row>
    <row r="323" spans="1:11" ht="11.65" customHeight="1" x14ac:dyDescent="0.25"/>
    <row r="324" spans="1:11" ht="11.65" customHeight="1" x14ac:dyDescent="0.25"/>
    <row r="325" spans="1:11" ht="11.65" customHeight="1" x14ac:dyDescent="0.25"/>
    <row r="326" spans="1:11" ht="11.65" customHeight="1" x14ac:dyDescent="0.25"/>
    <row r="327" spans="1:11" ht="11.65" customHeight="1" x14ac:dyDescent="0.25"/>
    <row r="328" spans="1:11" ht="11.65" customHeight="1" x14ac:dyDescent="0.25"/>
    <row r="329" spans="1:11" ht="11.65" customHeight="1" x14ac:dyDescent="0.25"/>
    <row r="330" spans="1:11" ht="11.65" customHeight="1" x14ac:dyDescent="0.25">
      <c r="A330" s="78"/>
      <c r="B330" s="78"/>
      <c r="C330" s="79"/>
      <c r="D330" s="80"/>
      <c r="E330" s="81"/>
      <c r="F330" s="81"/>
      <c r="G330" s="81"/>
      <c r="H330" s="81"/>
      <c r="I330" s="81"/>
      <c r="J330" s="82"/>
      <c r="K330" s="82"/>
    </row>
    <row r="331" spans="1:11" ht="11.65" customHeight="1" x14ac:dyDescent="0.25">
      <c r="A331" s="78"/>
      <c r="B331" s="78"/>
      <c r="C331" s="79"/>
      <c r="D331" s="80"/>
      <c r="E331" s="81"/>
      <c r="F331" s="81"/>
      <c r="G331" s="81"/>
      <c r="H331" s="81"/>
      <c r="I331" s="81"/>
      <c r="J331" s="82"/>
      <c r="K331" s="82"/>
    </row>
    <row r="332" spans="1:11" ht="11.65" customHeight="1" x14ac:dyDescent="0.25">
      <c r="A332" s="78"/>
      <c r="B332" s="78"/>
      <c r="C332" s="79"/>
      <c r="D332" s="80"/>
      <c r="E332" s="81"/>
      <c r="F332" s="81"/>
      <c r="G332" s="81"/>
      <c r="H332" s="81"/>
      <c r="I332" s="81"/>
      <c r="J332" s="82"/>
      <c r="K332" s="82"/>
    </row>
    <row r="333" spans="1:11" ht="11.65" customHeight="1" x14ac:dyDescent="0.25">
      <c r="A333" s="78"/>
      <c r="B333" s="78"/>
      <c r="C333" s="79"/>
      <c r="D333" s="80"/>
      <c r="E333" s="81"/>
      <c r="F333" s="81"/>
      <c r="G333" s="81"/>
      <c r="H333" s="81"/>
      <c r="I333" s="81"/>
      <c r="J333" s="82"/>
      <c r="K333" s="82"/>
    </row>
    <row r="334" spans="1:11" ht="11.65" customHeight="1" x14ac:dyDescent="0.25">
      <c r="A334" s="78"/>
      <c r="B334" s="78"/>
      <c r="C334" s="79"/>
      <c r="D334" s="80"/>
      <c r="E334" s="81"/>
      <c r="F334" s="81"/>
      <c r="G334" s="81"/>
      <c r="H334" s="81"/>
      <c r="I334" s="81"/>
      <c r="J334" s="82"/>
      <c r="K334" s="82"/>
    </row>
    <row r="335" spans="1:11" ht="11.65" customHeight="1" x14ac:dyDescent="0.25">
      <c r="A335" s="78"/>
      <c r="B335" s="78"/>
      <c r="C335" s="79"/>
      <c r="D335" s="80"/>
      <c r="E335" s="81"/>
      <c r="F335" s="81"/>
      <c r="G335" s="81"/>
      <c r="H335" s="81"/>
      <c r="I335" s="81"/>
      <c r="J335" s="82"/>
      <c r="K335" s="82"/>
    </row>
    <row r="336" spans="1:11" ht="11.65" customHeight="1" x14ac:dyDescent="0.25">
      <c r="A336" s="78"/>
      <c r="B336" s="78"/>
      <c r="C336" s="79"/>
      <c r="D336" s="80"/>
      <c r="E336" s="81"/>
      <c r="F336" s="81"/>
      <c r="G336" s="81"/>
      <c r="H336" s="81"/>
      <c r="I336" s="81"/>
      <c r="J336" s="82"/>
      <c r="K336" s="82"/>
    </row>
    <row r="337" spans="1:12" ht="11.65" customHeight="1" x14ac:dyDescent="0.25">
      <c r="A337" s="78"/>
      <c r="B337" s="78"/>
      <c r="C337" s="79"/>
      <c r="D337" s="80"/>
      <c r="E337" s="81"/>
      <c r="F337" s="81"/>
      <c r="G337" s="81"/>
      <c r="H337" s="81"/>
      <c r="I337" s="81"/>
      <c r="J337" s="82"/>
      <c r="K337" s="82"/>
    </row>
    <row r="338" spans="1:12" ht="11.65" customHeight="1" x14ac:dyDescent="0.25">
      <c r="A338" s="78"/>
      <c r="B338" s="78"/>
      <c r="C338" s="79"/>
      <c r="D338" s="80"/>
      <c r="E338" s="81"/>
      <c r="F338" s="81"/>
      <c r="G338" s="81"/>
      <c r="H338" s="81"/>
      <c r="I338" s="81"/>
      <c r="J338" s="82"/>
      <c r="K338" s="82"/>
    </row>
    <row r="339" spans="1:12" ht="11.65" customHeight="1" x14ac:dyDescent="0.25">
      <c r="A339" s="78"/>
      <c r="B339" s="78"/>
      <c r="C339" s="79"/>
      <c r="D339" s="80"/>
      <c r="E339" s="81"/>
      <c r="F339" s="81"/>
      <c r="G339" s="81"/>
      <c r="H339" s="81"/>
      <c r="I339" s="81"/>
      <c r="J339" s="82"/>
      <c r="K339" s="82"/>
    </row>
    <row r="340" spans="1:12" ht="11.65" customHeight="1" x14ac:dyDescent="0.25">
      <c r="A340" s="78"/>
      <c r="B340" s="78"/>
      <c r="C340" s="79"/>
      <c r="D340" s="80"/>
      <c r="E340" s="81"/>
      <c r="F340" s="81"/>
      <c r="G340" s="81"/>
      <c r="H340" s="81"/>
      <c r="I340" s="81"/>
      <c r="J340" s="82"/>
      <c r="K340" s="82"/>
    </row>
    <row r="341" spans="1:12" ht="11.65" customHeight="1" x14ac:dyDescent="0.25">
      <c r="A341" s="78"/>
      <c r="B341" s="78"/>
      <c r="C341" s="79"/>
      <c r="D341" s="80"/>
      <c r="E341" s="81"/>
      <c r="F341" s="81"/>
      <c r="G341" s="81"/>
      <c r="H341" s="81"/>
      <c r="I341" s="81"/>
      <c r="J341" s="82"/>
      <c r="K341" s="82"/>
    </row>
    <row r="342" spans="1:12" ht="11.65" customHeight="1" x14ac:dyDescent="0.25">
      <c r="A342" s="78"/>
      <c r="B342" s="78"/>
      <c r="C342" s="79"/>
      <c r="D342" s="80"/>
      <c r="E342" s="81"/>
      <c r="F342" s="81"/>
      <c r="G342" s="81"/>
      <c r="H342" s="81"/>
      <c r="I342" s="81"/>
      <c r="J342" s="82"/>
      <c r="K342" s="82"/>
    </row>
    <row r="343" spans="1:12" ht="14.25" customHeight="1" x14ac:dyDescent="0.25">
      <c r="A343" s="375"/>
      <c r="B343" s="375"/>
      <c r="C343" s="375"/>
      <c r="D343" s="375"/>
      <c r="E343" s="375"/>
      <c r="F343" s="375"/>
      <c r="G343" s="375"/>
      <c r="H343" s="375"/>
      <c r="I343" s="375"/>
      <c r="J343" s="375"/>
      <c r="K343" s="375"/>
    </row>
    <row r="344" spans="1:12" ht="14.25" customHeight="1" x14ac:dyDescent="0.25">
      <c r="A344" s="375"/>
      <c r="B344" s="375"/>
      <c r="C344" s="375"/>
      <c r="D344" s="375"/>
      <c r="E344" s="375"/>
      <c r="F344" s="375"/>
      <c r="G344" s="375"/>
      <c r="H344" s="375"/>
      <c r="I344" s="375"/>
      <c r="J344" s="375"/>
      <c r="K344" s="375"/>
    </row>
    <row r="345" spans="1:12" ht="14.25" customHeight="1" x14ac:dyDescent="0.25">
      <c r="A345" s="83"/>
      <c r="B345" s="83"/>
      <c r="C345" s="79"/>
      <c r="D345" s="83"/>
      <c r="E345" s="83"/>
      <c r="F345" s="83"/>
      <c r="G345" s="83"/>
      <c r="H345" s="83"/>
      <c r="I345" s="83"/>
      <c r="J345" s="83"/>
      <c r="K345" s="83"/>
    </row>
    <row r="346" spans="1:12" ht="12.75" customHeight="1" x14ac:dyDescent="0.25">
      <c r="A346" s="376"/>
      <c r="B346" s="376"/>
      <c r="C346" s="376"/>
      <c r="D346" s="376"/>
      <c r="E346" s="376"/>
      <c r="F346" s="376"/>
      <c r="G346" s="376"/>
      <c r="H346" s="376"/>
      <c r="I346" s="376"/>
      <c r="J346" s="376"/>
      <c r="K346" s="376"/>
      <c r="L346" s="376"/>
    </row>
    <row r="347" spans="1:12" x14ac:dyDescent="0.25">
      <c r="A347" s="375"/>
      <c r="B347" s="375"/>
      <c r="C347" s="375"/>
      <c r="D347" s="375"/>
      <c r="E347" s="375"/>
      <c r="F347" s="375"/>
      <c r="G347" s="375"/>
      <c r="H347" s="375"/>
      <c r="I347" s="375"/>
      <c r="J347" s="375"/>
      <c r="K347" s="375"/>
    </row>
  </sheetData>
  <mergeCells count="34">
    <mergeCell ref="A344:K344"/>
    <mergeCell ref="A346:L346"/>
    <mergeCell ref="A347:K347"/>
    <mergeCell ref="A1:C1"/>
    <mergeCell ref="A2:L2"/>
    <mergeCell ref="A3:H3"/>
    <mergeCell ref="I3:L3"/>
    <mergeCell ref="A166:C166"/>
    <mergeCell ref="A313:L313"/>
    <mergeCell ref="A312:K312"/>
    <mergeCell ref="A315:L315"/>
    <mergeCell ref="A317:K317"/>
    <mergeCell ref="A343:K343"/>
    <mergeCell ref="A53:C53"/>
    <mergeCell ref="A64:C64"/>
    <mergeCell ref="A77:C77"/>
    <mergeCell ref="A116:C116"/>
    <mergeCell ref="A134:C134"/>
    <mergeCell ref="A144:C144"/>
    <mergeCell ref="D10:D11"/>
    <mergeCell ref="E10:E11"/>
    <mergeCell ref="G10:G11"/>
    <mergeCell ref="A14:C14"/>
    <mergeCell ref="A30:C30"/>
    <mergeCell ref="A39:C39"/>
    <mergeCell ref="M6:P6"/>
    <mergeCell ref="M7:P7"/>
    <mergeCell ref="A9:A11"/>
    <mergeCell ref="B9:C11"/>
    <mergeCell ref="D9:E9"/>
    <mergeCell ref="H9:H11"/>
    <mergeCell ref="I9:I11"/>
    <mergeCell ref="J9:J11"/>
    <mergeCell ref="K9:L10"/>
  </mergeCells>
  <printOptions horizontalCentered="1"/>
  <pageMargins left="0.39370078740157483" right="0.59055118110236227" top="0.59055118110236227" bottom="0.59055118110236227" header="0.19685039370078741" footer="0.19685039370078741"/>
  <pageSetup scale="6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X271"/>
  <sheetViews>
    <sheetView showGridLines="0" zoomScaleNormal="100" zoomScaleSheetLayoutView="90" workbookViewId="0">
      <selection activeCell="I22" sqref="I22"/>
    </sheetView>
  </sheetViews>
  <sheetFormatPr baseColWidth="10" defaultColWidth="11.42578125" defaultRowHeight="12.75" x14ac:dyDescent="0.25"/>
  <cols>
    <col min="1" max="2" width="5" style="52" customWidth="1"/>
    <col min="3" max="3" width="53.85546875" style="52" bestFit="1" customWidth="1"/>
    <col min="4" max="4" width="18.7109375" style="85" customWidth="1"/>
    <col min="5" max="5" width="18.7109375" style="52" customWidth="1"/>
    <col min="6" max="6" width="3.140625" style="52" customWidth="1"/>
    <col min="7" max="7" width="18.7109375" style="52" customWidth="1"/>
    <col min="8" max="10" width="13.7109375" style="52" customWidth="1"/>
    <col min="11" max="12" width="9.7109375" style="73" customWidth="1"/>
    <col min="13" max="13" width="11.28515625" style="52" bestFit="1" customWidth="1"/>
    <col min="14" max="14" width="12" style="52" bestFit="1" customWidth="1"/>
    <col min="15" max="15" width="11.42578125" style="52"/>
    <col min="16" max="17" width="9.140625" style="52" customWidth="1"/>
    <col min="18" max="18" width="9" style="52" customWidth="1"/>
    <col min="19" max="19" width="9.140625" style="52" customWidth="1"/>
    <col min="20" max="20" width="9.28515625" style="52" customWidth="1"/>
    <col min="21" max="23" width="9.140625" style="52" customWidth="1"/>
    <col min="24" max="16384" width="11.42578125" style="52"/>
  </cols>
  <sheetData>
    <row r="1" spans="1:23" s="162" customFormat="1" ht="64.5" customHeight="1" x14ac:dyDescent="0.2">
      <c r="A1" s="331" t="s">
        <v>746</v>
      </c>
      <c r="B1" s="331"/>
      <c r="C1" s="331"/>
      <c r="D1" s="182" t="s">
        <v>748</v>
      </c>
      <c r="E1" s="182"/>
      <c r="F1" s="292"/>
      <c r="G1" s="292"/>
      <c r="H1" s="292"/>
      <c r="I1" s="293"/>
      <c r="J1" s="293"/>
      <c r="K1" s="293"/>
      <c r="L1" s="293"/>
    </row>
    <row r="2" spans="1:23" s="1" customFormat="1" ht="36" customHeight="1" thickBot="1" x14ac:dyDescent="0.35">
      <c r="A2" s="358" t="s">
        <v>747</v>
      </c>
      <c r="B2" s="358"/>
      <c r="C2" s="358"/>
      <c r="D2" s="358"/>
      <c r="E2" s="358"/>
      <c r="F2" s="358"/>
      <c r="G2" s="358"/>
      <c r="H2" s="358"/>
      <c r="I2" s="358"/>
      <c r="J2" s="358"/>
      <c r="K2" s="358"/>
      <c r="L2" s="358"/>
    </row>
    <row r="3" spans="1:23" customFormat="1" ht="6" customHeight="1" x14ac:dyDescent="0.3">
      <c r="A3" s="334"/>
      <c r="B3" s="334"/>
      <c r="C3" s="334"/>
      <c r="D3" s="334"/>
      <c r="E3" s="334"/>
      <c r="F3" s="334"/>
      <c r="G3" s="334"/>
      <c r="H3" s="334"/>
      <c r="I3" s="334"/>
      <c r="J3" s="334"/>
      <c r="K3" s="334"/>
      <c r="L3" s="334"/>
    </row>
    <row r="4" spans="1:23" s="40" customFormat="1" ht="18.95" customHeight="1" x14ac:dyDescent="0.25">
      <c r="A4" s="163" t="s">
        <v>779</v>
      </c>
      <c r="B4" s="163"/>
      <c r="C4" s="163"/>
      <c r="D4" s="163"/>
      <c r="E4" s="163"/>
      <c r="F4" s="163"/>
      <c r="G4" s="163"/>
      <c r="H4" s="163"/>
      <c r="I4" s="163"/>
      <c r="J4" s="163"/>
      <c r="K4" s="163"/>
      <c r="L4" s="163"/>
    </row>
    <row r="5" spans="1:23" s="40" customFormat="1" ht="18.95" customHeight="1" x14ac:dyDescent="0.25">
      <c r="A5" s="163" t="s">
        <v>665</v>
      </c>
      <c r="B5" s="163"/>
      <c r="C5" s="163"/>
      <c r="D5" s="163"/>
      <c r="E5" s="163"/>
      <c r="F5" s="163"/>
      <c r="G5" s="163"/>
      <c r="H5" s="163"/>
      <c r="I5" s="163"/>
      <c r="J5" s="163"/>
      <c r="K5" s="163"/>
      <c r="L5" s="163"/>
      <c r="M5" s="71">
        <v>20.2683</v>
      </c>
    </row>
    <row r="6" spans="1:23" s="40" customFormat="1" ht="18.95" customHeight="1" x14ac:dyDescent="0.25">
      <c r="A6" s="163" t="s">
        <v>1</v>
      </c>
      <c r="B6" s="163"/>
      <c r="C6" s="163"/>
      <c r="D6" s="163"/>
      <c r="E6" s="163"/>
      <c r="F6" s="163"/>
      <c r="G6" s="163"/>
      <c r="H6" s="163"/>
      <c r="I6" s="163"/>
      <c r="J6" s="163"/>
      <c r="K6" s="163"/>
      <c r="L6" s="163"/>
    </row>
    <row r="7" spans="1:23" s="40" customFormat="1" ht="18.95" customHeight="1" x14ac:dyDescent="0.25">
      <c r="A7" s="163" t="s">
        <v>749</v>
      </c>
      <c r="B7" s="163"/>
      <c r="C7" s="163"/>
      <c r="D7" s="163"/>
      <c r="E7" s="163"/>
      <c r="F7" s="163"/>
      <c r="G7" s="163"/>
      <c r="H7" s="163"/>
      <c r="I7" s="163"/>
      <c r="J7" s="163"/>
      <c r="K7" s="163"/>
      <c r="L7" s="163"/>
    </row>
    <row r="8" spans="1:23" s="40" customFormat="1" ht="18.95" customHeight="1" x14ac:dyDescent="0.25">
      <c r="A8" s="163" t="s">
        <v>925</v>
      </c>
      <c r="B8" s="163"/>
      <c r="C8" s="163"/>
      <c r="D8" s="163"/>
      <c r="E8" s="163"/>
      <c r="F8" s="163"/>
      <c r="G8" s="163"/>
      <c r="H8" s="163"/>
      <c r="I8" s="163"/>
      <c r="J8" s="163"/>
      <c r="K8" s="163"/>
      <c r="L8" s="163"/>
    </row>
    <row r="9" spans="1:23" ht="24" customHeight="1" x14ac:dyDescent="0.25">
      <c r="A9" s="365" t="s">
        <v>666</v>
      </c>
      <c r="B9" s="337" t="s">
        <v>928</v>
      </c>
      <c r="C9" s="337"/>
      <c r="D9" s="372" t="s">
        <v>667</v>
      </c>
      <c r="E9" s="372"/>
      <c r="F9" s="270"/>
      <c r="G9" s="271" t="s">
        <v>668</v>
      </c>
      <c r="H9" s="365" t="s">
        <v>777</v>
      </c>
      <c r="I9" s="365" t="s">
        <v>669</v>
      </c>
      <c r="J9" s="365" t="s">
        <v>778</v>
      </c>
      <c r="K9" s="365" t="s">
        <v>670</v>
      </c>
      <c r="L9" s="365"/>
      <c r="M9" s="72"/>
      <c r="N9" s="72"/>
      <c r="O9" s="72"/>
      <c r="P9" s="72"/>
      <c r="Q9" s="72"/>
      <c r="R9" s="72"/>
      <c r="S9" s="72"/>
      <c r="T9" s="72"/>
      <c r="U9" s="72"/>
      <c r="V9" s="72"/>
      <c r="W9" s="72"/>
    </row>
    <row r="10" spans="1:23" ht="15.75" customHeight="1" x14ac:dyDescent="0.25">
      <c r="A10" s="365"/>
      <c r="B10" s="337"/>
      <c r="C10" s="337"/>
      <c r="D10" s="365" t="s">
        <v>671</v>
      </c>
      <c r="E10" s="365" t="s">
        <v>672</v>
      </c>
      <c r="F10" s="221"/>
      <c r="G10" s="365" t="s">
        <v>672</v>
      </c>
      <c r="H10" s="365"/>
      <c r="I10" s="365"/>
      <c r="J10" s="365"/>
      <c r="K10" s="372"/>
      <c r="L10" s="372"/>
    </row>
    <row r="11" spans="1:23" ht="52.5" customHeight="1" thickBot="1" x14ac:dyDescent="0.3">
      <c r="A11" s="372"/>
      <c r="B11" s="366"/>
      <c r="C11" s="366"/>
      <c r="D11" s="372"/>
      <c r="E11" s="372"/>
      <c r="F11" s="271"/>
      <c r="G11" s="372"/>
      <c r="H11" s="372"/>
      <c r="I11" s="372"/>
      <c r="J11" s="372"/>
      <c r="K11" s="272" t="s">
        <v>673</v>
      </c>
      <c r="L11" s="272" t="s">
        <v>674</v>
      </c>
    </row>
    <row r="12" spans="1:23" ht="4.5" customHeight="1" thickBot="1" x14ac:dyDescent="0.3">
      <c r="A12" s="273"/>
      <c r="B12" s="274"/>
      <c r="C12" s="274"/>
      <c r="D12" s="273"/>
      <c r="E12" s="273"/>
      <c r="F12" s="273"/>
      <c r="G12" s="273"/>
      <c r="H12" s="273"/>
      <c r="I12" s="273"/>
      <c r="J12" s="273"/>
      <c r="K12" s="274"/>
      <c r="L12" s="274"/>
      <c r="M12" s="275"/>
      <c r="N12" s="275"/>
      <c r="O12" s="275"/>
      <c r="P12" s="275"/>
      <c r="Q12" s="275"/>
      <c r="R12" s="275"/>
    </row>
    <row r="13" spans="1:23" ht="17.100000000000001" customHeight="1" x14ac:dyDescent="0.25">
      <c r="A13" s="171"/>
      <c r="B13" s="171"/>
      <c r="C13" s="172" t="s">
        <v>723</v>
      </c>
      <c r="D13" s="301">
        <f>D14+D16+D28+D34+D37+D40+D42+D45+D47+D49+D52+D55+D58</f>
        <v>624648.5444822961</v>
      </c>
      <c r="E13" s="301">
        <f>E14+E16+E28+E34+E37+E40+E42+E45+E47+E49+E52+E55+E58</f>
        <v>624648.5444822961</v>
      </c>
      <c r="F13" s="301"/>
      <c r="G13" s="301">
        <f>G14+G16+G28+G34+G37+G40+G42+G45+G47+G49+G52+G55+G58</f>
        <v>624648.5444822961</v>
      </c>
      <c r="H13" s="302"/>
      <c r="I13" s="303"/>
      <c r="J13" s="303"/>
      <c r="K13" s="303"/>
      <c r="L13" s="303"/>
      <c r="N13" s="84"/>
    </row>
    <row r="14" spans="1:23" ht="17.100000000000001" customHeight="1" x14ac:dyDescent="0.25">
      <c r="A14" s="304" t="s">
        <v>780</v>
      </c>
      <c r="B14" s="190"/>
      <c r="C14" s="175"/>
      <c r="D14" s="305">
        <f>SUM(D15)</f>
        <v>2235.6005636366999</v>
      </c>
      <c r="E14" s="305">
        <f>SUM(E15)</f>
        <v>2235.6005636366999</v>
      </c>
      <c r="F14" s="305"/>
      <c r="G14" s="305">
        <f>SUM(G15)</f>
        <v>2235.6005636366999</v>
      </c>
      <c r="H14" s="241"/>
      <c r="I14" s="241"/>
      <c r="J14" s="241"/>
      <c r="K14" s="241"/>
      <c r="L14" s="241"/>
    </row>
    <row r="15" spans="1:23" ht="17.100000000000001" customHeight="1" x14ac:dyDescent="0.25">
      <c r="A15" s="306">
        <v>1</v>
      </c>
      <c r="B15" s="241" t="s">
        <v>631</v>
      </c>
      <c r="C15" s="175" t="s">
        <v>632</v>
      </c>
      <c r="D15" s="307">
        <v>2235.6005636366999</v>
      </c>
      <c r="E15" s="307">
        <v>2235.6005636366999</v>
      </c>
      <c r="F15" s="307"/>
      <c r="G15" s="307">
        <v>2235.6005636366999</v>
      </c>
      <c r="H15" s="286">
        <v>36274</v>
      </c>
      <c r="I15" s="286">
        <v>36274</v>
      </c>
      <c r="J15" s="286">
        <v>47446</v>
      </c>
      <c r="K15" s="308">
        <v>30</v>
      </c>
      <c r="L15" s="308">
        <v>6</v>
      </c>
    </row>
    <row r="16" spans="1:23" ht="17.100000000000001" customHeight="1" x14ac:dyDescent="0.25">
      <c r="A16" s="304" t="s">
        <v>677</v>
      </c>
      <c r="B16" s="190"/>
      <c r="C16" s="175"/>
      <c r="D16" s="305">
        <f>SUM(D17:D27)</f>
        <v>159864.75356786218</v>
      </c>
      <c r="E16" s="305">
        <f>SUM(E17:E27)</f>
        <v>159864.75356786218</v>
      </c>
      <c r="F16" s="305"/>
      <c r="G16" s="305">
        <f>SUM(G17:G27)</f>
        <v>159864.75356786218</v>
      </c>
      <c r="H16" s="241"/>
      <c r="I16" s="241"/>
      <c r="J16" s="241"/>
      <c r="K16" s="241"/>
      <c r="L16" s="241"/>
    </row>
    <row r="17" spans="1:13" ht="17.100000000000001" customHeight="1" x14ac:dyDescent="0.25">
      <c r="A17" s="306">
        <v>2</v>
      </c>
      <c r="B17" s="241" t="s">
        <v>117</v>
      </c>
      <c r="C17" s="190" t="s">
        <v>633</v>
      </c>
      <c r="D17" s="307">
        <v>19793.868754334999</v>
      </c>
      <c r="E17" s="307">
        <v>19793.868754334999</v>
      </c>
      <c r="F17" s="307"/>
      <c r="G17" s="307">
        <v>19793.868754334999</v>
      </c>
      <c r="H17" s="286">
        <v>37390</v>
      </c>
      <c r="I17" s="286">
        <v>37390</v>
      </c>
      <c r="J17" s="286">
        <v>46552</v>
      </c>
      <c r="K17" s="308">
        <v>25</v>
      </c>
      <c r="L17" s="308">
        <v>0</v>
      </c>
    </row>
    <row r="18" spans="1:13" ht="17.100000000000001" customHeight="1" x14ac:dyDescent="0.25">
      <c r="A18" s="306">
        <v>3</v>
      </c>
      <c r="B18" s="241" t="s">
        <v>117</v>
      </c>
      <c r="C18" s="190" t="s">
        <v>724</v>
      </c>
      <c r="D18" s="307">
        <v>22169.116709142003</v>
      </c>
      <c r="E18" s="307">
        <v>22169.116709142003</v>
      </c>
      <c r="F18" s="307"/>
      <c r="G18" s="307">
        <v>22169.116709142003</v>
      </c>
      <c r="H18" s="286">
        <v>37324</v>
      </c>
      <c r="I18" s="286">
        <v>37324</v>
      </c>
      <c r="J18" s="286">
        <v>46486</v>
      </c>
      <c r="K18" s="308">
        <v>25</v>
      </c>
      <c r="L18" s="308">
        <v>0</v>
      </c>
    </row>
    <row r="19" spans="1:13" ht="17.100000000000001" customHeight="1" x14ac:dyDescent="0.25">
      <c r="A19" s="306">
        <v>4</v>
      </c>
      <c r="B19" s="241" t="s">
        <v>117</v>
      </c>
      <c r="C19" s="190" t="s">
        <v>635</v>
      </c>
      <c r="D19" s="307">
        <v>6921.8687640881999</v>
      </c>
      <c r="E19" s="307">
        <v>6921.8687640881999</v>
      </c>
      <c r="F19" s="307"/>
      <c r="G19" s="307">
        <v>6921.8687640881999</v>
      </c>
      <c r="H19" s="286">
        <v>37799</v>
      </c>
      <c r="I19" s="286">
        <v>37769</v>
      </c>
      <c r="J19" s="286">
        <v>46932</v>
      </c>
      <c r="K19" s="308">
        <v>25</v>
      </c>
      <c r="L19" s="308">
        <v>0</v>
      </c>
    </row>
    <row r="20" spans="1:13" ht="17.100000000000001" customHeight="1" x14ac:dyDescent="0.25">
      <c r="A20" s="306">
        <v>5</v>
      </c>
      <c r="B20" s="241" t="s">
        <v>117</v>
      </c>
      <c r="C20" s="190" t="s">
        <v>725</v>
      </c>
      <c r="D20" s="307">
        <v>8747.0490014856005</v>
      </c>
      <c r="E20" s="307">
        <v>8747.0490014856005</v>
      </c>
      <c r="F20" s="307"/>
      <c r="G20" s="307">
        <v>8747.0490014856005</v>
      </c>
      <c r="H20" s="286">
        <v>37165</v>
      </c>
      <c r="I20" s="286">
        <v>37165</v>
      </c>
      <c r="J20" s="286">
        <v>46328</v>
      </c>
      <c r="K20" s="308">
        <v>25</v>
      </c>
      <c r="L20" s="308">
        <v>0</v>
      </c>
      <c r="M20" s="84"/>
    </row>
    <row r="21" spans="1:13" ht="17.100000000000001" customHeight="1" x14ac:dyDescent="0.25">
      <c r="A21" s="306">
        <v>6</v>
      </c>
      <c r="B21" s="241" t="s">
        <v>125</v>
      </c>
      <c r="C21" s="190" t="s">
        <v>637</v>
      </c>
      <c r="D21" s="307">
        <v>12448.3256753934</v>
      </c>
      <c r="E21" s="307">
        <v>12448.3256753934</v>
      </c>
      <c r="F21" s="307"/>
      <c r="G21" s="307">
        <v>12448.3256753934</v>
      </c>
      <c r="H21" s="286">
        <v>36686</v>
      </c>
      <c r="I21" s="286">
        <v>36686</v>
      </c>
      <c r="J21" s="286">
        <v>45992</v>
      </c>
      <c r="K21" s="308">
        <v>25</v>
      </c>
      <c r="L21" s="308">
        <v>0</v>
      </c>
    </row>
    <row r="22" spans="1:13" ht="17.100000000000001" customHeight="1" x14ac:dyDescent="0.25">
      <c r="A22" s="306">
        <v>7</v>
      </c>
      <c r="B22" s="241" t="s">
        <v>117</v>
      </c>
      <c r="C22" s="190" t="s">
        <v>726</v>
      </c>
      <c r="D22" s="307">
        <v>20574.621628048801</v>
      </c>
      <c r="E22" s="307">
        <v>20574.621628048801</v>
      </c>
      <c r="F22" s="307"/>
      <c r="G22" s="307">
        <v>20574.621628048801</v>
      </c>
      <c r="H22" s="286">
        <v>37342</v>
      </c>
      <c r="I22" s="286">
        <v>37342</v>
      </c>
      <c r="J22" s="286">
        <v>46504</v>
      </c>
      <c r="K22" s="308">
        <v>25</v>
      </c>
      <c r="L22" s="308">
        <v>0</v>
      </c>
    </row>
    <row r="23" spans="1:13" ht="17.100000000000001" customHeight="1" x14ac:dyDescent="0.25">
      <c r="A23" s="306">
        <v>8</v>
      </c>
      <c r="B23" s="241" t="s">
        <v>117</v>
      </c>
      <c r="C23" s="190" t="s">
        <v>727</v>
      </c>
      <c r="D23" s="307">
        <v>11890.8125195886</v>
      </c>
      <c r="E23" s="307">
        <v>11890.8125195886</v>
      </c>
      <c r="F23" s="307"/>
      <c r="G23" s="307">
        <v>11890.8125195886</v>
      </c>
      <c r="H23" s="286">
        <v>37898</v>
      </c>
      <c r="I23" s="286">
        <v>37898</v>
      </c>
      <c r="J23" s="286">
        <v>47063</v>
      </c>
      <c r="K23" s="308">
        <v>25</v>
      </c>
      <c r="L23" s="308">
        <v>0</v>
      </c>
    </row>
    <row r="24" spans="1:13" ht="17.100000000000001" customHeight="1" x14ac:dyDescent="0.25">
      <c r="A24" s="306">
        <v>9</v>
      </c>
      <c r="B24" s="241" t="s">
        <v>117</v>
      </c>
      <c r="C24" s="190" t="s">
        <v>728</v>
      </c>
      <c r="D24" s="307">
        <v>15876.2030073816</v>
      </c>
      <c r="E24" s="307">
        <v>15876.2030073816</v>
      </c>
      <c r="F24" s="307"/>
      <c r="G24" s="307">
        <v>15876.2030073816</v>
      </c>
      <c r="H24" s="286">
        <v>37274</v>
      </c>
      <c r="I24" s="286">
        <v>37274</v>
      </c>
      <c r="J24" s="286">
        <v>46405</v>
      </c>
      <c r="K24" s="308">
        <v>24</v>
      </c>
      <c r="L24" s="308">
        <v>11</v>
      </c>
    </row>
    <row r="25" spans="1:13" ht="17.100000000000001" customHeight="1" x14ac:dyDescent="0.25">
      <c r="A25" s="306">
        <v>10</v>
      </c>
      <c r="B25" s="241" t="s">
        <v>117</v>
      </c>
      <c r="C25" s="190" t="s">
        <v>729</v>
      </c>
      <c r="D25" s="307">
        <v>9357.7676608883994</v>
      </c>
      <c r="E25" s="307">
        <v>9357.7676608883994</v>
      </c>
      <c r="F25" s="307"/>
      <c r="G25" s="307">
        <v>9357.7676608883994</v>
      </c>
      <c r="H25" s="286">
        <v>37822</v>
      </c>
      <c r="I25" s="286">
        <v>37822</v>
      </c>
      <c r="J25" s="286">
        <v>46954</v>
      </c>
      <c r="K25" s="308">
        <v>24</v>
      </c>
      <c r="L25" s="308">
        <v>11</v>
      </c>
    </row>
    <row r="26" spans="1:13" ht="17.100000000000001" customHeight="1" x14ac:dyDescent="0.25">
      <c r="A26" s="306">
        <v>11</v>
      </c>
      <c r="B26" s="241" t="s">
        <v>117</v>
      </c>
      <c r="C26" s="190" t="s">
        <v>642</v>
      </c>
      <c r="D26" s="307">
        <v>8943.8973659645999</v>
      </c>
      <c r="E26" s="307">
        <v>8943.8973659645999</v>
      </c>
      <c r="F26" s="307"/>
      <c r="G26" s="307">
        <v>8943.8973659645999</v>
      </c>
      <c r="H26" s="286">
        <v>37214</v>
      </c>
      <c r="I26" s="286">
        <v>37214</v>
      </c>
      <c r="J26" s="286">
        <v>46345</v>
      </c>
      <c r="K26" s="308">
        <v>24</v>
      </c>
      <c r="L26" s="308">
        <v>11</v>
      </c>
    </row>
    <row r="27" spans="1:13" ht="17.100000000000001" customHeight="1" x14ac:dyDescent="0.25">
      <c r="A27" s="306">
        <v>12</v>
      </c>
      <c r="B27" s="241" t="s">
        <v>117</v>
      </c>
      <c r="C27" s="190" t="s">
        <v>643</v>
      </c>
      <c r="D27" s="307">
        <v>23141.222481545999</v>
      </c>
      <c r="E27" s="307">
        <v>23141.222481545999</v>
      </c>
      <c r="F27" s="307"/>
      <c r="G27" s="307">
        <v>23141.222481545999</v>
      </c>
      <c r="H27" s="286">
        <v>37240</v>
      </c>
      <c r="I27" s="286">
        <v>37240</v>
      </c>
      <c r="J27" s="286">
        <v>46371</v>
      </c>
      <c r="K27" s="308">
        <v>25</v>
      </c>
      <c r="L27" s="308">
        <v>0</v>
      </c>
    </row>
    <row r="28" spans="1:13" ht="17.100000000000001" customHeight="1" x14ac:dyDescent="0.25">
      <c r="A28" s="304" t="s">
        <v>678</v>
      </c>
      <c r="B28" s="190"/>
      <c r="C28" s="175"/>
      <c r="D28" s="305">
        <f>SUM(D29:D33)</f>
        <v>125003.33667022501</v>
      </c>
      <c r="E28" s="305">
        <f>SUM(E29:E33)</f>
        <v>125003.33667022501</v>
      </c>
      <c r="F28" s="305"/>
      <c r="G28" s="305">
        <f>SUM(G29:G33)</f>
        <v>125003.33667022501</v>
      </c>
      <c r="H28" s="241"/>
      <c r="I28" s="241"/>
      <c r="J28" s="241"/>
      <c r="K28" s="241"/>
      <c r="L28" s="241"/>
    </row>
    <row r="29" spans="1:13" ht="17.100000000000001" customHeight="1" x14ac:dyDescent="0.25">
      <c r="A29" s="306">
        <v>15</v>
      </c>
      <c r="B29" s="241" t="s">
        <v>117</v>
      </c>
      <c r="C29" s="175" t="s">
        <v>644</v>
      </c>
      <c r="D29" s="307">
        <v>41672.318502835806</v>
      </c>
      <c r="E29" s="307">
        <v>41672.318502835806</v>
      </c>
      <c r="F29" s="307"/>
      <c r="G29" s="307">
        <v>41672.318502835806</v>
      </c>
      <c r="H29" s="286">
        <v>37979</v>
      </c>
      <c r="I29" s="286">
        <v>37979</v>
      </c>
      <c r="J29" s="286">
        <v>47116</v>
      </c>
      <c r="K29" s="308">
        <v>24</v>
      </c>
      <c r="L29" s="308">
        <v>11</v>
      </c>
    </row>
    <row r="30" spans="1:13" ht="17.100000000000001" customHeight="1" x14ac:dyDescent="0.25">
      <c r="A30" s="306">
        <v>16</v>
      </c>
      <c r="B30" s="241" t="s">
        <v>117</v>
      </c>
      <c r="C30" s="175" t="s">
        <v>730</v>
      </c>
      <c r="D30" s="307">
        <v>9641.974181977801</v>
      </c>
      <c r="E30" s="307">
        <v>9641.974181977801</v>
      </c>
      <c r="F30" s="307"/>
      <c r="G30" s="307">
        <v>9641.974181977801</v>
      </c>
      <c r="H30" s="286">
        <v>37873</v>
      </c>
      <c r="I30" s="286">
        <v>37873</v>
      </c>
      <c r="J30" s="286">
        <v>47035</v>
      </c>
      <c r="K30" s="308">
        <v>25</v>
      </c>
      <c r="L30" s="308">
        <v>0</v>
      </c>
    </row>
    <row r="31" spans="1:13" ht="17.100000000000001" customHeight="1" x14ac:dyDescent="0.25">
      <c r="A31" s="306">
        <v>17</v>
      </c>
      <c r="B31" s="241" t="s">
        <v>117</v>
      </c>
      <c r="C31" s="175" t="s">
        <v>646</v>
      </c>
      <c r="D31" s="307">
        <v>20906.780230986002</v>
      </c>
      <c r="E31" s="307">
        <v>20906.780230986002</v>
      </c>
      <c r="F31" s="307"/>
      <c r="G31" s="307">
        <v>20906.780230986002</v>
      </c>
      <c r="H31" s="286">
        <v>38464</v>
      </c>
      <c r="I31" s="286">
        <v>38464</v>
      </c>
      <c r="J31" s="286">
        <v>47625</v>
      </c>
      <c r="K31" s="308">
        <v>25</v>
      </c>
      <c r="L31" s="308">
        <v>0</v>
      </c>
    </row>
    <row r="32" spans="1:13" ht="17.100000000000001" customHeight="1" x14ac:dyDescent="0.25">
      <c r="A32" s="306">
        <v>18</v>
      </c>
      <c r="B32" s="241" t="s">
        <v>117</v>
      </c>
      <c r="C32" s="175" t="s">
        <v>647</v>
      </c>
      <c r="D32" s="307">
        <v>15135.388839086099</v>
      </c>
      <c r="E32" s="307">
        <v>15135.388839086099</v>
      </c>
      <c r="F32" s="307"/>
      <c r="G32" s="307">
        <v>15135.388839086099</v>
      </c>
      <c r="H32" s="286">
        <v>38078</v>
      </c>
      <c r="I32" s="286">
        <v>38078</v>
      </c>
      <c r="J32" s="286">
        <v>47239</v>
      </c>
      <c r="K32" s="308">
        <v>25</v>
      </c>
      <c r="L32" s="308">
        <v>0</v>
      </c>
    </row>
    <row r="33" spans="1:12" ht="17.100000000000001" customHeight="1" x14ac:dyDescent="0.25">
      <c r="A33" s="306">
        <v>19</v>
      </c>
      <c r="B33" s="241" t="s">
        <v>117</v>
      </c>
      <c r="C33" s="175" t="s">
        <v>731</v>
      </c>
      <c r="D33" s="307">
        <v>37646.8749153393</v>
      </c>
      <c r="E33" s="307">
        <v>37646.8749153393</v>
      </c>
      <c r="F33" s="307"/>
      <c r="G33" s="307">
        <v>37646.8749153393</v>
      </c>
      <c r="H33" s="286">
        <v>37764</v>
      </c>
      <c r="I33" s="286">
        <v>37764</v>
      </c>
      <c r="J33" s="286">
        <v>46927</v>
      </c>
      <c r="K33" s="308">
        <v>25</v>
      </c>
      <c r="L33" s="308">
        <v>0</v>
      </c>
    </row>
    <row r="34" spans="1:12" ht="17.100000000000001" customHeight="1" x14ac:dyDescent="0.25">
      <c r="A34" s="304" t="s">
        <v>679</v>
      </c>
      <c r="B34" s="190"/>
      <c r="C34" s="175"/>
      <c r="D34" s="305">
        <f>SUM(D35:D36)</f>
        <v>90123.82307905471</v>
      </c>
      <c r="E34" s="305">
        <f>SUM(E35:E36)</f>
        <v>90123.82307905471</v>
      </c>
      <c r="F34" s="305"/>
      <c r="G34" s="305">
        <f>SUM(G35:G36)</f>
        <v>90123.82307905471</v>
      </c>
      <c r="H34" s="241"/>
      <c r="I34" s="241"/>
      <c r="J34" s="241"/>
      <c r="K34" s="241"/>
      <c r="L34" s="241"/>
    </row>
    <row r="35" spans="1:12" ht="17.100000000000001" customHeight="1" x14ac:dyDescent="0.25">
      <c r="A35" s="306">
        <v>20</v>
      </c>
      <c r="B35" s="241" t="s">
        <v>117</v>
      </c>
      <c r="C35" s="175" t="s">
        <v>649</v>
      </c>
      <c r="D35" s="307">
        <v>34560.575047712999</v>
      </c>
      <c r="E35" s="307">
        <v>34560.575047712999</v>
      </c>
      <c r="F35" s="307"/>
      <c r="G35" s="307">
        <v>34560.575047712999</v>
      </c>
      <c r="H35" s="286">
        <v>39022</v>
      </c>
      <c r="I35" s="286">
        <v>39022</v>
      </c>
      <c r="J35" s="286">
        <v>48182</v>
      </c>
      <c r="K35" s="308">
        <v>25</v>
      </c>
      <c r="L35" s="308">
        <v>0</v>
      </c>
    </row>
    <row r="36" spans="1:12" ht="17.100000000000001" customHeight="1" x14ac:dyDescent="0.25">
      <c r="A36" s="306">
        <v>21</v>
      </c>
      <c r="B36" s="241" t="s">
        <v>117</v>
      </c>
      <c r="C36" s="175" t="s">
        <v>650</v>
      </c>
      <c r="D36" s="307">
        <v>55563.248031341704</v>
      </c>
      <c r="E36" s="307">
        <v>55563.248031341704</v>
      </c>
      <c r="F36" s="307"/>
      <c r="G36" s="307">
        <v>55563.248031341704</v>
      </c>
      <c r="H36" s="286">
        <v>39234</v>
      </c>
      <c r="I36" s="286">
        <v>39234</v>
      </c>
      <c r="J36" s="286">
        <v>48396</v>
      </c>
      <c r="K36" s="308">
        <v>25</v>
      </c>
      <c r="L36" s="308">
        <v>0</v>
      </c>
    </row>
    <row r="37" spans="1:12" ht="17.100000000000001" customHeight="1" x14ac:dyDescent="0.25">
      <c r="A37" s="304" t="s">
        <v>680</v>
      </c>
      <c r="B37" s="190"/>
      <c r="C37" s="175"/>
      <c r="D37" s="305">
        <f>SUM(D38:D39)</f>
        <v>90123.82307905471</v>
      </c>
      <c r="E37" s="305">
        <f>SUM(E38:E39)</f>
        <v>90123.82307905471</v>
      </c>
      <c r="F37" s="305"/>
      <c r="G37" s="305">
        <f>SUM(G38:G39)</f>
        <v>90123.82307905471</v>
      </c>
      <c r="H37" s="241"/>
      <c r="I37" s="241"/>
      <c r="J37" s="241"/>
      <c r="K37" s="241"/>
      <c r="L37" s="241"/>
    </row>
    <row r="38" spans="1:12" ht="17.100000000000001" customHeight="1" x14ac:dyDescent="0.25">
      <c r="A38" s="306">
        <v>24</v>
      </c>
      <c r="B38" s="241" t="s">
        <v>117</v>
      </c>
      <c r="C38" s="175" t="s">
        <v>651</v>
      </c>
      <c r="D38" s="307">
        <v>34560.575047712999</v>
      </c>
      <c r="E38" s="307">
        <v>34560.575047712999</v>
      </c>
      <c r="F38" s="307"/>
      <c r="G38" s="307">
        <v>34560.575047712999</v>
      </c>
      <c r="H38" s="286">
        <v>38443</v>
      </c>
      <c r="I38" s="286">
        <v>38443</v>
      </c>
      <c r="J38" s="286">
        <v>47604</v>
      </c>
      <c r="K38" s="308">
        <v>25</v>
      </c>
      <c r="L38" s="308">
        <v>0</v>
      </c>
    </row>
    <row r="39" spans="1:12" ht="17.100000000000001" customHeight="1" x14ac:dyDescent="0.25">
      <c r="A39" s="306">
        <v>25</v>
      </c>
      <c r="B39" s="241" t="s">
        <v>117</v>
      </c>
      <c r="C39" s="175" t="s">
        <v>732</v>
      </c>
      <c r="D39" s="307">
        <v>55563.248031341704</v>
      </c>
      <c r="E39" s="307">
        <v>55563.248031341704</v>
      </c>
      <c r="F39" s="307"/>
      <c r="G39" s="307">
        <v>55563.248031341704</v>
      </c>
      <c r="H39" s="286">
        <v>38961</v>
      </c>
      <c r="I39" s="286">
        <v>38961</v>
      </c>
      <c r="J39" s="286">
        <v>48122</v>
      </c>
      <c r="K39" s="308">
        <v>25</v>
      </c>
      <c r="L39" s="308">
        <v>0</v>
      </c>
    </row>
    <row r="40" spans="1:12" ht="17.100000000000001" customHeight="1" x14ac:dyDescent="0.25">
      <c r="A40" s="304" t="s">
        <v>681</v>
      </c>
      <c r="B40" s="190"/>
      <c r="C40" s="175"/>
      <c r="D40" s="305">
        <f>SUM(D41)</f>
        <v>25469.477349119701</v>
      </c>
      <c r="E40" s="305">
        <f>SUM(E41)</f>
        <v>25469.477349119701</v>
      </c>
      <c r="F40" s="305"/>
      <c r="G40" s="305">
        <f>SUM(G41)</f>
        <v>25469.477349119701</v>
      </c>
      <c r="H40" s="241"/>
      <c r="I40" s="241"/>
      <c r="J40" s="241"/>
      <c r="K40" s="241"/>
      <c r="L40" s="241"/>
    </row>
    <row r="41" spans="1:12" ht="17.100000000000001" customHeight="1" x14ac:dyDescent="0.25">
      <c r="A41" s="306">
        <v>26</v>
      </c>
      <c r="B41" s="241" t="s">
        <v>117</v>
      </c>
      <c r="C41" s="175" t="s">
        <v>733</v>
      </c>
      <c r="D41" s="307">
        <v>25469.477349119701</v>
      </c>
      <c r="E41" s="307">
        <v>25469.477349119701</v>
      </c>
      <c r="F41" s="307"/>
      <c r="G41" s="307">
        <v>25469.477349119701</v>
      </c>
      <c r="H41" s="286">
        <v>38869</v>
      </c>
      <c r="I41" s="286">
        <v>38869</v>
      </c>
      <c r="J41" s="286">
        <v>48030</v>
      </c>
      <c r="K41" s="308">
        <v>25</v>
      </c>
      <c r="L41" s="308">
        <v>0</v>
      </c>
    </row>
    <row r="42" spans="1:12" ht="17.100000000000001" customHeight="1" x14ac:dyDescent="0.25">
      <c r="A42" s="304" t="s">
        <v>684</v>
      </c>
      <c r="B42" s="175"/>
      <c r="C42" s="175"/>
      <c r="D42" s="309">
        <f>SUM(D43:D44)</f>
        <v>40927.510830854699</v>
      </c>
      <c r="E42" s="309">
        <f>SUM(E43:E44)</f>
        <v>40927.510830854699</v>
      </c>
      <c r="F42" s="309"/>
      <c r="G42" s="309">
        <f>SUM(G43:G44)</f>
        <v>40927.510830854699</v>
      </c>
      <c r="H42" s="241"/>
      <c r="I42" s="241"/>
      <c r="J42" s="241"/>
      <c r="K42" s="241"/>
      <c r="L42" s="241"/>
    </row>
    <row r="43" spans="1:12" ht="17.100000000000001" customHeight="1" x14ac:dyDescent="0.25">
      <c r="A43" s="306">
        <v>28</v>
      </c>
      <c r="B43" s="241" t="s">
        <v>183</v>
      </c>
      <c r="C43" s="175" t="s">
        <v>734</v>
      </c>
      <c r="D43" s="307">
        <v>12637.217130926701</v>
      </c>
      <c r="E43" s="307">
        <v>12637.217130926701</v>
      </c>
      <c r="F43" s="307"/>
      <c r="G43" s="307">
        <v>12637.217130926701</v>
      </c>
      <c r="H43" s="286">
        <v>41487</v>
      </c>
      <c r="I43" s="286">
        <v>41486</v>
      </c>
      <c r="J43" s="286">
        <v>50587</v>
      </c>
      <c r="K43" s="308">
        <v>24</v>
      </c>
      <c r="L43" s="308">
        <v>11</v>
      </c>
    </row>
    <row r="44" spans="1:12" ht="17.100000000000001" customHeight="1" x14ac:dyDescent="0.25">
      <c r="A44" s="306">
        <v>29</v>
      </c>
      <c r="B44" s="241" t="s">
        <v>183</v>
      </c>
      <c r="C44" s="175" t="s">
        <v>216</v>
      </c>
      <c r="D44" s="307">
        <v>28290.293699927999</v>
      </c>
      <c r="E44" s="307">
        <v>28290.293699927999</v>
      </c>
      <c r="F44" s="307"/>
      <c r="G44" s="307">
        <v>28290.293699927999</v>
      </c>
      <c r="H44" s="286">
        <v>40392</v>
      </c>
      <c r="I44" s="286">
        <v>40389</v>
      </c>
      <c r="J44" s="286">
        <v>49151</v>
      </c>
      <c r="K44" s="308">
        <v>23</v>
      </c>
      <c r="L44" s="308">
        <v>10</v>
      </c>
    </row>
    <row r="45" spans="1:12" ht="17.100000000000001" customHeight="1" x14ac:dyDescent="0.25">
      <c r="A45" s="304" t="s">
        <v>685</v>
      </c>
      <c r="B45" s="175"/>
      <c r="C45" s="175"/>
      <c r="D45" s="310">
        <f>SUM(D46)</f>
        <v>1108.2623542653</v>
      </c>
      <c r="E45" s="310">
        <f>SUM(E46)</f>
        <v>1108.2623542653</v>
      </c>
      <c r="F45" s="310"/>
      <c r="G45" s="310">
        <f>SUM(G46)</f>
        <v>1108.2623542653</v>
      </c>
      <c r="H45" s="241"/>
      <c r="I45" s="241"/>
      <c r="J45" s="241"/>
      <c r="K45" s="241"/>
      <c r="L45" s="241"/>
    </row>
    <row r="46" spans="1:12" ht="17.100000000000001" customHeight="1" x14ac:dyDescent="0.25">
      <c r="A46" s="306">
        <v>31</v>
      </c>
      <c r="B46" s="241" t="s">
        <v>655</v>
      </c>
      <c r="C46" s="175" t="s">
        <v>735</v>
      </c>
      <c r="D46" s="307">
        <v>1108.2623542653</v>
      </c>
      <c r="E46" s="307">
        <v>1108.2623542653</v>
      </c>
      <c r="F46" s="307"/>
      <c r="G46" s="307">
        <v>1108.2623542653</v>
      </c>
      <c r="H46" s="286">
        <v>41186</v>
      </c>
      <c r="I46" s="286">
        <v>41185</v>
      </c>
      <c r="J46" s="286">
        <v>50041</v>
      </c>
      <c r="K46" s="308">
        <v>24</v>
      </c>
      <c r="L46" s="308">
        <v>2</v>
      </c>
    </row>
    <row r="47" spans="1:12" ht="17.100000000000001" customHeight="1" x14ac:dyDescent="0.25">
      <c r="A47" s="304" t="s">
        <v>686</v>
      </c>
      <c r="B47" s="175"/>
      <c r="C47" s="175"/>
      <c r="D47" s="310">
        <f>SUM(D48)</f>
        <v>2211.8414340593999</v>
      </c>
      <c r="E47" s="310">
        <f>SUM(E48)</f>
        <v>2211.8414340593999</v>
      </c>
      <c r="F47" s="310"/>
      <c r="G47" s="310">
        <f>SUM(G48)</f>
        <v>2211.8414340593999</v>
      </c>
      <c r="H47" s="241"/>
      <c r="I47" s="241"/>
      <c r="J47" s="241"/>
      <c r="K47" s="241"/>
      <c r="L47" s="241"/>
    </row>
    <row r="48" spans="1:12" ht="17.100000000000001" customHeight="1" x14ac:dyDescent="0.25">
      <c r="A48" s="306">
        <v>33</v>
      </c>
      <c r="B48" s="241" t="s">
        <v>655</v>
      </c>
      <c r="C48" s="190" t="s">
        <v>736</v>
      </c>
      <c r="D48" s="307">
        <v>2211.8414340593999</v>
      </c>
      <c r="E48" s="307">
        <v>2211.8414340593999</v>
      </c>
      <c r="F48" s="307"/>
      <c r="G48" s="307">
        <v>2211.8414340593999</v>
      </c>
      <c r="H48" s="286">
        <v>41179</v>
      </c>
      <c r="I48" s="286">
        <v>41178</v>
      </c>
      <c r="J48" s="286">
        <v>47774</v>
      </c>
      <c r="K48" s="308">
        <v>18</v>
      </c>
      <c r="L48" s="308">
        <v>0</v>
      </c>
    </row>
    <row r="49" spans="1:12" ht="17.100000000000001" customHeight="1" x14ac:dyDescent="0.25">
      <c r="A49" s="304" t="s">
        <v>687</v>
      </c>
      <c r="B49" s="175"/>
      <c r="C49" s="175"/>
      <c r="D49" s="309">
        <f>SUM(D50:D51)</f>
        <v>12310.8077731626</v>
      </c>
      <c r="E49" s="309">
        <f>SUM(E50:E51)</f>
        <v>12310.8077731626</v>
      </c>
      <c r="F49" s="309"/>
      <c r="G49" s="309">
        <f>SUM(G50:G51)</f>
        <v>12310.8077731626</v>
      </c>
      <c r="H49" s="241"/>
      <c r="I49" s="241"/>
      <c r="J49" s="241"/>
      <c r="K49" s="241"/>
      <c r="L49" s="241"/>
    </row>
    <row r="50" spans="1:12" ht="17.100000000000001" customHeight="1" x14ac:dyDescent="0.25">
      <c r="A50" s="306">
        <v>34</v>
      </c>
      <c r="B50" s="241" t="s">
        <v>655</v>
      </c>
      <c r="C50" s="175" t="s">
        <v>737</v>
      </c>
      <c r="D50" s="307">
        <v>4819.3274617799998</v>
      </c>
      <c r="E50" s="307">
        <v>4819.3274617799998</v>
      </c>
      <c r="F50" s="307"/>
      <c r="G50" s="307">
        <v>4819.3274617799998</v>
      </c>
      <c r="H50" s="286">
        <v>40939</v>
      </c>
      <c r="I50" s="286">
        <v>40938</v>
      </c>
      <c r="J50" s="286">
        <v>48579</v>
      </c>
      <c r="K50" s="308">
        <v>20</v>
      </c>
      <c r="L50" s="308">
        <v>10</v>
      </c>
    </row>
    <row r="51" spans="1:12" ht="17.100000000000001" customHeight="1" x14ac:dyDescent="0.25">
      <c r="A51" s="306">
        <v>36</v>
      </c>
      <c r="B51" s="241" t="s">
        <v>117</v>
      </c>
      <c r="C51" s="175" t="s">
        <v>738</v>
      </c>
      <c r="D51" s="307">
        <v>7491.4803113825992</v>
      </c>
      <c r="E51" s="307">
        <v>7491.4803113825992</v>
      </c>
      <c r="F51" s="307"/>
      <c r="G51" s="307">
        <v>7491.4803113825992</v>
      </c>
      <c r="H51" s="286">
        <v>42768</v>
      </c>
      <c r="I51" s="286">
        <v>42766</v>
      </c>
      <c r="J51" s="286">
        <v>51517</v>
      </c>
      <c r="K51" s="308">
        <v>23</v>
      </c>
      <c r="L51" s="308">
        <v>11</v>
      </c>
    </row>
    <row r="52" spans="1:12" ht="17.100000000000001" customHeight="1" x14ac:dyDescent="0.25">
      <c r="A52" s="304" t="s">
        <v>693</v>
      </c>
      <c r="B52" s="175"/>
      <c r="C52" s="175"/>
      <c r="D52" s="309">
        <f>SUM(D53:D54)</f>
        <v>26097.498407646901</v>
      </c>
      <c r="E52" s="309">
        <f>SUM(E53:E54)</f>
        <v>26097.498407646901</v>
      </c>
      <c r="F52" s="309"/>
      <c r="G52" s="309">
        <f>SUM(G53:G54)</f>
        <v>26097.498407646901</v>
      </c>
      <c r="H52" s="241"/>
      <c r="I52" s="241"/>
      <c r="J52" s="241"/>
      <c r="K52" s="241"/>
      <c r="L52" s="241"/>
    </row>
    <row r="53" spans="1:12" ht="17.100000000000001" customHeight="1" x14ac:dyDescent="0.25">
      <c r="A53" s="306">
        <v>38</v>
      </c>
      <c r="B53" s="241" t="s">
        <v>117</v>
      </c>
      <c r="C53" s="175" t="s">
        <v>739</v>
      </c>
      <c r="D53" s="307">
        <v>22744.354047394201</v>
      </c>
      <c r="E53" s="307">
        <v>22744.354047394201</v>
      </c>
      <c r="F53" s="307"/>
      <c r="G53" s="307">
        <v>22744.354047394201</v>
      </c>
      <c r="H53" s="286">
        <v>43923</v>
      </c>
      <c r="I53" s="286">
        <v>43920</v>
      </c>
      <c r="J53" s="286">
        <v>54056</v>
      </c>
      <c r="K53" s="308">
        <v>27</v>
      </c>
      <c r="L53" s="308">
        <v>8</v>
      </c>
    </row>
    <row r="54" spans="1:12" ht="17.100000000000001" customHeight="1" x14ac:dyDescent="0.25">
      <c r="A54" s="306">
        <v>40</v>
      </c>
      <c r="B54" s="241" t="s">
        <v>655</v>
      </c>
      <c r="C54" s="175" t="s">
        <v>740</v>
      </c>
      <c r="D54" s="307">
        <v>3353.1443602527002</v>
      </c>
      <c r="E54" s="307">
        <v>3353.1443602527002</v>
      </c>
      <c r="F54" s="307"/>
      <c r="G54" s="307">
        <v>3353.1443602527002</v>
      </c>
      <c r="H54" s="286">
        <v>43099</v>
      </c>
      <c r="I54" s="286">
        <v>43069</v>
      </c>
      <c r="J54" s="286">
        <v>50769</v>
      </c>
      <c r="K54" s="308">
        <v>21</v>
      </c>
      <c r="L54" s="308">
        <v>0</v>
      </c>
    </row>
    <row r="55" spans="1:12" ht="17.100000000000001" customHeight="1" x14ac:dyDescent="0.25">
      <c r="A55" s="304" t="s">
        <v>694</v>
      </c>
      <c r="B55" s="175"/>
      <c r="C55" s="175"/>
      <c r="D55" s="309">
        <f>SUM(D56:D57)</f>
        <v>39035.434967965797</v>
      </c>
      <c r="E55" s="309">
        <f>SUM(E56:E57)</f>
        <v>39035.434967965797</v>
      </c>
      <c r="F55" s="309"/>
      <c r="G55" s="309">
        <f>SUM(G56:G57)</f>
        <v>39035.434967965797</v>
      </c>
      <c r="H55" s="241"/>
      <c r="I55" s="241"/>
      <c r="J55" s="241"/>
      <c r="K55" s="241"/>
      <c r="L55" s="241"/>
    </row>
    <row r="56" spans="1:12" ht="17.100000000000001" customHeight="1" x14ac:dyDescent="0.25">
      <c r="A56" s="306">
        <v>42</v>
      </c>
      <c r="B56" s="241" t="s">
        <v>117</v>
      </c>
      <c r="C56" s="175" t="s">
        <v>662</v>
      </c>
      <c r="D56" s="307">
        <v>20790.3103097196</v>
      </c>
      <c r="E56" s="307">
        <v>20790.3103097196</v>
      </c>
      <c r="F56" s="307"/>
      <c r="G56" s="307">
        <v>20790.3103097196</v>
      </c>
      <c r="H56" s="286">
        <v>43861</v>
      </c>
      <c r="I56" s="286">
        <v>43753</v>
      </c>
      <c r="J56" s="286">
        <v>53695</v>
      </c>
      <c r="K56" s="308">
        <v>27</v>
      </c>
      <c r="L56" s="308">
        <v>0</v>
      </c>
    </row>
    <row r="57" spans="1:12" ht="17.100000000000001" customHeight="1" x14ac:dyDescent="0.25">
      <c r="A57" s="306">
        <v>43</v>
      </c>
      <c r="B57" s="241" t="s">
        <v>117</v>
      </c>
      <c r="C57" s="175" t="s">
        <v>663</v>
      </c>
      <c r="D57" s="307">
        <v>18245.124658246197</v>
      </c>
      <c r="E57" s="307">
        <v>18245.124658246197</v>
      </c>
      <c r="F57" s="307"/>
      <c r="G57" s="307">
        <v>18245.124658246197</v>
      </c>
      <c r="H57" s="286">
        <v>43497</v>
      </c>
      <c r="I57" s="286">
        <v>43476</v>
      </c>
      <c r="J57" s="286">
        <v>53812</v>
      </c>
      <c r="K57" s="308">
        <v>28</v>
      </c>
      <c r="L57" s="308">
        <v>2</v>
      </c>
    </row>
    <row r="58" spans="1:12" ht="17.100000000000001" customHeight="1" x14ac:dyDescent="0.25">
      <c r="A58" s="304" t="s">
        <v>695</v>
      </c>
      <c r="B58" s="190"/>
      <c r="C58" s="175"/>
      <c r="D58" s="305">
        <f>SUM(D59:D59)</f>
        <v>10136.3744053884</v>
      </c>
      <c r="E58" s="305">
        <f>SUM(E59:E59)</f>
        <v>10136.3744053884</v>
      </c>
      <c r="F58" s="305"/>
      <c r="G58" s="305">
        <f>SUM(G59:G59)</f>
        <v>10136.3744053884</v>
      </c>
      <c r="H58" s="241"/>
      <c r="I58" s="241"/>
      <c r="J58" s="241"/>
      <c r="K58" s="241"/>
      <c r="L58" s="241"/>
    </row>
    <row r="59" spans="1:12" ht="17.100000000000001" customHeight="1" thickBot="1" x14ac:dyDescent="0.3">
      <c r="A59" s="311">
        <v>45</v>
      </c>
      <c r="B59" s="243" t="s">
        <v>117</v>
      </c>
      <c r="C59" s="191" t="s">
        <v>741</v>
      </c>
      <c r="D59" s="312">
        <v>10136.3744053884</v>
      </c>
      <c r="E59" s="312">
        <v>10136.3744053884</v>
      </c>
      <c r="F59" s="312"/>
      <c r="G59" s="312">
        <v>10136.3744053884</v>
      </c>
      <c r="H59" s="291">
        <v>44033</v>
      </c>
      <c r="I59" s="291">
        <v>44032</v>
      </c>
      <c r="J59" s="291">
        <v>53936</v>
      </c>
      <c r="K59" s="313">
        <v>27</v>
      </c>
      <c r="L59" s="313">
        <v>2</v>
      </c>
    </row>
    <row r="60" spans="1:12" ht="13.5" customHeight="1" x14ac:dyDescent="0.25">
      <c r="A60" s="233" t="s">
        <v>917</v>
      </c>
      <c r="B60" s="164"/>
      <c r="C60" s="164"/>
      <c r="D60" s="296"/>
      <c r="E60" s="296"/>
      <c r="F60" s="296"/>
      <c r="G60" s="296"/>
      <c r="H60" s="265"/>
      <c r="I60" s="265"/>
      <c r="J60" s="297"/>
      <c r="K60" s="298"/>
      <c r="L60" s="298"/>
    </row>
    <row r="61" spans="1:12" s="51" customFormat="1" ht="12.95" customHeight="1" x14ac:dyDescent="0.25">
      <c r="A61" s="378" t="s">
        <v>926</v>
      </c>
      <c r="B61" s="378"/>
      <c r="C61" s="378"/>
      <c r="D61" s="378"/>
      <c r="E61" s="378"/>
      <c r="F61" s="378"/>
      <c r="G61" s="378"/>
      <c r="H61" s="378"/>
      <c r="I61" s="378"/>
      <c r="J61" s="378"/>
      <c r="K61" s="378"/>
      <c r="L61" s="106"/>
    </row>
    <row r="62" spans="1:12" s="51" customFormat="1" ht="12.95" customHeight="1" x14ac:dyDescent="0.25">
      <c r="A62" s="377" t="s">
        <v>927</v>
      </c>
      <c r="B62" s="377"/>
      <c r="C62" s="377"/>
      <c r="D62" s="377"/>
      <c r="E62" s="377"/>
      <c r="F62" s="377"/>
      <c r="G62" s="377"/>
      <c r="H62" s="377"/>
      <c r="I62" s="377"/>
      <c r="J62" s="377"/>
      <c r="K62" s="377"/>
      <c r="L62" s="377"/>
    </row>
    <row r="63" spans="1:12" s="51" customFormat="1" ht="12.95" customHeight="1" x14ac:dyDescent="0.25">
      <c r="A63" s="164" t="s">
        <v>742</v>
      </c>
      <c r="B63" s="164"/>
      <c r="C63" s="164"/>
      <c r="D63" s="164"/>
      <c r="E63" s="164"/>
      <c r="F63" s="164"/>
      <c r="G63" s="164"/>
      <c r="H63" s="164"/>
      <c r="I63" s="164"/>
      <c r="J63" s="164"/>
      <c r="K63" s="106"/>
      <c r="L63" s="106"/>
    </row>
    <row r="64" spans="1:12" s="51" customFormat="1" ht="12.95" customHeight="1" x14ac:dyDescent="0.25">
      <c r="A64" s="377" t="s">
        <v>743</v>
      </c>
      <c r="B64" s="377"/>
      <c r="C64" s="377"/>
      <c r="D64" s="377"/>
      <c r="E64" s="377"/>
      <c r="F64" s="377"/>
      <c r="G64" s="377"/>
      <c r="H64" s="377"/>
      <c r="I64" s="377"/>
      <c r="J64" s="377"/>
      <c r="K64" s="377"/>
      <c r="L64" s="377"/>
    </row>
    <row r="65" spans="1:24" s="51" customFormat="1" ht="12.95" customHeight="1" x14ac:dyDescent="0.25">
      <c r="A65" s="377" t="s">
        <v>924</v>
      </c>
      <c r="B65" s="377"/>
      <c r="C65" s="377"/>
      <c r="D65" s="377"/>
      <c r="E65" s="377"/>
      <c r="F65" s="377"/>
      <c r="G65" s="377"/>
      <c r="H65" s="377"/>
      <c r="I65" s="377"/>
      <c r="J65" s="377"/>
      <c r="K65" s="377"/>
      <c r="L65" s="377"/>
    </row>
    <row r="66" spans="1:24" s="51" customFormat="1" ht="12.95" customHeight="1" x14ac:dyDescent="0.25">
      <c r="A66" s="378" t="s">
        <v>77</v>
      </c>
      <c r="B66" s="378"/>
      <c r="C66" s="378"/>
      <c r="D66" s="378"/>
      <c r="E66" s="378"/>
      <c r="F66" s="378"/>
      <c r="G66" s="378"/>
      <c r="H66" s="378"/>
      <c r="I66" s="378"/>
      <c r="J66" s="378"/>
      <c r="K66" s="378"/>
      <c r="L66" s="106"/>
    </row>
    <row r="67" spans="1:24" ht="12.75" customHeight="1" x14ac:dyDescent="0.25">
      <c r="A67" s="164"/>
      <c r="B67" s="164"/>
      <c r="C67" s="164"/>
      <c r="D67" s="294"/>
      <c r="E67" s="265"/>
      <c r="F67" s="265"/>
      <c r="G67" s="265"/>
      <c r="H67" s="265"/>
      <c r="I67" s="265"/>
      <c r="J67" s="299"/>
      <c r="K67" s="299"/>
      <c r="L67" s="106"/>
    </row>
    <row r="68" spans="1:24" ht="12.75" customHeight="1" x14ac:dyDescent="0.25">
      <c r="A68" s="295"/>
      <c r="B68" s="164"/>
      <c r="C68" s="164"/>
      <c r="D68" s="294"/>
      <c r="E68" s="265"/>
      <c r="F68" s="265"/>
      <c r="G68" s="265"/>
      <c r="H68" s="265"/>
      <c r="I68" s="265"/>
      <c r="J68" s="299"/>
      <c r="K68" s="299"/>
      <c r="L68" s="106"/>
    </row>
    <row r="69" spans="1:24" ht="12.75" customHeight="1" x14ac:dyDescent="0.25">
      <c r="A69" s="295"/>
      <c r="B69" s="164"/>
      <c r="C69" s="164"/>
      <c r="D69" s="294"/>
      <c r="E69" s="265"/>
      <c r="F69" s="265"/>
      <c r="G69" s="265"/>
      <c r="H69" s="265"/>
      <c r="I69" s="265"/>
      <c r="J69" s="299"/>
      <c r="K69" s="299"/>
      <c r="L69" s="106"/>
    </row>
    <row r="70" spans="1:24" ht="12.75" customHeight="1" x14ac:dyDescent="0.25">
      <c r="A70" s="295"/>
      <c r="B70" s="164"/>
      <c r="C70" s="164"/>
      <c r="D70" s="294"/>
      <c r="E70" s="265"/>
      <c r="F70" s="265"/>
      <c r="G70" s="265"/>
      <c r="H70" s="265"/>
      <c r="I70" s="265"/>
      <c r="J70" s="299"/>
      <c r="K70" s="299"/>
      <c r="L70" s="106"/>
    </row>
    <row r="71" spans="1:24" s="73" customFormat="1" ht="12.75" customHeight="1" x14ac:dyDescent="0.25">
      <c r="A71" s="295"/>
      <c r="B71" s="164"/>
      <c r="C71" s="164"/>
      <c r="D71" s="294"/>
      <c r="E71" s="265"/>
      <c r="F71" s="265"/>
      <c r="G71" s="265"/>
      <c r="H71" s="265"/>
      <c r="I71" s="265"/>
      <c r="J71" s="299"/>
      <c r="K71" s="299"/>
      <c r="L71" s="106"/>
      <c r="M71" s="52"/>
      <c r="N71" s="52"/>
      <c r="O71" s="52"/>
      <c r="P71" s="52"/>
      <c r="Q71" s="52"/>
      <c r="R71" s="52"/>
      <c r="S71" s="52"/>
      <c r="T71" s="52"/>
      <c r="U71" s="52"/>
      <c r="V71" s="52"/>
      <c r="W71" s="52"/>
      <c r="X71" s="52"/>
    </row>
    <row r="72" spans="1:24" s="73" customFormat="1" ht="12.75" customHeight="1" x14ac:dyDescent="0.25">
      <c r="A72" s="295"/>
      <c r="B72" s="164"/>
      <c r="C72" s="164"/>
      <c r="D72" s="294"/>
      <c r="E72" s="265"/>
      <c r="F72" s="265"/>
      <c r="G72" s="265"/>
      <c r="H72" s="265"/>
      <c r="I72" s="265"/>
      <c r="J72" s="299"/>
      <c r="K72" s="299"/>
      <c r="L72" s="106"/>
      <c r="M72" s="52"/>
      <c r="N72" s="52"/>
      <c r="O72" s="52"/>
      <c r="P72" s="52"/>
      <c r="Q72" s="52"/>
      <c r="R72" s="52"/>
      <c r="S72" s="52"/>
      <c r="T72" s="52"/>
      <c r="U72" s="52"/>
      <c r="V72" s="52"/>
      <c r="W72" s="52"/>
      <c r="X72" s="52"/>
    </row>
    <row r="73" spans="1:24" s="73" customFormat="1" x14ac:dyDescent="0.25">
      <c r="A73" s="295"/>
      <c r="B73" s="164"/>
      <c r="C73" s="164"/>
      <c r="D73" s="294"/>
      <c r="E73" s="265"/>
      <c r="F73" s="265"/>
      <c r="G73" s="265"/>
      <c r="H73" s="265"/>
      <c r="I73" s="265"/>
      <c r="J73" s="299"/>
      <c r="K73" s="299"/>
      <c r="L73" s="106"/>
      <c r="M73" s="52"/>
      <c r="N73" s="52"/>
      <c r="O73" s="52"/>
      <c r="P73" s="52"/>
      <c r="Q73" s="52"/>
      <c r="R73" s="52"/>
      <c r="S73" s="52"/>
      <c r="T73" s="52"/>
      <c r="U73" s="52"/>
      <c r="V73" s="52"/>
      <c r="W73" s="52"/>
      <c r="X73" s="52"/>
    </row>
    <row r="74" spans="1:24" s="73" customFormat="1" x14ac:dyDescent="0.25">
      <c r="A74" s="295"/>
      <c r="B74" s="295"/>
      <c r="C74" s="164"/>
      <c r="D74" s="294"/>
      <c r="E74" s="300"/>
      <c r="F74" s="300"/>
      <c r="G74" s="300"/>
      <c r="H74" s="300"/>
      <c r="I74" s="300"/>
      <c r="J74" s="300"/>
      <c r="K74" s="266"/>
      <c r="L74" s="106"/>
      <c r="M74" s="52"/>
      <c r="N74" s="52"/>
      <c r="O74" s="52"/>
      <c r="P74" s="52"/>
      <c r="Q74" s="52"/>
      <c r="R74" s="52"/>
      <c r="S74" s="52"/>
      <c r="T74" s="52"/>
      <c r="U74" s="52"/>
      <c r="V74" s="52"/>
      <c r="W74" s="52"/>
      <c r="X74" s="52"/>
    </row>
    <row r="75" spans="1:24" s="73" customFormat="1" x14ac:dyDescent="0.25">
      <c r="A75" s="379"/>
      <c r="B75" s="379"/>
      <c r="C75" s="378"/>
      <c r="D75" s="378"/>
      <c r="E75" s="378"/>
      <c r="F75" s="378"/>
      <c r="G75" s="378"/>
      <c r="H75" s="378"/>
      <c r="I75" s="378"/>
      <c r="J75" s="378"/>
      <c r="K75" s="378"/>
      <c r="L75" s="106"/>
      <c r="M75" s="52"/>
      <c r="N75" s="52"/>
      <c r="O75" s="52"/>
      <c r="P75" s="52"/>
      <c r="Q75" s="52"/>
      <c r="R75" s="52"/>
      <c r="S75" s="52"/>
      <c r="T75" s="52"/>
      <c r="U75" s="52"/>
      <c r="V75" s="52"/>
      <c r="W75" s="52"/>
      <c r="X75" s="52"/>
    </row>
    <row r="76" spans="1:24" x14ac:dyDescent="0.25">
      <c r="A76" s="164"/>
      <c r="B76" s="164"/>
      <c r="C76" s="164"/>
      <c r="D76" s="294"/>
      <c r="E76" s="164"/>
      <c r="F76" s="164"/>
      <c r="G76" s="164"/>
      <c r="H76" s="164"/>
      <c r="I76" s="164"/>
      <c r="J76" s="164"/>
      <c r="K76" s="106"/>
      <c r="L76" s="106"/>
    </row>
    <row r="77" spans="1:24" x14ac:dyDescent="0.25">
      <c r="A77" s="164"/>
      <c r="B77" s="164"/>
      <c r="C77" s="164"/>
      <c r="D77" s="294"/>
      <c r="E77" s="164"/>
      <c r="F77" s="164"/>
      <c r="G77" s="164"/>
      <c r="H77" s="164"/>
      <c r="I77" s="164"/>
      <c r="J77" s="164"/>
      <c r="K77" s="106"/>
      <c r="L77" s="106"/>
    </row>
    <row r="78" spans="1:24" x14ac:dyDescent="0.25">
      <c r="A78" s="164"/>
      <c r="B78" s="164"/>
      <c r="C78" s="164"/>
      <c r="D78" s="294"/>
      <c r="E78" s="164"/>
      <c r="F78" s="164"/>
      <c r="G78" s="164"/>
      <c r="H78" s="164"/>
      <c r="I78" s="164"/>
      <c r="J78" s="164"/>
      <c r="K78" s="106"/>
      <c r="L78" s="106"/>
    </row>
    <row r="79" spans="1:24" x14ac:dyDescent="0.25">
      <c r="A79" s="164"/>
      <c r="B79" s="164"/>
      <c r="C79" s="164"/>
      <c r="D79" s="294"/>
      <c r="E79" s="164"/>
      <c r="F79" s="164"/>
      <c r="G79" s="164"/>
      <c r="H79" s="164"/>
      <c r="I79" s="164"/>
      <c r="J79" s="164"/>
      <c r="K79" s="106"/>
      <c r="L79" s="106"/>
    </row>
    <row r="80" spans="1:24" x14ac:dyDescent="0.25">
      <c r="A80" s="164"/>
      <c r="B80" s="164"/>
      <c r="C80" s="164"/>
      <c r="D80" s="294"/>
      <c r="E80" s="164"/>
      <c r="F80" s="164"/>
      <c r="G80" s="164"/>
      <c r="H80" s="164"/>
      <c r="I80" s="164"/>
      <c r="J80" s="164"/>
      <c r="K80" s="106"/>
      <c r="L80" s="106"/>
    </row>
    <row r="81" spans="1:24" x14ac:dyDescent="0.25">
      <c r="A81" s="164"/>
      <c r="B81" s="164"/>
      <c r="C81" s="164"/>
      <c r="D81" s="294"/>
      <c r="E81" s="164"/>
      <c r="F81" s="164"/>
      <c r="G81" s="164"/>
      <c r="H81" s="164"/>
      <c r="I81" s="164"/>
      <c r="J81" s="164"/>
      <c r="K81" s="106"/>
      <c r="L81" s="106"/>
    </row>
    <row r="82" spans="1:24" x14ac:dyDescent="0.25">
      <c r="A82" s="164"/>
      <c r="B82" s="164"/>
      <c r="C82" s="164"/>
      <c r="D82" s="294"/>
      <c r="E82" s="164"/>
      <c r="F82" s="164"/>
      <c r="G82" s="164"/>
      <c r="H82" s="164"/>
      <c r="I82" s="164"/>
      <c r="J82" s="164"/>
      <c r="K82" s="106"/>
      <c r="L82" s="106"/>
    </row>
    <row r="83" spans="1:24" s="73" customFormat="1" ht="12.75" customHeight="1" x14ac:dyDescent="0.25">
      <c r="A83" s="164"/>
      <c r="B83" s="164"/>
      <c r="C83" s="164"/>
      <c r="D83" s="294"/>
      <c r="E83" s="164"/>
      <c r="F83" s="164"/>
      <c r="G83" s="164"/>
      <c r="H83" s="164"/>
      <c r="I83" s="164"/>
      <c r="J83" s="164"/>
      <c r="K83" s="106"/>
      <c r="L83" s="106"/>
      <c r="M83" s="52"/>
      <c r="N83" s="52"/>
      <c r="O83" s="52"/>
      <c r="P83" s="52"/>
      <c r="Q83" s="52"/>
      <c r="R83" s="52"/>
      <c r="S83" s="52"/>
      <c r="T83" s="52"/>
      <c r="U83" s="52"/>
      <c r="V83" s="52"/>
      <c r="W83" s="52"/>
      <c r="X83" s="52"/>
    </row>
    <row r="84" spans="1:24" s="73" customFormat="1" ht="12.75" customHeight="1" x14ac:dyDescent="0.25">
      <c r="A84" s="164"/>
      <c r="B84" s="164"/>
      <c r="C84" s="164"/>
      <c r="D84" s="294"/>
      <c r="E84" s="164"/>
      <c r="F84" s="164"/>
      <c r="G84" s="164"/>
      <c r="H84" s="164"/>
      <c r="I84" s="164"/>
      <c r="J84" s="164"/>
      <c r="K84" s="106"/>
      <c r="L84" s="106"/>
      <c r="M84" s="52"/>
      <c r="N84" s="52"/>
      <c r="O84" s="52"/>
      <c r="P84" s="52"/>
      <c r="Q84" s="52"/>
      <c r="R84" s="52"/>
      <c r="S84" s="52"/>
      <c r="T84" s="52"/>
      <c r="U84" s="52"/>
      <c r="V84" s="52"/>
      <c r="W84" s="52"/>
      <c r="X84" s="52"/>
    </row>
    <row r="85" spans="1:24" s="73" customFormat="1" ht="12.75" customHeight="1" x14ac:dyDescent="0.25">
      <c r="A85" s="164"/>
      <c r="B85" s="164"/>
      <c r="C85" s="164"/>
      <c r="D85" s="294"/>
      <c r="E85" s="164"/>
      <c r="F85" s="164"/>
      <c r="G85" s="164"/>
      <c r="H85" s="164"/>
      <c r="I85" s="164"/>
      <c r="J85" s="164"/>
      <c r="K85" s="106"/>
      <c r="L85" s="106"/>
      <c r="M85" s="52"/>
      <c r="N85" s="52"/>
      <c r="O85" s="52"/>
      <c r="P85" s="52"/>
      <c r="Q85" s="52"/>
      <c r="R85" s="52"/>
      <c r="S85" s="52"/>
      <c r="T85" s="52"/>
      <c r="U85" s="52"/>
      <c r="V85" s="52"/>
      <c r="W85" s="52"/>
      <c r="X85" s="52"/>
    </row>
    <row r="86" spans="1:24" s="73" customFormat="1" ht="12.75" customHeight="1" x14ac:dyDescent="0.25">
      <c r="A86" s="164"/>
      <c r="B86" s="164"/>
      <c r="C86" s="164"/>
      <c r="D86" s="294"/>
      <c r="E86" s="164"/>
      <c r="F86" s="164"/>
      <c r="G86" s="164"/>
      <c r="H86" s="164"/>
      <c r="I86" s="164"/>
      <c r="J86" s="164"/>
      <c r="K86" s="106"/>
      <c r="L86" s="106"/>
      <c r="M86" s="52"/>
      <c r="N86" s="52"/>
      <c r="O86" s="52"/>
      <c r="P86" s="52"/>
      <c r="Q86" s="52"/>
      <c r="R86" s="52"/>
      <c r="S86" s="52"/>
      <c r="T86" s="52"/>
      <c r="U86" s="52"/>
      <c r="V86" s="52"/>
      <c r="W86" s="52"/>
      <c r="X86" s="52"/>
    </row>
    <row r="87" spans="1:24" ht="12.75" customHeight="1" x14ac:dyDescent="0.25">
      <c r="A87" s="164"/>
      <c r="B87" s="164"/>
      <c r="C87" s="164"/>
      <c r="D87" s="294"/>
      <c r="E87" s="164"/>
      <c r="F87" s="164"/>
      <c r="G87" s="164"/>
      <c r="H87" s="164"/>
      <c r="I87" s="164"/>
      <c r="J87" s="164"/>
      <c r="K87" s="106"/>
      <c r="L87" s="106"/>
    </row>
    <row r="88" spans="1:24" ht="12.75" customHeight="1" x14ac:dyDescent="0.25">
      <c r="A88" s="164"/>
      <c r="B88" s="164"/>
      <c r="C88" s="164"/>
      <c r="D88" s="294"/>
      <c r="E88" s="164"/>
      <c r="F88" s="164"/>
      <c r="G88" s="164"/>
      <c r="H88" s="164"/>
      <c r="I88" s="164"/>
      <c r="J88" s="164"/>
      <c r="K88" s="106"/>
      <c r="L88" s="106"/>
    </row>
    <row r="89" spans="1:24" ht="12.75" customHeight="1" x14ac:dyDescent="0.25">
      <c r="A89" s="164"/>
      <c r="B89" s="164"/>
      <c r="C89" s="164"/>
      <c r="D89" s="294"/>
      <c r="E89" s="164"/>
      <c r="F89" s="164"/>
      <c r="G89" s="164"/>
      <c r="H89" s="164"/>
      <c r="I89" s="164"/>
      <c r="J89" s="164"/>
      <c r="K89" s="106"/>
      <c r="L89" s="106"/>
    </row>
    <row r="90" spans="1:24" ht="12.75" customHeight="1" x14ac:dyDescent="0.25">
      <c r="A90" s="164"/>
      <c r="B90" s="164"/>
      <c r="C90" s="164"/>
      <c r="D90" s="294"/>
      <c r="E90" s="164"/>
      <c r="F90" s="164"/>
      <c r="G90" s="164"/>
      <c r="H90" s="164"/>
      <c r="I90" s="164"/>
      <c r="J90" s="164"/>
      <c r="K90" s="106"/>
      <c r="L90" s="106"/>
    </row>
    <row r="91" spans="1:24" ht="12.75" customHeight="1" x14ac:dyDescent="0.25">
      <c r="A91" s="164"/>
      <c r="B91" s="164"/>
      <c r="C91" s="164"/>
      <c r="D91" s="294"/>
      <c r="E91" s="164"/>
      <c r="F91" s="164"/>
      <c r="G91" s="164"/>
      <c r="H91" s="164"/>
      <c r="I91" s="164"/>
      <c r="J91" s="164"/>
      <c r="K91" s="106"/>
      <c r="L91" s="106"/>
    </row>
    <row r="92" spans="1:24" ht="12.75" customHeight="1" x14ac:dyDescent="0.25">
      <c r="A92" s="164"/>
      <c r="B92" s="164"/>
      <c r="C92" s="164"/>
      <c r="D92" s="294"/>
      <c r="E92" s="164"/>
      <c r="F92" s="164"/>
      <c r="G92" s="164"/>
      <c r="H92" s="164"/>
      <c r="I92" s="164"/>
      <c r="J92" s="164"/>
      <c r="K92" s="106"/>
      <c r="L92" s="106"/>
    </row>
    <row r="93" spans="1:24" ht="12.75" customHeight="1" x14ac:dyDescent="0.25">
      <c r="A93" s="164"/>
      <c r="B93" s="164"/>
      <c r="C93" s="164"/>
      <c r="D93" s="294"/>
      <c r="E93" s="164"/>
      <c r="F93" s="164"/>
      <c r="G93" s="164"/>
      <c r="H93" s="164"/>
      <c r="I93" s="164"/>
      <c r="J93" s="164"/>
      <c r="K93" s="106"/>
      <c r="L93" s="106"/>
    </row>
    <row r="94" spans="1:24" ht="12.75" customHeight="1" x14ac:dyDescent="0.25">
      <c r="A94" s="164"/>
      <c r="B94" s="164"/>
      <c r="C94" s="164"/>
      <c r="D94" s="294"/>
      <c r="E94" s="164"/>
      <c r="F94" s="164"/>
      <c r="G94" s="164"/>
      <c r="H94" s="164"/>
      <c r="I94" s="164"/>
      <c r="J94" s="164"/>
      <c r="K94" s="106"/>
      <c r="L94" s="106"/>
    </row>
    <row r="95" spans="1:24" ht="12.75" customHeight="1" x14ac:dyDescent="0.25">
      <c r="A95" s="164"/>
      <c r="B95" s="164"/>
      <c r="C95" s="164"/>
      <c r="D95" s="294"/>
      <c r="E95" s="164"/>
      <c r="F95" s="164"/>
      <c r="G95" s="164"/>
      <c r="H95" s="164"/>
      <c r="I95" s="164"/>
      <c r="J95" s="164"/>
      <c r="K95" s="106"/>
      <c r="L95" s="106"/>
    </row>
    <row r="96" spans="1:24" ht="12.75" customHeight="1" x14ac:dyDescent="0.25">
      <c r="A96" s="164"/>
      <c r="B96" s="164"/>
      <c r="C96" s="164"/>
      <c r="D96" s="294"/>
      <c r="E96" s="164"/>
      <c r="F96" s="164"/>
      <c r="G96" s="164"/>
      <c r="H96" s="164"/>
      <c r="I96" s="164"/>
      <c r="J96" s="164"/>
      <c r="K96" s="106"/>
      <c r="L96" s="106"/>
    </row>
    <row r="97" spans="1:12" ht="12.75" customHeight="1" x14ac:dyDescent="0.25">
      <c r="A97" s="164"/>
      <c r="B97" s="164"/>
      <c r="C97" s="164"/>
      <c r="D97" s="294"/>
      <c r="E97" s="164"/>
      <c r="F97" s="164"/>
      <c r="G97" s="164"/>
      <c r="H97" s="164"/>
      <c r="I97" s="164"/>
      <c r="J97" s="164"/>
      <c r="K97" s="106"/>
      <c r="L97" s="106"/>
    </row>
    <row r="98" spans="1:12" ht="12.75" customHeight="1" x14ac:dyDescent="0.25">
      <c r="A98" s="164"/>
      <c r="B98" s="164"/>
      <c r="C98" s="164"/>
      <c r="D98" s="294"/>
      <c r="E98" s="164"/>
      <c r="F98" s="164"/>
      <c r="G98" s="164"/>
      <c r="H98" s="164"/>
      <c r="I98" s="164"/>
      <c r="J98" s="164"/>
      <c r="K98" s="106"/>
      <c r="L98" s="106"/>
    </row>
    <row r="99" spans="1:12" ht="12.75" customHeight="1" x14ac:dyDescent="0.25">
      <c r="A99" s="164"/>
      <c r="B99" s="164"/>
      <c r="C99" s="164"/>
      <c r="D99" s="294"/>
      <c r="E99" s="164"/>
      <c r="F99" s="164"/>
      <c r="G99" s="164"/>
      <c r="H99" s="164"/>
      <c r="I99" s="164"/>
      <c r="J99" s="164"/>
      <c r="K99" s="106"/>
      <c r="L99" s="106"/>
    </row>
    <row r="100" spans="1:12" ht="12.75" customHeight="1" x14ac:dyDescent="0.25">
      <c r="A100" s="164"/>
      <c r="B100" s="164"/>
      <c r="C100" s="164"/>
      <c r="D100" s="294"/>
      <c r="E100" s="164"/>
      <c r="F100" s="164"/>
      <c r="G100" s="164"/>
      <c r="H100" s="164"/>
      <c r="I100" s="164"/>
      <c r="J100" s="164"/>
      <c r="K100" s="106"/>
      <c r="L100" s="106"/>
    </row>
    <row r="101" spans="1:12" ht="12.75" customHeight="1" x14ac:dyDescent="0.25">
      <c r="A101" s="164"/>
      <c r="B101" s="164"/>
      <c r="C101" s="164"/>
      <c r="D101" s="294"/>
      <c r="E101" s="164"/>
      <c r="F101" s="164"/>
      <c r="G101" s="164"/>
      <c r="H101" s="164"/>
      <c r="I101" s="164"/>
      <c r="J101" s="164"/>
      <c r="K101" s="106"/>
      <c r="L101" s="106"/>
    </row>
    <row r="102" spans="1:12" ht="12.75" customHeight="1" x14ac:dyDescent="0.25">
      <c r="A102" s="164"/>
      <c r="B102" s="164"/>
      <c r="C102" s="164"/>
      <c r="D102" s="294"/>
      <c r="E102" s="164"/>
      <c r="F102" s="164"/>
      <c r="G102" s="164"/>
      <c r="H102" s="164"/>
      <c r="I102" s="164"/>
      <c r="J102" s="164"/>
      <c r="K102" s="106"/>
      <c r="L102" s="106"/>
    </row>
    <row r="103" spans="1:12" ht="12.75" customHeight="1" x14ac:dyDescent="0.25">
      <c r="A103" s="164"/>
      <c r="B103" s="164"/>
      <c r="C103" s="164"/>
      <c r="D103" s="294"/>
      <c r="E103" s="164"/>
      <c r="F103" s="164"/>
      <c r="G103" s="164"/>
      <c r="H103" s="164"/>
      <c r="I103" s="164"/>
      <c r="J103" s="164"/>
      <c r="K103" s="106"/>
      <c r="L103" s="106"/>
    </row>
    <row r="104" spans="1:12" ht="12.75" customHeight="1" x14ac:dyDescent="0.25">
      <c r="A104" s="164"/>
      <c r="B104" s="164"/>
      <c r="C104" s="164"/>
      <c r="D104" s="294"/>
      <c r="E104" s="164"/>
      <c r="F104" s="164"/>
      <c r="G104" s="164"/>
      <c r="H104" s="164"/>
      <c r="I104" s="164"/>
      <c r="J104" s="164"/>
      <c r="K104" s="106"/>
      <c r="L104" s="106"/>
    </row>
    <row r="105" spans="1:12" ht="12.75" customHeight="1" x14ac:dyDescent="0.25">
      <c r="A105" s="164"/>
      <c r="B105" s="164"/>
      <c r="C105" s="164"/>
      <c r="D105" s="294"/>
      <c r="E105" s="164"/>
      <c r="F105" s="164"/>
      <c r="G105" s="164"/>
      <c r="H105" s="164"/>
      <c r="I105" s="164"/>
      <c r="J105" s="164"/>
      <c r="K105" s="106"/>
      <c r="L105" s="106"/>
    </row>
    <row r="106" spans="1:12" ht="12.75" customHeight="1" x14ac:dyDescent="0.25">
      <c r="A106" s="47"/>
      <c r="B106" s="51"/>
      <c r="C106" s="51"/>
      <c r="D106" s="86"/>
      <c r="E106" s="47"/>
      <c r="F106" s="47"/>
      <c r="G106" s="47"/>
      <c r="H106" s="47"/>
      <c r="I106" s="47"/>
      <c r="J106" s="47"/>
      <c r="K106" s="87"/>
      <c r="L106" s="87"/>
    </row>
    <row r="107" spans="1:12" ht="12.75" customHeight="1" x14ac:dyDescent="0.25">
      <c r="A107" s="47"/>
      <c r="B107" s="51"/>
      <c r="C107" s="51"/>
      <c r="D107" s="86"/>
      <c r="E107" s="47"/>
      <c r="F107" s="47"/>
      <c r="G107" s="47"/>
      <c r="H107" s="47"/>
      <c r="I107" s="47"/>
      <c r="J107" s="47"/>
      <c r="K107" s="87"/>
      <c r="L107" s="87"/>
    </row>
    <row r="108" spans="1:12" ht="12.75" customHeight="1" x14ac:dyDescent="0.25">
      <c r="A108" s="47"/>
      <c r="B108" s="51"/>
      <c r="C108" s="51"/>
      <c r="D108" s="86"/>
      <c r="E108" s="47"/>
      <c r="F108" s="47"/>
      <c r="G108" s="47"/>
      <c r="H108" s="47"/>
      <c r="I108" s="47"/>
      <c r="J108" s="47"/>
      <c r="K108" s="87"/>
      <c r="L108" s="87"/>
    </row>
    <row r="109" spans="1:12" ht="12.75" customHeight="1" x14ac:dyDescent="0.25">
      <c r="A109" s="47"/>
      <c r="B109" s="51"/>
      <c r="C109" s="51"/>
      <c r="D109" s="86"/>
      <c r="E109" s="47"/>
      <c r="F109" s="47"/>
      <c r="G109" s="47"/>
      <c r="H109" s="47"/>
      <c r="I109" s="47"/>
      <c r="J109" s="47"/>
      <c r="K109" s="87"/>
      <c r="L109" s="87"/>
    </row>
    <row r="110" spans="1:12" ht="12.75" customHeight="1" x14ac:dyDescent="0.25">
      <c r="A110" s="47"/>
      <c r="B110" s="51"/>
      <c r="C110" s="51"/>
      <c r="D110" s="86"/>
      <c r="E110" s="47"/>
      <c r="F110" s="47"/>
      <c r="G110" s="47"/>
      <c r="H110" s="47"/>
      <c r="I110" s="47"/>
      <c r="J110" s="47"/>
      <c r="K110" s="87"/>
      <c r="L110" s="87"/>
    </row>
    <row r="111" spans="1:12" ht="12.75" customHeight="1" x14ac:dyDescent="0.25">
      <c r="A111" s="47"/>
      <c r="B111" s="51"/>
      <c r="C111" s="51"/>
      <c r="D111" s="86"/>
      <c r="E111" s="47"/>
      <c r="F111" s="47"/>
      <c r="G111" s="47"/>
      <c r="H111" s="47"/>
      <c r="I111" s="47"/>
      <c r="J111" s="47"/>
      <c r="K111" s="87"/>
      <c r="L111" s="87"/>
    </row>
    <row r="112" spans="1:12" ht="12.75" customHeight="1" x14ac:dyDescent="0.25">
      <c r="A112" s="47"/>
      <c r="B112" s="51"/>
      <c r="C112" s="51"/>
      <c r="D112" s="86"/>
      <c r="E112" s="47"/>
      <c r="F112" s="47"/>
      <c r="G112" s="47"/>
      <c r="H112" s="47"/>
      <c r="I112" s="47"/>
      <c r="J112" s="47"/>
      <c r="K112" s="87"/>
      <c r="L112" s="87"/>
    </row>
    <row r="113" spans="1:12" ht="12.75" customHeight="1" x14ac:dyDescent="0.25">
      <c r="A113" s="47"/>
      <c r="B113" s="51"/>
      <c r="C113" s="51"/>
      <c r="D113" s="86"/>
      <c r="E113" s="47"/>
      <c r="F113" s="47"/>
      <c r="G113" s="47"/>
      <c r="H113" s="47"/>
      <c r="I113" s="47"/>
      <c r="J113" s="47"/>
      <c r="K113" s="87"/>
      <c r="L113" s="87"/>
    </row>
    <row r="114" spans="1:12" ht="12.75" customHeight="1" x14ac:dyDescent="0.25">
      <c r="A114" s="47"/>
      <c r="B114" s="51"/>
      <c r="C114" s="51"/>
      <c r="D114" s="86"/>
      <c r="E114" s="47"/>
      <c r="F114" s="47"/>
      <c r="G114" s="47"/>
      <c r="H114" s="47"/>
      <c r="I114" s="47"/>
      <c r="J114" s="47"/>
      <c r="K114" s="87"/>
      <c r="L114" s="87"/>
    </row>
    <row r="115" spans="1:12" ht="12.75" customHeight="1" x14ac:dyDescent="0.25">
      <c r="A115" s="47"/>
      <c r="B115" s="51"/>
      <c r="C115" s="51"/>
      <c r="D115" s="86"/>
      <c r="E115" s="47"/>
      <c r="F115" s="47"/>
      <c r="G115" s="47"/>
      <c r="H115" s="47"/>
      <c r="I115" s="47"/>
      <c r="J115" s="47"/>
      <c r="K115" s="87"/>
      <c r="L115" s="87"/>
    </row>
    <row r="116" spans="1:12" ht="12.75" customHeight="1" x14ac:dyDescent="0.25">
      <c r="A116" s="47"/>
      <c r="B116" s="51"/>
      <c r="C116" s="51"/>
      <c r="D116" s="86"/>
      <c r="E116" s="47"/>
      <c r="F116" s="47"/>
      <c r="G116" s="47"/>
      <c r="H116" s="47"/>
      <c r="I116" s="47"/>
      <c r="J116" s="47"/>
      <c r="K116" s="87"/>
      <c r="L116" s="87"/>
    </row>
    <row r="117" spans="1:12" ht="12.75" customHeight="1" x14ac:dyDescent="0.25">
      <c r="A117" s="47"/>
      <c r="B117" s="51"/>
      <c r="C117" s="51"/>
      <c r="D117" s="86"/>
      <c r="E117" s="47"/>
      <c r="F117" s="47"/>
      <c r="G117" s="47"/>
      <c r="H117" s="47"/>
      <c r="I117" s="47"/>
      <c r="J117" s="47"/>
      <c r="K117" s="87"/>
      <c r="L117" s="87"/>
    </row>
    <row r="118" spans="1:12" ht="12.75" customHeight="1" x14ac:dyDescent="0.25">
      <c r="A118" s="47"/>
      <c r="B118" s="51"/>
      <c r="C118" s="51"/>
      <c r="D118" s="86"/>
      <c r="E118" s="47"/>
      <c r="F118" s="47"/>
      <c r="G118" s="47"/>
      <c r="H118" s="47"/>
      <c r="I118" s="47"/>
      <c r="J118" s="47"/>
      <c r="K118" s="87"/>
      <c r="L118" s="87"/>
    </row>
    <row r="119" spans="1:12" ht="12.75" customHeight="1" x14ac:dyDescent="0.25">
      <c r="A119" s="47"/>
      <c r="B119" s="51"/>
      <c r="C119" s="51"/>
      <c r="D119" s="86"/>
      <c r="E119" s="47"/>
      <c r="F119" s="47"/>
      <c r="G119" s="47"/>
      <c r="H119" s="47"/>
      <c r="I119" s="47"/>
      <c r="J119" s="47"/>
      <c r="K119" s="87"/>
      <c r="L119" s="87"/>
    </row>
    <row r="120" spans="1:12" ht="12.75" customHeight="1" x14ac:dyDescent="0.25">
      <c r="A120" s="47"/>
      <c r="B120" s="51"/>
      <c r="C120" s="51"/>
      <c r="D120" s="86"/>
      <c r="E120" s="47"/>
      <c r="F120" s="47"/>
      <c r="G120" s="47"/>
      <c r="H120" s="47"/>
      <c r="I120" s="47"/>
      <c r="J120" s="47"/>
      <c r="K120" s="87"/>
      <c r="L120" s="87"/>
    </row>
    <row r="121" spans="1:12" x14ac:dyDescent="0.25">
      <c r="A121" s="47"/>
      <c r="B121" s="51"/>
      <c r="C121" s="51"/>
      <c r="D121" s="86"/>
      <c r="E121" s="47"/>
      <c r="F121" s="47"/>
      <c r="G121" s="47"/>
      <c r="H121" s="47"/>
      <c r="I121" s="47"/>
      <c r="J121" s="47"/>
      <c r="K121" s="87"/>
      <c r="L121" s="87"/>
    </row>
    <row r="122" spans="1:12" x14ac:dyDescent="0.25">
      <c r="A122" s="47"/>
      <c r="B122" s="51"/>
      <c r="C122" s="51"/>
      <c r="D122" s="86"/>
      <c r="E122" s="47"/>
      <c r="F122" s="47"/>
      <c r="G122" s="47"/>
      <c r="H122" s="47"/>
      <c r="I122" s="47"/>
      <c r="J122" s="47"/>
      <c r="K122" s="87"/>
      <c r="L122" s="87"/>
    </row>
    <row r="123" spans="1:12" ht="12.75" customHeight="1" x14ac:dyDescent="0.25">
      <c r="A123" s="47"/>
      <c r="B123" s="51"/>
      <c r="C123" s="51"/>
      <c r="D123" s="86"/>
      <c r="E123" s="47"/>
      <c r="F123" s="47"/>
      <c r="G123" s="47"/>
      <c r="H123" s="47"/>
      <c r="I123" s="47"/>
      <c r="J123" s="47"/>
      <c r="K123" s="87"/>
      <c r="L123" s="87"/>
    </row>
    <row r="124" spans="1:12" ht="12.75" customHeight="1" x14ac:dyDescent="0.25">
      <c r="A124" s="47"/>
      <c r="B124" s="51"/>
      <c r="C124" s="51"/>
      <c r="D124" s="86"/>
      <c r="E124" s="47"/>
      <c r="F124" s="47"/>
      <c r="G124" s="47"/>
      <c r="H124" s="47"/>
      <c r="I124" s="47"/>
      <c r="J124" s="47"/>
      <c r="K124" s="87"/>
      <c r="L124" s="87"/>
    </row>
    <row r="125" spans="1:12" ht="12.75" customHeight="1" x14ac:dyDescent="0.25">
      <c r="A125" s="47"/>
      <c r="B125" s="51"/>
      <c r="C125" s="51"/>
      <c r="D125" s="86"/>
      <c r="E125" s="47"/>
      <c r="F125" s="47"/>
      <c r="G125" s="47"/>
      <c r="H125" s="47"/>
      <c r="I125" s="47"/>
      <c r="J125" s="47"/>
      <c r="K125" s="87"/>
      <c r="L125" s="87"/>
    </row>
    <row r="126" spans="1:12" ht="12.75" customHeight="1" x14ac:dyDescent="0.25">
      <c r="A126" s="47"/>
      <c r="B126" s="51"/>
      <c r="C126" s="51"/>
      <c r="D126" s="86"/>
      <c r="E126" s="47"/>
      <c r="F126" s="47"/>
      <c r="G126" s="47"/>
      <c r="H126" s="47"/>
      <c r="I126" s="47"/>
      <c r="J126" s="47"/>
      <c r="K126" s="87"/>
      <c r="L126" s="87"/>
    </row>
    <row r="127" spans="1:12" ht="12.75" customHeight="1" x14ac:dyDescent="0.25">
      <c r="A127" s="47"/>
      <c r="B127" s="47"/>
      <c r="C127" s="47"/>
      <c r="D127" s="86"/>
      <c r="E127" s="47"/>
      <c r="F127" s="47"/>
      <c r="G127" s="47"/>
      <c r="H127" s="47"/>
      <c r="I127" s="47"/>
      <c r="J127" s="47"/>
      <c r="K127" s="87"/>
      <c r="L127" s="87"/>
    </row>
    <row r="128" spans="1:12" ht="12.75" customHeight="1" x14ac:dyDescent="0.25">
      <c r="A128" s="47"/>
      <c r="B128" s="47"/>
      <c r="C128" s="47"/>
      <c r="D128" s="86"/>
      <c r="E128" s="47"/>
      <c r="F128" s="47"/>
      <c r="G128" s="47"/>
      <c r="H128" s="47"/>
      <c r="I128" s="47"/>
      <c r="J128" s="47"/>
      <c r="K128" s="87"/>
      <c r="L128" s="87"/>
    </row>
    <row r="129" spans="1:12" ht="12.75" customHeight="1" x14ac:dyDescent="0.25">
      <c r="A129" s="47"/>
      <c r="B129" s="51"/>
      <c r="C129" s="51"/>
      <c r="D129" s="86"/>
      <c r="E129" s="47"/>
      <c r="F129" s="47"/>
      <c r="G129" s="47"/>
      <c r="H129" s="47"/>
      <c r="I129" s="47"/>
      <c r="J129" s="47"/>
      <c r="K129" s="87"/>
      <c r="L129" s="87"/>
    </row>
    <row r="130" spans="1:12" ht="12.75" customHeight="1" x14ac:dyDescent="0.25">
      <c r="A130" s="47"/>
      <c r="B130" s="51"/>
      <c r="C130" s="51"/>
      <c r="D130" s="86"/>
      <c r="E130" s="47"/>
      <c r="F130" s="47"/>
      <c r="G130" s="47"/>
      <c r="H130" s="47"/>
      <c r="I130" s="47"/>
      <c r="J130" s="47"/>
      <c r="K130" s="87"/>
      <c r="L130" s="87"/>
    </row>
    <row r="131" spans="1:12" ht="12.75" customHeight="1" x14ac:dyDescent="0.25">
      <c r="A131" s="47"/>
      <c r="B131" s="51"/>
      <c r="C131" s="51"/>
      <c r="D131" s="86"/>
      <c r="E131" s="47"/>
      <c r="F131" s="47"/>
      <c r="G131" s="47"/>
      <c r="H131" s="47"/>
      <c r="I131" s="47"/>
      <c r="J131" s="47"/>
      <c r="K131" s="87"/>
      <c r="L131" s="87"/>
    </row>
    <row r="132" spans="1:12" ht="12.75" customHeight="1" x14ac:dyDescent="0.25">
      <c r="A132" s="47"/>
      <c r="B132" s="51"/>
      <c r="C132" s="51"/>
      <c r="D132" s="86"/>
      <c r="E132" s="47"/>
      <c r="F132" s="47"/>
      <c r="G132" s="47"/>
      <c r="H132" s="47"/>
      <c r="I132" s="47"/>
      <c r="J132" s="47"/>
      <c r="K132" s="87"/>
      <c r="L132" s="87"/>
    </row>
    <row r="133" spans="1:12" ht="12.75" customHeight="1" x14ac:dyDescent="0.25">
      <c r="A133" s="47"/>
      <c r="B133" s="51"/>
      <c r="C133" s="51"/>
      <c r="D133" s="86"/>
      <c r="E133" s="47"/>
      <c r="F133" s="47"/>
      <c r="G133" s="47"/>
      <c r="H133" s="47"/>
      <c r="I133" s="47"/>
      <c r="J133" s="47"/>
      <c r="K133" s="87"/>
      <c r="L133" s="87"/>
    </row>
    <row r="134" spans="1:12" ht="12.75" customHeight="1" x14ac:dyDescent="0.25">
      <c r="A134" s="47"/>
      <c r="B134" s="51"/>
      <c r="C134" s="51"/>
      <c r="D134" s="86"/>
      <c r="E134" s="47"/>
      <c r="F134" s="47"/>
      <c r="G134" s="47"/>
      <c r="H134" s="47"/>
      <c r="I134" s="47"/>
      <c r="J134" s="47"/>
      <c r="K134" s="87"/>
      <c r="L134" s="87"/>
    </row>
    <row r="135" spans="1:12" ht="12.75" customHeight="1" x14ac:dyDescent="0.25">
      <c r="A135" s="47"/>
      <c r="B135" s="51"/>
      <c r="C135" s="51"/>
      <c r="D135" s="86"/>
      <c r="E135" s="47"/>
      <c r="F135" s="47"/>
      <c r="G135" s="47"/>
      <c r="H135" s="47"/>
      <c r="I135" s="47"/>
      <c r="J135" s="47"/>
      <c r="K135" s="87"/>
      <c r="L135" s="87"/>
    </row>
    <row r="136" spans="1:12" ht="12.75" customHeight="1" x14ac:dyDescent="0.25">
      <c r="A136" s="47"/>
      <c r="B136" s="51"/>
      <c r="C136" s="51"/>
      <c r="D136" s="86"/>
      <c r="E136" s="47"/>
      <c r="F136" s="47"/>
      <c r="G136" s="47"/>
      <c r="H136" s="47"/>
      <c r="I136" s="47"/>
      <c r="J136" s="47"/>
      <c r="K136" s="87"/>
      <c r="L136" s="87"/>
    </row>
    <row r="137" spans="1:12" ht="12.75" customHeight="1" x14ac:dyDescent="0.25">
      <c r="A137" s="47"/>
      <c r="B137" s="51"/>
      <c r="C137" s="51"/>
      <c r="D137" s="86"/>
      <c r="E137" s="47"/>
      <c r="F137" s="47"/>
      <c r="G137" s="47"/>
      <c r="H137" s="47"/>
      <c r="I137" s="47"/>
      <c r="J137" s="47"/>
      <c r="K137" s="87"/>
      <c r="L137" s="87"/>
    </row>
    <row r="138" spans="1:12" ht="12.75" customHeight="1" x14ac:dyDescent="0.25">
      <c r="A138" s="47"/>
      <c r="B138" s="51"/>
      <c r="C138" s="51"/>
      <c r="D138" s="86"/>
      <c r="E138" s="47"/>
      <c r="F138" s="47"/>
      <c r="G138" s="47"/>
      <c r="H138" s="47"/>
      <c r="I138" s="47"/>
      <c r="J138" s="47"/>
      <c r="K138" s="87"/>
      <c r="L138" s="87"/>
    </row>
    <row r="139" spans="1:12" ht="12.75" customHeight="1" x14ac:dyDescent="0.25">
      <c r="A139" s="47"/>
      <c r="B139" s="51"/>
      <c r="C139" s="51"/>
      <c r="D139" s="86"/>
      <c r="E139" s="47"/>
      <c r="F139" s="47"/>
      <c r="G139" s="47"/>
      <c r="H139" s="47"/>
      <c r="I139" s="47"/>
      <c r="J139" s="47"/>
      <c r="K139" s="87"/>
      <c r="L139" s="87"/>
    </row>
    <row r="140" spans="1:12" ht="12.75" customHeight="1" x14ac:dyDescent="0.25">
      <c r="A140" s="47"/>
      <c r="B140" s="51"/>
      <c r="C140" s="51"/>
      <c r="D140" s="86"/>
      <c r="E140" s="47"/>
      <c r="F140" s="47"/>
      <c r="G140" s="47"/>
      <c r="H140" s="47"/>
      <c r="I140" s="47"/>
      <c r="J140" s="47"/>
      <c r="K140" s="87"/>
      <c r="L140" s="87"/>
    </row>
    <row r="141" spans="1:12" ht="12.75" customHeight="1" x14ac:dyDescent="0.25">
      <c r="A141" s="47"/>
      <c r="B141" s="51"/>
      <c r="C141" s="51"/>
      <c r="D141" s="86"/>
      <c r="E141" s="47"/>
      <c r="F141" s="47"/>
      <c r="G141" s="47"/>
      <c r="H141" s="47"/>
      <c r="I141" s="47"/>
      <c r="J141" s="47"/>
      <c r="K141" s="87"/>
      <c r="L141" s="87"/>
    </row>
    <row r="142" spans="1:12" ht="12.75" customHeight="1" x14ac:dyDescent="0.25">
      <c r="A142" s="47"/>
      <c r="B142" s="51"/>
      <c r="C142" s="51"/>
      <c r="D142" s="86"/>
      <c r="E142" s="47"/>
      <c r="F142" s="47"/>
      <c r="G142" s="47"/>
      <c r="H142" s="47"/>
      <c r="I142" s="47"/>
      <c r="J142" s="47"/>
      <c r="K142" s="87"/>
      <c r="L142" s="87"/>
    </row>
    <row r="143" spans="1:12" ht="12.75" customHeight="1" x14ac:dyDescent="0.25">
      <c r="A143" s="47"/>
      <c r="B143" s="51"/>
      <c r="C143" s="51"/>
      <c r="D143" s="86"/>
      <c r="E143" s="47"/>
      <c r="F143" s="47"/>
      <c r="G143" s="47"/>
      <c r="H143" s="47"/>
      <c r="I143" s="47"/>
      <c r="J143" s="47"/>
      <c r="K143" s="87"/>
      <c r="L143" s="87"/>
    </row>
    <row r="144" spans="1:12" ht="12.75" customHeight="1" x14ac:dyDescent="0.25">
      <c r="A144" s="47"/>
      <c r="B144" s="51"/>
      <c r="C144" s="51"/>
      <c r="D144" s="86"/>
      <c r="E144" s="47"/>
      <c r="F144" s="47"/>
      <c r="G144" s="47"/>
      <c r="H144" s="47"/>
      <c r="I144" s="47"/>
      <c r="J144" s="47"/>
      <c r="K144" s="87"/>
      <c r="L144" s="87"/>
    </row>
    <row r="145" spans="1:12" x14ac:dyDescent="0.25">
      <c r="A145" s="47"/>
      <c r="B145" s="51"/>
      <c r="C145" s="51"/>
      <c r="D145" s="86"/>
      <c r="E145" s="47"/>
      <c r="F145" s="47"/>
      <c r="G145" s="47"/>
      <c r="H145" s="47"/>
      <c r="I145" s="47"/>
      <c r="J145" s="47"/>
      <c r="K145" s="87"/>
      <c r="L145" s="87"/>
    </row>
    <row r="146" spans="1:12" x14ac:dyDescent="0.25">
      <c r="A146" s="47"/>
      <c r="B146" s="51"/>
      <c r="C146" s="51"/>
      <c r="D146" s="86"/>
      <c r="E146" s="47"/>
      <c r="F146" s="47"/>
      <c r="G146" s="47"/>
      <c r="H146" s="47"/>
      <c r="I146" s="47"/>
      <c r="J146" s="47"/>
      <c r="K146" s="87"/>
      <c r="L146" s="87"/>
    </row>
    <row r="147" spans="1:12" x14ac:dyDescent="0.25">
      <c r="A147" s="47"/>
      <c r="B147" s="51"/>
      <c r="C147" s="51"/>
      <c r="D147" s="86"/>
      <c r="E147" s="47"/>
      <c r="F147" s="47"/>
      <c r="G147" s="47"/>
      <c r="H147" s="47"/>
      <c r="I147" s="47"/>
      <c r="J147" s="47"/>
      <c r="K147" s="87"/>
      <c r="L147" s="87"/>
    </row>
    <row r="148" spans="1:12" x14ac:dyDescent="0.25">
      <c r="A148" s="47"/>
      <c r="B148" s="51"/>
      <c r="C148" s="51"/>
      <c r="D148" s="86"/>
      <c r="E148" s="47"/>
      <c r="F148" s="47"/>
      <c r="G148" s="47"/>
      <c r="H148" s="47"/>
      <c r="I148" s="47"/>
      <c r="J148" s="47"/>
      <c r="K148" s="87"/>
      <c r="L148" s="87"/>
    </row>
    <row r="149" spans="1:12" x14ac:dyDescent="0.25">
      <c r="A149" s="47"/>
      <c r="B149" s="51"/>
      <c r="C149" s="51"/>
      <c r="D149" s="86"/>
      <c r="E149" s="47"/>
      <c r="F149" s="47"/>
      <c r="G149" s="47"/>
      <c r="H149" s="47"/>
      <c r="I149" s="47"/>
      <c r="J149" s="47"/>
      <c r="K149" s="87"/>
      <c r="L149" s="87"/>
    </row>
    <row r="150" spans="1:12" x14ac:dyDescent="0.25">
      <c r="A150" s="47"/>
      <c r="B150" s="51"/>
      <c r="C150" s="51"/>
      <c r="D150" s="86"/>
      <c r="E150" s="47"/>
      <c r="F150" s="47"/>
      <c r="G150" s="47"/>
      <c r="H150" s="47"/>
      <c r="I150" s="47"/>
      <c r="J150" s="47"/>
      <c r="K150" s="87"/>
      <c r="L150" s="87"/>
    </row>
    <row r="155" spans="1:12" ht="12.75" customHeight="1" x14ac:dyDescent="0.25"/>
    <row r="156" spans="1:12" ht="12.75" customHeight="1" x14ac:dyDescent="0.25"/>
    <row r="157" spans="1:12" ht="12.75" customHeight="1" x14ac:dyDescent="0.25"/>
    <row r="158" spans="1:12" ht="12.75" customHeight="1" x14ac:dyDescent="0.25"/>
    <row r="159" spans="1:12" ht="12.75" customHeight="1" x14ac:dyDescent="0.25">
      <c r="A159" s="47"/>
      <c r="B159" s="47"/>
      <c r="C159" s="47"/>
      <c r="D159" s="86"/>
      <c r="E159" s="47"/>
      <c r="F159" s="47"/>
      <c r="G159" s="47"/>
      <c r="H159" s="47"/>
      <c r="I159" s="47"/>
      <c r="J159" s="47"/>
      <c r="K159" s="87"/>
      <c r="L159" s="87"/>
    </row>
    <row r="160" spans="1:12" ht="12.75" customHeight="1" x14ac:dyDescent="0.25">
      <c r="A160" s="47"/>
      <c r="B160" s="47"/>
      <c r="C160" s="47"/>
      <c r="D160" s="86"/>
      <c r="E160" s="47"/>
      <c r="F160" s="47"/>
      <c r="G160" s="47"/>
      <c r="H160" s="47"/>
      <c r="I160" s="47"/>
      <c r="J160" s="47"/>
      <c r="K160" s="87"/>
      <c r="L160" s="87"/>
    </row>
    <row r="161" spans="1:12" ht="12.75" customHeight="1" x14ac:dyDescent="0.25">
      <c r="A161" s="47"/>
      <c r="B161" s="51"/>
      <c r="C161" s="51"/>
      <c r="D161" s="86"/>
      <c r="E161" s="47"/>
      <c r="F161" s="47"/>
      <c r="G161" s="47"/>
      <c r="H161" s="47"/>
      <c r="I161" s="47"/>
      <c r="J161" s="47"/>
      <c r="K161" s="87"/>
      <c r="L161" s="87"/>
    </row>
    <row r="162" spans="1:12" ht="12.75" customHeight="1" x14ac:dyDescent="0.25">
      <c r="A162" s="47"/>
      <c r="B162" s="51"/>
      <c r="C162" s="51"/>
      <c r="D162" s="86"/>
      <c r="E162" s="47"/>
      <c r="F162" s="47"/>
      <c r="G162" s="47"/>
      <c r="H162" s="47"/>
      <c r="I162" s="47"/>
      <c r="J162" s="47"/>
      <c r="K162" s="87"/>
      <c r="L162" s="87"/>
    </row>
    <row r="163" spans="1:12" ht="12.75" customHeight="1" x14ac:dyDescent="0.25">
      <c r="A163" s="47"/>
      <c r="B163" s="51"/>
      <c r="C163" s="51"/>
      <c r="D163" s="86"/>
      <c r="E163" s="47"/>
      <c r="F163" s="47"/>
      <c r="G163" s="47"/>
      <c r="H163" s="47"/>
      <c r="I163" s="47"/>
      <c r="J163" s="47"/>
      <c r="K163" s="87"/>
      <c r="L163" s="87"/>
    </row>
    <row r="164" spans="1:12" ht="12.75" customHeight="1" x14ac:dyDescent="0.25">
      <c r="A164" s="47"/>
      <c r="B164" s="51"/>
      <c r="C164" s="51"/>
      <c r="D164" s="86"/>
      <c r="E164" s="47"/>
      <c r="F164" s="47"/>
      <c r="G164" s="47"/>
      <c r="H164" s="47"/>
      <c r="I164" s="47"/>
      <c r="J164" s="47"/>
      <c r="K164" s="87"/>
      <c r="L164" s="87"/>
    </row>
    <row r="165" spans="1:12" ht="12.75" customHeight="1" x14ac:dyDescent="0.25">
      <c r="A165" s="47"/>
      <c r="B165" s="51"/>
      <c r="C165" s="51"/>
      <c r="D165" s="86"/>
      <c r="E165" s="47"/>
      <c r="F165" s="47"/>
      <c r="G165" s="47"/>
      <c r="H165" s="47"/>
      <c r="I165" s="47"/>
      <c r="J165" s="47"/>
      <c r="K165" s="87"/>
      <c r="L165" s="87"/>
    </row>
    <row r="166" spans="1:12" ht="12.75" customHeight="1" x14ac:dyDescent="0.25">
      <c r="A166" s="47"/>
      <c r="B166" s="51"/>
      <c r="C166" s="51"/>
      <c r="D166" s="86"/>
      <c r="E166" s="47"/>
      <c r="F166" s="47"/>
      <c r="G166" s="47"/>
      <c r="H166" s="47"/>
      <c r="I166" s="47"/>
      <c r="J166" s="47"/>
      <c r="K166" s="87"/>
      <c r="L166" s="87"/>
    </row>
    <row r="167" spans="1:12" ht="12.75" customHeight="1" x14ac:dyDescent="0.25">
      <c r="A167" s="47"/>
      <c r="B167" s="51"/>
      <c r="C167" s="51"/>
      <c r="D167" s="86"/>
      <c r="E167" s="47"/>
      <c r="F167" s="47"/>
      <c r="G167" s="47"/>
      <c r="H167" s="47"/>
      <c r="I167" s="47"/>
      <c r="J167" s="47"/>
      <c r="K167" s="87"/>
      <c r="L167" s="87"/>
    </row>
    <row r="168" spans="1:12" ht="12.75" customHeight="1" x14ac:dyDescent="0.25">
      <c r="A168" s="47"/>
      <c r="B168" s="51"/>
      <c r="C168" s="51"/>
      <c r="D168" s="86"/>
      <c r="E168" s="47"/>
      <c r="F168" s="47"/>
      <c r="G168" s="47"/>
      <c r="H168" s="47"/>
      <c r="I168" s="47"/>
      <c r="J168" s="47"/>
      <c r="K168" s="87"/>
      <c r="L168" s="87"/>
    </row>
    <row r="169" spans="1:12" x14ac:dyDescent="0.25">
      <c r="A169" s="47"/>
      <c r="B169" s="51"/>
      <c r="C169" s="51"/>
      <c r="D169" s="86"/>
      <c r="E169" s="47"/>
      <c r="F169" s="47"/>
      <c r="G169" s="47"/>
      <c r="H169" s="47"/>
      <c r="I169" s="47"/>
      <c r="J169" s="47"/>
      <c r="K169" s="87"/>
      <c r="L169" s="87"/>
    </row>
    <row r="170" spans="1:12" x14ac:dyDescent="0.25">
      <c r="A170" s="47"/>
      <c r="B170" s="51"/>
      <c r="C170" s="51"/>
      <c r="D170" s="86"/>
      <c r="E170" s="47"/>
      <c r="F170" s="47"/>
      <c r="G170" s="47"/>
      <c r="H170" s="47"/>
      <c r="I170" s="47"/>
      <c r="J170" s="47"/>
      <c r="K170" s="87"/>
      <c r="L170" s="87"/>
    </row>
    <row r="171" spans="1:12" ht="12.75" customHeight="1" x14ac:dyDescent="0.25">
      <c r="A171" s="47"/>
      <c r="B171" s="51"/>
      <c r="C171" s="51"/>
      <c r="D171" s="86"/>
      <c r="E171" s="47"/>
      <c r="F171" s="47"/>
      <c r="G171" s="47"/>
      <c r="H171" s="47"/>
      <c r="I171" s="47"/>
      <c r="J171" s="47"/>
      <c r="K171" s="87"/>
      <c r="L171" s="87"/>
    </row>
    <row r="172" spans="1:12" ht="12.75" customHeight="1" x14ac:dyDescent="0.25">
      <c r="A172" s="47"/>
      <c r="B172" s="51"/>
      <c r="C172" s="51"/>
      <c r="D172" s="86"/>
      <c r="E172" s="47"/>
      <c r="F172" s="47"/>
      <c r="G172" s="47"/>
      <c r="H172" s="47"/>
      <c r="I172" s="47"/>
      <c r="J172" s="47"/>
      <c r="K172" s="87"/>
      <c r="L172" s="87"/>
    </row>
    <row r="173" spans="1:12" ht="12.75" customHeight="1" x14ac:dyDescent="0.25">
      <c r="A173" s="47"/>
      <c r="B173" s="51"/>
      <c r="C173" s="51"/>
      <c r="D173" s="86"/>
      <c r="E173" s="47"/>
      <c r="F173" s="47"/>
      <c r="G173" s="47"/>
      <c r="H173" s="47"/>
      <c r="I173" s="47"/>
      <c r="J173" s="47"/>
      <c r="K173" s="87"/>
      <c r="L173" s="87"/>
    </row>
    <row r="174" spans="1:12" ht="12.75" customHeight="1" x14ac:dyDescent="0.25">
      <c r="A174" s="47"/>
      <c r="B174" s="51"/>
      <c r="C174" s="51"/>
      <c r="D174" s="86"/>
      <c r="E174" s="47"/>
      <c r="F174" s="47"/>
      <c r="G174" s="47"/>
      <c r="H174" s="47"/>
      <c r="I174" s="47"/>
      <c r="J174" s="47"/>
      <c r="K174" s="87"/>
      <c r="L174" s="87"/>
    </row>
    <row r="175" spans="1:12" ht="12.75" customHeight="1" x14ac:dyDescent="0.25">
      <c r="A175" s="47"/>
      <c r="B175" s="47"/>
      <c r="C175" s="47"/>
      <c r="D175" s="86"/>
      <c r="E175" s="47"/>
      <c r="F175" s="47"/>
      <c r="G175" s="47"/>
      <c r="H175" s="47"/>
      <c r="I175" s="47"/>
      <c r="J175" s="47"/>
      <c r="K175" s="87"/>
      <c r="L175" s="87"/>
    </row>
    <row r="176" spans="1:12" ht="12.75" customHeight="1" x14ac:dyDescent="0.25">
      <c r="A176" s="47"/>
      <c r="B176" s="47"/>
      <c r="C176" s="47"/>
      <c r="D176" s="86"/>
      <c r="E176" s="47"/>
      <c r="F176" s="47"/>
      <c r="G176" s="47"/>
      <c r="H176" s="47"/>
      <c r="I176" s="47"/>
      <c r="J176" s="47"/>
      <c r="K176" s="87"/>
      <c r="L176" s="87"/>
    </row>
    <row r="177" spans="1:12" ht="12.75" customHeight="1" x14ac:dyDescent="0.25">
      <c r="A177" s="47"/>
      <c r="B177" s="51"/>
      <c r="C177" s="51"/>
      <c r="D177" s="86"/>
      <c r="E177" s="47"/>
      <c r="F177" s="47"/>
      <c r="G177" s="47"/>
      <c r="H177" s="47"/>
      <c r="I177" s="47"/>
      <c r="J177" s="47"/>
      <c r="K177" s="87"/>
      <c r="L177" s="87"/>
    </row>
    <row r="178" spans="1:12" ht="12.75" customHeight="1" x14ac:dyDescent="0.25">
      <c r="A178" s="47"/>
      <c r="B178" s="51"/>
      <c r="C178" s="51"/>
      <c r="D178" s="86"/>
      <c r="E178" s="47"/>
      <c r="F178" s="47"/>
      <c r="G178" s="47"/>
      <c r="H178" s="47"/>
      <c r="I178" s="47"/>
      <c r="J178" s="47"/>
      <c r="K178" s="87"/>
      <c r="L178" s="87"/>
    </row>
    <row r="179" spans="1:12" ht="12.75" customHeight="1" x14ac:dyDescent="0.25">
      <c r="A179" s="47"/>
      <c r="B179" s="51"/>
      <c r="C179" s="51"/>
      <c r="D179" s="86"/>
      <c r="E179" s="47"/>
      <c r="F179" s="47"/>
      <c r="G179" s="47"/>
      <c r="H179" s="47"/>
      <c r="I179" s="47"/>
      <c r="J179" s="47"/>
      <c r="K179" s="87"/>
      <c r="L179" s="87"/>
    </row>
    <row r="180" spans="1:12" ht="12.75" customHeight="1" x14ac:dyDescent="0.25">
      <c r="A180" s="47"/>
      <c r="B180" s="51"/>
      <c r="C180" s="51"/>
      <c r="D180" s="86"/>
      <c r="E180" s="47"/>
      <c r="F180" s="47"/>
      <c r="G180" s="47"/>
      <c r="H180" s="47"/>
      <c r="I180" s="47"/>
      <c r="J180" s="47"/>
      <c r="K180" s="87"/>
      <c r="L180" s="87"/>
    </row>
    <row r="181" spans="1:12" ht="12.75" customHeight="1" x14ac:dyDescent="0.25">
      <c r="A181" s="47"/>
      <c r="B181" s="51"/>
      <c r="C181" s="51"/>
      <c r="D181" s="86"/>
      <c r="E181" s="47"/>
      <c r="F181" s="47"/>
      <c r="G181" s="47"/>
      <c r="H181" s="47"/>
      <c r="I181" s="47"/>
      <c r="J181" s="47"/>
      <c r="K181" s="87"/>
      <c r="L181" s="87"/>
    </row>
    <row r="182" spans="1:12" ht="12.75" customHeight="1" x14ac:dyDescent="0.25">
      <c r="A182" s="47"/>
      <c r="B182" s="51"/>
      <c r="C182" s="51"/>
      <c r="D182" s="86"/>
      <c r="E182" s="47"/>
      <c r="F182" s="47"/>
      <c r="G182" s="47"/>
      <c r="H182" s="47"/>
      <c r="I182" s="47"/>
      <c r="J182" s="47"/>
      <c r="K182" s="87"/>
      <c r="L182" s="87"/>
    </row>
    <row r="183" spans="1:12" ht="12.75" customHeight="1" x14ac:dyDescent="0.25">
      <c r="A183" s="47"/>
      <c r="B183" s="51"/>
      <c r="C183" s="51"/>
      <c r="D183" s="86"/>
      <c r="E183" s="47"/>
      <c r="F183" s="47"/>
      <c r="G183" s="47"/>
      <c r="H183" s="47"/>
      <c r="I183" s="47"/>
      <c r="J183" s="47"/>
      <c r="K183" s="87"/>
      <c r="L183" s="87"/>
    </row>
    <row r="184" spans="1:12" ht="12.75" customHeight="1" x14ac:dyDescent="0.25">
      <c r="A184" s="47"/>
      <c r="B184" s="51"/>
      <c r="C184" s="51"/>
      <c r="D184" s="86"/>
      <c r="E184" s="47"/>
      <c r="F184" s="47"/>
      <c r="G184" s="47"/>
      <c r="H184" s="47"/>
      <c r="I184" s="47"/>
      <c r="J184" s="47"/>
      <c r="K184" s="87"/>
      <c r="L184" s="87"/>
    </row>
    <row r="185" spans="1:12" ht="12.75" customHeight="1" x14ac:dyDescent="0.25">
      <c r="A185" s="47"/>
      <c r="B185" s="51"/>
      <c r="C185" s="51"/>
      <c r="D185" s="86"/>
      <c r="E185" s="47"/>
      <c r="F185" s="47"/>
      <c r="G185" s="47"/>
      <c r="H185" s="47"/>
      <c r="I185" s="47"/>
      <c r="J185" s="47"/>
      <c r="K185" s="87"/>
      <c r="L185" s="87"/>
    </row>
    <row r="186" spans="1:12" ht="12.75" customHeight="1" x14ac:dyDescent="0.25">
      <c r="A186" s="47"/>
      <c r="B186" s="51"/>
      <c r="C186" s="51"/>
      <c r="D186" s="86"/>
      <c r="E186" s="47"/>
      <c r="F186" s="47"/>
      <c r="G186" s="47"/>
      <c r="H186" s="47"/>
      <c r="I186" s="47"/>
      <c r="J186" s="47"/>
      <c r="K186" s="87"/>
      <c r="L186" s="87"/>
    </row>
    <row r="187" spans="1:12" ht="12.75" customHeight="1" x14ac:dyDescent="0.25">
      <c r="A187" s="47"/>
      <c r="B187" s="51"/>
      <c r="C187" s="51"/>
      <c r="D187" s="86"/>
      <c r="E187" s="47"/>
      <c r="F187" s="47"/>
      <c r="G187" s="47"/>
      <c r="H187" s="47"/>
      <c r="I187" s="47"/>
      <c r="J187" s="47"/>
      <c r="K187" s="87"/>
      <c r="L187" s="87"/>
    </row>
    <row r="188" spans="1:12" ht="12.75" customHeight="1" x14ac:dyDescent="0.25">
      <c r="A188" s="47"/>
      <c r="B188" s="51"/>
      <c r="C188" s="51"/>
      <c r="D188" s="86"/>
      <c r="E188" s="47"/>
      <c r="F188" s="47"/>
      <c r="G188" s="47"/>
      <c r="H188" s="47"/>
      <c r="I188" s="47"/>
      <c r="J188" s="47"/>
      <c r="K188" s="87"/>
      <c r="L188" s="87"/>
    </row>
    <row r="189" spans="1:12" ht="12.75" customHeight="1" x14ac:dyDescent="0.25">
      <c r="A189" s="47"/>
      <c r="B189" s="51"/>
      <c r="C189" s="51"/>
      <c r="D189" s="86"/>
      <c r="E189" s="47"/>
      <c r="F189" s="47"/>
      <c r="G189" s="47"/>
      <c r="H189" s="47"/>
      <c r="I189" s="47"/>
      <c r="J189" s="47"/>
      <c r="K189" s="87"/>
      <c r="L189" s="87"/>
    </row>
    <row r="190" spans="1:12" ht="12.75" customHeight="1" x14ac:dyDescent="0.25">
      <c r="A190" s="47"/>
      <c r="B190" s="51"/>
      <c r="C190" s="51"/>
      <c r="D190" s="86"/>
      <c r="E190" s="47"/>
      <c r="F190" s="47"/>
      <c r="G190" s="47"/>
      <c r="H190" s="47"/>
      <c r="I190" s="47"/>
      <c r="J190" s="47"/>
      <c r="K190" s="87"/>
      <c r="L190" s="87"/>
    </row>
    <row r="191" spans="1:12" ht="12.75" customHeight="1" x14ac:dyDescent="0.25">
      <c r="A191" s="47"/>
      <c r="B191" s="51"/>
      <c r="C191" s="51"/>
      <c r="D191" s="86"/>
      <c r="E191" s="47"/>
      <c r="F191" s="47"/>
      <c r="G191" s="47"/>
      <c r="H191" s="47"/>
      <c r="I191" s="47"/>
      <c r="J191" s="47"/>
      <c r="K191" s="87"/>
      <c r="L191" s="87"/>
    </row>
    <row r="192" spans="1:12" ht="12.75" customHeight="1" x14ac:dyDescent="0.25">
      <c r="A192" s="47"/>
      <c r="B192" s="51"/>
      <c r="C192" s="51"/>
      <c r="D192" s="86"/>
      <c r="E192" s="47"/>
      <c r="F192" s="47"/>
      <c r="G192" s="47"/>
      <c r="H192" s="47"/>
      <c r="I192" s="47"/>
      <c r="J192" s="47"/>
      <c r="K192" s="87"/>
      <c r="L192" s="87"/>
    </row>
    <row r="193" spans="1:12" ht="12.75" customHeight="1" x14ac:dyDescent="0.25">
      <c r="A193" s="47"/>
      <c r="B193" s="51"/>
      <c r="C193" s="51"/>
      <c r="D193" s="86"/>
      <c r="E193" s="47"/>
      <c r="F193" s="47"/>
      <c r="G193" s="47"/>
      <c r="H193" s="47"/>
      <c r="I193" s="47"/>
      <c r="J193" s="47"/>
      <c r="K193" s="87"/>
      <c r="L193" s="87"/>
    </row>
    <row r="194" spans="1:12" ht="12.75" customHeight="1" x14ac:dyDescent="0.25">
      <c r="A194" s="47"/>
      <c r="B194" s="51"/>
      <c r="C194" s="51"/>
      <c r="D194" s="86"/>
      <c r="E194" s="47"/>
      <c r="F194" s="47"/>
      <c r="G194" s="47"/>
      <c r="H194" s="47"/>
      <c r="I194" s="47"/>
      <c r="J194" s="47"/>
      <c r="K194" s="87"/>
      <c r="L194" s="87"/>
    </row>
    <row r="195" spans="1:12" x14ac:dyDescent="0.25">
      <c r="A195" s="47"/>
      <c r="B195" s="51"/>
      <c r="C195" s="51"/>
      <c r="D195" s="86"/>
      <c r="E195" s="47"/>
      <c r="F195" s="47"/>
      <c r="G195" s="47"/>
      <c r="H195" s="47"/>
      <c r="I195" s="47"/>
      <c r="J195" s="47"/>
      <c r="K195" s="87"/>
      <c r="L195" s="87"/>
    </row>
    <row r="196" spans="1:12" x14ac:dyDescent="0.25">
      <c r="A196" s="47"/>
      <c r="B196" s="51"/>
      <c r="C196" s="51"/>
      <c r="D196" s="86"/>
      <c r="E196" s="47"/>
      <c r="F196" s="47"/>
      <c r="G196" s="47"/>
      <c r="H196" s="47"/>
      <c r="I196" s="47"/>
      <c r="J196" s="47"/>
      <c r="K196" s="87"/>
      <c r="L196" s="87"/>
    </row>
    <row r="197" spans="1:12" ht="12.75" customHeight="1" x14ac:dyDescent="0.25">
      <c r="A197" s="47"/>
      <c r="B197" s="51"/>
      <c r="C197" s="51"/>
      <c r="D197" s="86"/>
      <c r="E197" s="47"/>
      <c r="F197" s="47"/>
      <c r="G197" s="47"/>
      <c r="H197" s="47"/>
      <c r="I197" s="47"/>
      <c r="J197" s="47"/>
      <c r="K197" s="87"/>
      <c r="L197" s="87"/>
    </row>
    <row r="198" spans="1:12" ht="12.75" customHeight="1" x14ac:dyDescent="0.25">
      <c r="A198" s="47"/>
      <c r="B198" s="51"/>
      <c r="C198" s="51"/>
      <c r="D198" s="86"/>
      <c r="E198" s="47"/>
      <c r="F198" s="47"/>
      <c r="G198" s="47"/>
      <c r="H198" s="47"/>
      <c r="I198" s="47"/>
      <c r="J198" s="47"/>
      <c r="K198" s="87"/>
      <c r="L198" s="87"/>
    </row>
    <row r="199" spans="1:12" ht="12.75" customHeight="1" x14ac:dyDescent="0.25">
      <c r="A199" s="47"/>
      <c r="B199" s="51"/>
      <c r="C199" s="51"/>
      <c r="D199" s="86"/>
      <c r="E199" s="47"/>
      <c r="F199" s="47"/>
      <c r="G199" s="47"/>
      <c r="H199" s="47"/>
      <c r="I199" s="47"/>
      <c r="J199" s="47"/>
      <c r="K199" s="87"/>
      <c r="L199" s="87"/>
    </row>
    <row r="200" spans="1:12" ht="12.75" customHeight="1" x14ac:dyDescent="0.25">
      <c r="A200" s="47"/>
      <c r="B200" s="51"/>
      <c r="C200" s="51"/>
      <c r="D200" s="86"/>
      <c r="E200" s="47"/>
      <c r="F200" s="47"/>
      <c r="G200" s="47"/>
      <c r="H200" s="47"/>
      <c r="I200" s="47"/>
      <c r="J200" s="47"/>
      <c r="K200" s="87"/>
      <c r="L200" s="87"/>
    </row>
    <row r="201" spans="1:12" ht="12.75" customHeight="1" x14ac:dyDescent="0.25">
      <c r="A201" s="47"/>
      <c r="B201" s="47"/>
      <c r="C201" s="47"/>
      <c r="D201" s="86"/>
      <c r="E201" s="47"/>
      <c r="F201" s="47"/>
      <c r="G201" s="47"/>
      <c r="H201" s="47"/>
      <c r="I201" s="47"/>
      <c r="J201" s="47"/>
      <c r="K201" s="87"/>
      <c r="L201" s="87"/>
    </row>
    <row r="202" spans="1:12" ht="12.75" customHeight="1" x14ac:dyDescent="0.25">
      <c r="A202" s="47"/>
      <c r="B202" s="47"/>
      <c r="C202" s="47"/>
      <c r="D202" s="86"/>
      <c r="E202" s="47"/>
      <c r="F202" s="47"/>
      <c r="G202" s="47"/>
      <c r="H202" s="47"/>
      <c r="I202" s="47"/>
      <c r="J202" s="47"/>
      <c r="K202" s="87"/>
      <c r="L202" s="87"/>
    </row>
    <row r="203" spans="1:12" ht="12.75" customHeight="1" x14ac:dyDescent="0.25">
      <c r="A203" s="47"/>
      <c r="B203" s="51"/>
      <c r="C203" s="51"/>
      <c r="D203" s="86"/>
      <c r="E203" s="47"/>
      <c r="F203" s="47"/>
      <c r="G203" s="47"/>
      <c r="H203" s="47"/>
      <c r="I203" s="47"/>
      <c r="J203" s="47"/>
      <c r="K203" s="87"/>
      <c r="L203" s="87"/>
    </row>
    <row r="204" spans="1:12" ht="12.75" customHeight="1" x14ac:dyDescent="0.25">
      <c r="A204" s="47"/>
      <c r="B204" s="51"/>
      <c r="C204" s="51"/>
      <c r="D204" s="86"/>
      <c r="E204" s="47"/>
      <c r="F204" s="47"/>
      <c r="G204" s="47"/>
      <c r="H204" s="47"/>
      <c r="I204" s="47"/>
      <c r="J204" s="47"/>
      <c r="K204" s="87"/>
      <c r="L204" s="87"/>
    </row>
    <row r="205" spans="1:12" ht="12.75" customHeight="1" x14ac:dyDescent="0.25">
      <c r="A205" s="47"/>
      <c r="B205" s="51"/>
      <c r="C205" s="51"/>
      <c r="D205" s="86"/>
      <c r="E205" s="47"/>
      <c r="F205" s="47"/>
      <c r="G205" s="47"/>
      <c r="H205" s="47"/>
      <c r="I205" s="47"/>
      <c r="J205" s="47"/>
      <c r="K205" s="87"/>
      <c r="L205" s="87"/>
    </row>
    <row r="206" spans="1:12" ht="12.75" customHeight="1" x14ac:dyDescent="0.25">
      <c r="A206" s="47"/>
      <c r="B206" s="51"/>
      <c r="C206" s="51"/>
      <c r="D206" s="86"/>
      <c r="E206" s="47"/>
      <c r="F206" s="47"/>
      <c r="G206" s="47"/>
      <c r="H206" s="47"/>
      <c r="I206" s="47"/>
      <c r="J206" s="47"/>
      <c r="K206" s="87"/>
      <c r="L206" s="87"/>
    </row>
    <row r="207" spans="1:12" ht="12.75" customHeight="1" x14ac:dyDescent="0.25">
      <c r="A207" s="47"/>
      <c r="B207" s="51"/>
      <c r="C207" s="51"/>
      <c r="D207" s="86"/>
      <c r="E207" s="47"/>
      <c r="F207" s="47"/>
      <c r="G207" s="47"/>
      <c r="H207" s="47"/>
      <c r="I207" s="47"/>
      <c r="J207" s="47"/>
      <c r="K207" s="87"/>
      <c r="L207" s="87"/>
    </row>
    <row r="208" spans="1:12" ht="12.75" customHeight="1" x14ac:dyDescent="0.25">
      <c r="A208" s="47"/>
      <c r="B208" s="51"/>
      <c r="C208" s="51"/>
      <c r="D208" s="86"/>
      <c r="E208" s="47"/>
      <c r="F208" s="47"/>
      <c r="G208" s="47"/>
      <c r="H208" s="47"/>
      <c r="I208" s="47"/>
      <c r="J208" s="47"/>
      <c r="K208" s="87"/>
      <c r="L208" s="87"/>
    </row>
    <row r="209" spans="1:12" ht="12.75" customHeight="1" x14ac:dyDescent="0.25">
      <c r="A209" s="47"/>
      <c r="B209" s="51"/>
      <c r="C209" s="51"/>
      <c r="D209" s="86"/>
      <c r="E209" s="47"/>
      <c r="F209" s="47"/>
      <c r="G209" s="47"/>
      <c r="H209" s="47"/>
      <c r="I209" s="47"/>
      <c r="J209" s="47"/>
      <c r="K209" s="87"/>
      <c r="L209" s="87"/>
    </row>
    <row r="210" spans="1:12" ht="12.75" customHeight="1" x14ac:dyDescent="0.25">
      <c r="A210" s="47"/>
      <c r="B210" s="51"/>
      <c r="C210" s="51"/>
      <c r="D210" s="86"/>
      <c r="E210" s="47"/>
      <c r="F210" s="47"/>
      <c r="G210" s="47"/>
      <c r="H210" s="47"/>
      <c r="I210" s="47"/>
      <c r="J210" s="47"/>
      <c r="K210" s="87"/>
      <c r="L210" s="87"/>
    </row>
    <row r="211" spans="1:12" ht="12.75" customHeight="1" x14ac:dyDescent="0.25">
      <c r="A211" s="47"/>
      <c r="B211" s="51"/>
      <c r="C211" s="51"/>
      <c r="D211" s="86"/>
      <c r="E211" s="47"/>
      <c r="F211" s="47"/>
      <c r="G211" s="47"/>
      <c r="H211" s="47"/>
      <c r="I211" s="47"/>
      <c r="J211" s="47"/>
      <c r="K211" s="87"/>
      <c r="L211" s="87"/>
    </row>
    <row r="212" spans="1:12" ht="12.75" customHeight="1" x14ac:dyDescent="0.25">
      <c r="A212" s="47"/>
      <c r="B212" s="51"/>
      <c r="C212" s="51"/>
      <c r="D212" s="86"/>
      <c r="E212" s="47"/>
      <c r="F212" s="47"/>
      <c r="G212" s="47"/>
      <c r="H212" s="47"/>
      <c r="I212" s="47"/>
      <c r="J212" s="47"/>
      <c r="K212" s="87"/>
      <c r="L212" s="87"/>
    </row>
    <row r="213" spans="1:12" ht="12.75" customHeight="1" x14ac:dyDescent="0.25">
      <c r="A213" s="47"/>
      <c r="B213" s="51"/>
      <c r="C213" s="51"/>
      <c r="D213" s="86"/>
      <c r="E213" s="47"/>
      <c r="F213" s="47"/>
      <c r="G213" s="47"/>
      <c r="H213" s="47"/>
      <c r="I213" s="47"/>
      <c r="J213" s="47"/>
      <c r="K213" s="87"/>
      <c r="L213" s="87"/>
    </row>
    <row r="214" spans="1:12" ht="12.75" customHeight="1" x14ac:dyDescent="0.25">
      <c r="A214" s="47"/>
      <c r="B214" s="51"/>
      <c r="C214" s="51"/>
      <c r="D214" s="86"/>
      <c r="E214" s="47"/>
      <c r="F214" s="47"/>
      <c r="G214" s="47"/>
      <c r="H214" s="47"/>
      <c r="I214" s="47"/>
      <c r="J214" s="47"/>
      <c r="K214" s="87"/>
      <c r="L214" s="87"/>
    </row>
    <row r="215" spans="1:12" ht="12.75" customHeight="1" x14ac:dyDescent="0.25">
      <c r="A215" s="47"/>
      <c r="B215" s="51"/>
      <c r="C215" s="51"/>
      <c r="D215" s="86"/>
      <c r="E215" s="47"/>
      <c r="F215" s="47"/>
      <c r="G215" s="47"/>
      <c r="H215" s="47"/>
      <c r="I215" s="47"/>
      <c r="J215" s="47"/>
      <c r="K215" s="87"/>
      <c r="L215" s="87"/>
    </row>
    <row r="216" spans="1:12" ht="12.75" customHeight="1" x14ac:dyDescent="0.25">
      <c r="A216" s="47"/>
      <c r="B216" s="51"/>
      <c r="C216" s="51"/>
      <c r="D216" s="86"/>
      <c r="E216" s="47"/>
      <c r="F216" s="47"/>
      <c r="G216" s="47"/>
      <c r="H216" s="47"/>
      <c r="I216" s="47"/>
      <c r="J216" s="47"/>
      <c r="K216" s="87"/>
      <c r="L216" s="87"/>
    </row>
    <row r="217" spans="1:12" ht="12.75" customHeight="1" x14ac:dyDescent="0.25">
      <c r="A217" s="47"/>
      <c r="B217" s="51"/>
      <c r="C217" s="51"/>
      <c r="D217" s="86"/>
      <c r="E217" s="47"/>
      <c r="F217" s="47"/>
      <c r="G217" s="47"/>
      <c r="H217" s="47"/>
      <c r="I217" s="47"/>
      <c r="J217" s="47"/>
      <c r="K217" s="87"/>
      <c r="L217" s="87"/>
    </row>
    <row r="218" spans="1:12" ht="12.75" customHeight="1" x14ac:dyDescent="0.25">
      <c r="A218" s="47"/>
      <c r="B218" s="51"/>
      <c r="C218" s="51"/>
      <c r="D218" s="86"/>
      <c r="E218" s="47"/>
      <c r="F218" s="47"/>
      <c r="G218" s="47"/>
      <c r="H218" s="47"/>
      <c r="I218" s="47"/>
      <c r="J218" s="47"/>
      <c r="K218" s="87"/>
      <c r="L218" s="87"/>
    </row>
    <row r="219" spans="1:12" ht="12.75" customHeight="1" x14ac:dyDescent="0.25">
      <c r="A219" s="47"/>
      <c r="B219" s="51"/>
      <c r="C219" s="51"/>
      <c r="D219" s="86"/>
      <c r="E219" s="47"/>
      <c r="F219" s="47"/>
      <c r="G219" s="47"/>
      <c r="H219" s="47"/>
      <c r="I219" s="47"/>
      <c r="J219" s="47"/>
      <c r="K219" s="87"/>
      <c r="L219" s="87"/>
    </row>
    <row r="220" spans="1:12" ht="12.75" customHeight="1" x14ac:dyDescent="0.25">
      <c r="A220" s="47"/>
      <c r="B220" s="51"/>
      <c r="C220" s="51"/>
      <c r="D220" s="86"/>
      <c r="E220" s="47"/>
      <c r="F220" s="47"/>
      <c r="G220" s="47"/>
      <c r="H220" s="47"/>
      <c r="I220" s="47"/>
      <c r="J220" s="47"/>
      <c r="K220" s="87"/>
      <c r="L220" s="87"/>
    </row>
    <row r="221" spans="1:12" ht="12.75" customHeight="1" x14ac:dyDescent="0.25">
      <c r="A221" s="47"/>
      <c r="B221" s="51"/>
      <c r="C221" s="51"/>
      <c r="D221" s="86"/>
      <c r="E221" s="47"/>
      <c r="F221" s="47"/>
      <c r="G221" s="47"/>
      <c r="H221" s="47"/>
      <c r="I221" s="47"/>
      <c r="J221" s="47"/>
      <c r="K221" s="87"/>
      <c r="L221" s="87"/>
    </row>
    <row r="222" spans="1:12" ht="12.75" customHeight="1" x14ac:dyDescent="0.25">
      <c r="A222" s="47"/>
      <c r="B222" s="51"/>
      <c r="C222" s="51"/>
      <c r="D222" s="86"/>
      <c r="E222" s="47"/>
      <c r="F222" s="47"/>
      <c r="G222" s="47"/>
      <c r="H222" s="47"/>
      <c r="I222" s="47"/>
      <c r="J222" s="47"/>
      <c r="K222" s="87"/>
      <c r="L222" s="87"/>
    </row>
    <row r="223" spans="1:12" ht="12.75" customHeight="1" x14ac:dyDescent="0.25">
      <c r="A223" s="47"/>
      <c r="B223" s="51"/>
      <c r="C223" s="51"/>
      <c r="D223" s="86"/>
      <c r="E223" s="47"/>
      <c r="F223" s="47"/>
      <c r="G223" s="47"/>
      <c r="H223" s="47"/>
      <c r="I223" s="47"/>
      <c r="J223" s="47"/>
      <c r="K223" s="87"/>
      <c r="L223" s="87"/>
    </row>
    <row r="224" spans="1:12" ht="12.75" customHeight="1" x14ac:dyDescent="0.25">
      <c r="A224" s="47"/>
      <c r="B224" s="51"/>
      <c r="C224" s="51"/>
      <c r="D224" s="86"/>
      <c r="E224" s="47"/>
      <c r="F224" s="47"/>
      <c r="G224" s="47"/>
      <c r="H224" s="47"/>
      <c r="I224" s="47"/>
      <c r="J224" s="47"/>
      <c r="K224" s="87"/>
      <c r="L224" s="87"/>
    </row>
    <row r="225" spans="1:12" ht="12.75" customHeight="1" x14ac:dyDescent="0.25">
      <c r="A225" s="47"/>
      <c r="B225" s="51"/>
      <c r="C225" s="51"/>
      <c r="D225" s="86"/>
      <c r="E225" s="47"/>
      <c r="F225" s="47"/>
      <c r="G225" s="47"/>
      <c r="H225" s="47"/>
      <c r="I225" s="47"/>
      <c r="J225" s="47"/>
      <c r="K225" s="87"/>
      <c r="L225" s="87"/>
    </row>
    <row r="226" spans="1:12" ht="12.75" customHeight="1" x14ac:dyDescent="0.25">
      <c r="A226" s="47"/>
      <c r="B226" s="51"/>
      <c r="C226" s="51"/>
      <c r="D226" s="86"/>
      <c r="E226" s="47"/>
      <c r="F226" s="47"/>
      <c r="G226" s="47"/>
      <c r="H226" s="47"/>
      <c r="I226" s="47"/>
      <c r="J226" s="47"/>
      <c r="K226" s="87"/>
      <c r="L226" s="87"/>
    </row>
    <row r="227" spans="1:12" ht="12.75" customHeight="1" x14ac:dyDescent="0.25">
      <c r="A227" s="47"/>
      <c r="B227" s="51"/>
      <c r="C227" s="51"/>
      <c r="D227" s="86"/>
      <c r="E227" s="47"/>
      <c r="F227" s="47"/>
      <c r="G227" s="47"/>
      <c r="H227" s="47"/>
      <c r="I227" s="47"/>
      <c r="J227" s="47"/>
      <c r="K227" s="87"/>
      <c r="L227" s="87"/>
    </row>
    <row r="228" spans="1:12" ht="12.75" customHeight="1" x14ac:dyDescent="0.25">
      <c r="A228" s="47"/>
      <c r="B228" s="51"/>
      <c r="C228" s="51"/>
      <c r="D228" s="86"/>
      <c r="E228" s="47"/>
      <c r="F228" s="47"/>
      <c r="G228" s="47"/>
      <c r="H228" s="47"/>
      <c r="I228" s="47"/>
      <c r="J228" s="47"/>
      <c r="K228" s="87"/>
      <c r="L228" s="87"/>
    </row>
    <row r="229" spans="1:12" ht="12.75" customHeight="1" x14ac:dyDescent="0.25">
      <c r="A229" s="47"/>
      <c r="B229" s="51"/>
      <c r="C229" s="51"/>
      <c r="D229" s="86"/>
      <c r="E229" s="47"/>
      <c r="F229" s="47"/>
      <c r="G229" s="47"/>
      <c r="H229" s="47"/>
      <c r="I229" s="47"/>
      <c r="J229" s="47"/>
      <c r="K229" s="87"/>
      <c r="L229" s="87"/>
    </row>
    <row r="230" spans="1:12" ht="12.75" customHeight="1" x14ac:dyDescent="0.25">
      <c r="A230" s="47"/>
      <c r="B230" s="51"/>
      <c r="C230" s="51"/>
      <c r="D230" s="86"/>
      <c r="E230" s="47"/>
      <c r="F230" s="47"/>
      <c r="G230" s="47"/>
      <c r="H230" s="47"/>
      <c r="I230" s="47"/>
      <c r="J230" s="47"/>
      <c r="K230" s="87"/>
      <c r="L230" s="87"/>
    </row>
    <row r="231" spans="1:12" x14ac:dyDescent="0.25">
      <c r="A231" s="47"/>
      <c r="B231" s="51"/>
      <c r="C231" s="51"/>
      <c r="D231" s="86"/>
      <c r="E231" s="47"/>
      <c r="F231" s="47"/>
      <c r="G231" s="47"/>
      <c r="H231" s="47"/>
      <c r="I231" s="47"/>
      <c r="J231" s="47"/>
      <c r="K231" s="87"/>
      <c r="L231" s="87"/>
    </row>
    <row r="232" spans="1:12" x14ac:dyDescent="0.25">
      <c r="A232" s="47"/>
      <c r="B232" s="51"/>
      <c r="C232" s="51"/>
      <c r="D232" s="86"/>
      <c r="E232" s="47"/>
      <c r="F232" s="47"/>
      <c r="G232" s="47"/>
      <c r="H232" s="47"/>
      <c r="I232" s="47"/>
      <c r="J232" s="47"/>
      <c r="K232" s="87"/>
      <c r="L232" s="87"/>
    </row>
    <row r="233" spans="1:12" x14ac:dyDescent="0.25">
      <c r="A233" s="47"/>
      <c r="B233" s="51"/>
      <c r="C233" s="51"/>
      <c r="D233" s="86"/>
      <c r="E233" s="47"/>
      <c r="F233" s="47"/>
      <c r="G233" s="47"/>
      <c r="H233" s="47"/>
      <c r="I233" s="47"/>
      <c r="J233" s="47"/>
      <c r="K233" s="87"/>
      <c r="L233" s="87"/>
    </row>
    <row r="234" spans="1:12" x14ac:dyDescent="0.25">
      <c r="A234" s="47"/>
      <c r="B234" s="51"/>
      <c r="C234" s="51"/>
      <c r="D234" s="86"/>
      <c r="E234" s="47"/>
      <c r="F234" s="47"/>
      <c r="G234" s="47"/>
      <c r="H234" s="47"/>
      <c r="I234" s="47"/>
      <c r="J234" s="47"/>
      <c r="K234" s="87"/>
      <c r="L234" s="87"/>
    </row>
    <row r="235" spans="1:12" x14ac:dyDescent="0.25">
      <c r="A235" s="47"/>
      <c r="B235" s="51"/>
      <c r="C235" s="51"/>
      <c r="D235" s="86"/>
      <c r="E235" s="47"/>
      <c r="F235" s="47"/>
      <c r="G235" s="47"/>
      <c r="H235" s="47"/>
      <c r="I235" s="47"/>
      <c r="J235" s="47"/>
      <c r="K235" s="87"/>
      <c r="L235" s="87"/>
    </row>
    <row r="236" spans="1:12" x14ac:dyDescent="0.25">
      <c r="A236" s="47"/>
      <c r="B236" s="51"/>
      <c r="C236" s="51"/>
      <c r="D236" s="86"/>
      <c r="E236" s="47"/>
      <c r="F236" s="47"/>
      <c r="G236" s="47"/>
      <c r="H236" s="47"/>
      <c r="I236" s="47"/>
      <c r="J236" s="47"/>
      <c r="K236" s="87"/>
      <c r="L236" s="87"/>
    </row>
    <row r="237" spans="1:12" x14ac:dyDescent="0.25">
      <c r="A237" s="47"/>
      <c r="B237" s="47"/>
      <c r="C237" s="47"/>
      <c r="D237" s="86"/>
      <c r="E237" s="47"/>
      <c r="F237" s="47"/>
      <c r="G237" s="47"/>
      <c r="H237" s="47"/>
      <c r="I237" s="47"/>
      <c r="J237" s="47"/>
      <c r="K237" s="87"/>
      <c r="L237" s="87"/>
    </row>
    <row r="242" spans="1:12" ht="12.75" customHeight="1" x14ac:dyDescent="0.25"/>
    <row r="243" spans="1:12" ht="12.75" customHeight="1" x14ac:dyDescent="0.25"/>
    <row r="244" spans="1:12" ht="12.75" customHeight="1" x14ac:dyDescent="0.25"/>
    <row r="245" spans="1:12" ht="12.75" customHeight="1" x14ac:dyDescent="0.25"/>
    <row r="246" spans="1:12" ht="12.75" customHeight="1" x14ac:dyDescent="0.25">
      <c r="A246" s="47"/>
      <c r="B246" s="47"/>
      <c r="C246" s="47"/>
      <c r="D246" s="86"/>
      <c r="E246" s="47"/>
      <c r="F246" s="47"/>
      <c r="G246" s="47"/>
      <c r="H246" s="47"/>
      <c r="I246" s="47"/>
      <c r="J246" s="47"/>
      <c r="K246" s="87"/>
      <c r="L246" s="87"/>
    </row>
    <row r="247" spans="1:12" ht="12.75" customHeight="1" x14ac:dyDescent="0.25">
      <c r="A247" s="47"/>
      <c r="B247" s="47"/>
      <c r="C247" s="47"/>
      <c r="D247" s="86"/>
      <c r="E247" s="47"/>
      <c r="F247" s="47"/>
      <c r="G247" s="47"/>
      <c r="H247" s="47"/>
      <c r="I247" s="47"/>
      <c r="J247" s="47"/>
      <c r="K247" s="87"/>
      <c r="L247" s="87"/>
    </row>
    <row r="248" spans="1:12" ht="12.75" customHeight="1" x14ac:dyDescent="0.25">
      <c r="A248" s="87"/>
      <c r="B248" s="51"/>
      <c r="C248" s="51"/>
      <c r="D248" s="86"/>
      <c r="E248" s="47"/>
      <c r="F248" s="47"/>
      <c r="G248" s="47"/>
      <c r="H248" s="47"/>
      <c r="I248" s="47"/>
      <c r="J248" s="47"/>
      <c r="K248" s="87"/>
      <c r="L248" s="87"/>
    </row>
    <row r="249" spans="1:12" ht="12.75" customHeight="1" x14ac:dyDescent="0.25">
      <c r="A249" s="87"/>
      <c r="B249" s="51"/>
      <c r="C249" s="51"/>
      <c r="D249" s="86"/>
      <c r="E249" s="47"/>
      <c r="F249" s="47"/>
      <c r="G249" s="47"/>
      <c r="H249" s="47"/>
      <c r="I249" s="47"/>
      <c r="J249" s="47"/>
      <c r="K249" s="87"/>
      <c r="L249" s="87"/>
    </row>
    <row r="250" spans="1:12" ht="12.75" customHeight="1" x14ac:dyDescent="0.25">
      <c r="A250" s="87"/>
      <c r="B250" s="51"/>
      <c r="C250" s="51"/>
      <c r="D250" s="86"/>
      <c r="E250" s="47"/>
      <c r="F250" s="47"/>
      <c r="G250" s="47"/>
      <c r="H250" s="47"/>
      <c r="I250" s="47"/>
      <c r="J250" s="47"/>
      <c r="K250" s="87"/>
      <c r="L250" s="87"/>
    </row>
    <row r="251" spans="1:12" ht="12.75" customHeight="1" x14ac:dyDescent="0.25">
      <c r="A251" s="87"/>
      <c r="B251" s="51"/>
      <c r="C251" s="51"/>
      <c r="D251" s="86"/>
      <c r="E251" s="47"/>
      <c r="F251" s="47"/>
      <c r="G251" s="47"/>
      <c r="H251" s="47"/>
      <c r="I251" s="47"/>
      <c r="J251" s="47"/>
      <c r="K251" s="87"/>
      <c r="L251" s="87"/>
    </row>
    <row r="252" spans="1:12" ht="12.75" customHeight="1" x14ac:dyDescent="0.25">
      <c r="A252" s="87"/>
      <c r="B252" s="51"/>
      <c r="C252" s="51"/>
      <c r="D252" s="86"/>
      <c r="E252" s="47"/>
      <c r="F252" s="47"/>
      <c r="G252" s="47"/>
      <c r="H252" s="47"/>
      <c r="I252" s="47"/>
      <c r="J252" s="47"/>
      <c r="K252" s="87"/>
      <c r="L252" s="87"/>
    </row>
    <row r="253" spans="1:12" ht="12.75" customHeight="1" x14ac:dyDescent="0.25">
      <c r="A253" s="87"/>
      <c r="B253" s="51"/>
      <c r="C253" s="51"/>
      <c r="D253" s="86"/>
      <c r="E253" s="47"/>
      <c r="F253" s="47"/>
      <c r="G253" s="47"/>
      <c r="H253" s="47"/>
      <c r="I253" s="47"/>
      <c r="J253" s="47"/>
      <c r="K253" s="87"/>
      <c r="L253" s="87"/>
    </row>
    <row r="254" spans="1:12" ht="12.75" customHeight="1" x14ac:dyDescent="0.25">
      <c r="A254" s="87"/>
      <c r="B254" s="51"/>
      <c r="C254" s="51"/>
      <c r="D254" s="86"/>
      <c r="E254" s="47"/>
      <c r="F254" s="47"/>
      <c r="G254" s="47"/>
      <c r="H254" s="47"/>
      <c r="I254" s="47"/>
      <c r="J254" s="47"/>
      <c r="K254" s="87"/>
      <c r="L254" s="87"/>
    </row>
    <row r="255" spans="1:12" ht="12.75" customHeight="1" x14ac:dyDescent="0.25">
      <c r="A255" s="87"/>
      <c r="B255" s="51"/>
      <c r="C255" s="51"/>
      <c r="D255" s="86"/>
      <c r="E255" s="47"/>
      <c r="F255" s="47"/>
      <c r="G255" s="47"/>
      <c r="H255" s="47"/>
      <c r="I255" s="47"/>
      <c r="J255" s="47"/>
      <c r="K255" s="87"/>
      <c r="L255" s="87"/>
    </row>
    <row r="256" spans="1:12" ht="12.75" customHeight="1" x14ac:dyDescent="0.25">
      <c r="A256" s="87"/>
      <c r="B256" s="51"/>
      <c r="C256" s="51"/>
      <c r="D256" s="86"/>
      <c r="E256" s="47"/>
      <c r="F256" s="47"/>
      <c r="G256" s="47"/>
      <c r="H256" s="47"/>
      <c r="I256" s="47"/>
      <c r="J256" s="47"/>
      <c r="K256" s="87"/>
      <c r="L256" s="87"/>
    </row>
    <row r="257" spans="1:12" ht="12.75" customHeight="1" x14ac:dyDescent="0.25">
      <c r="A257" s="87"/>
      <c r="B257" s="51"/>
      <c r="C257" s="51"/>
      <c r="D257" s="86"/>
      <c r="E257" s="47"/>
      <c r="F257" s="47"/>
      <c r="G257" s="47"/>
      <c r="H257" s="47"/>
      <c r="I257" s="47"/>
      <c r="J257" s="47"/>
      <c r="K257" s="87"/>
      <c r="L257" s="87"/>
    </row>
    <row r="258" spans="1:12" ht="12.75" customHeight="1" x14ac:dyDescent="0.25">
      <c r="A258" s="87"/>
      <c r="B258" s="51"/>
      <c r="C258" s="51"/>
      <c r="D258" s="86"/>
      <c r="E258" s="47"/>
      <c r="F258" s="47"/>
      <c r="G258" s="47"/>
      <c r="H258" s="47"/>
      <c r="I258" s="47"/>
      <c r="J258" s="47"/>
      <c r="K258" s="87"/>
      <c r="L258" s="87"/>
    </row>
    <row r="259" spans="1:12" ht="12.75" customHeight="1" x14ac:dyDescent="0.25">
      <c r="A259" s="87"/>
      <c r="B259" s="51"/>
      <c r="C259" s="51"/>
      <c r="D259" s="86"/>
      <c r="E259" s="47"/>
      <c r="F259" s="47"/>
      <c r="G259" s="47"/>
      <c r="H259" s="47"/>
      <c r="I259" s="47"/>
      <c r="J259" s="47"/>
      <c r="K259" s="87"/>
      <c r="L259" s="87"/>
    </row>
    <row r="260" spans="1:12" ht="12.75" customHeight="1" x14ac:dyDescent="0.25">
      <c r="A260" s="87"/>
      <c r="B260" s="51"/>
      <c r="C260" s="51"/>
      <c r="D260" s="86"/>
      <c r="E260" s="47"/>
      <c r="F260" s="47"/>
      <c r="G260" s="47"/>
      <c r="H260" s="47"/>
      <c r="I260" s="47"/>
      <c r="J260" s="47"/>
      <c r="K260" s="87"/>
      <c r="L260" s="87"/>
    </row>
    <row r="261" spans="1:12" ht="12.75" customHeight="1" x14ac:dyDescent="0.25">
      <c r="A261" s="87"/>
      <c r="B261" s="51"/>
      <c r="C261" s="51"/>
      <c r="D261" s="86"/>
      <c r="E261" s="47"/>
      <c r="F261" s="47"/>
      <c r="G261" s="47"/>
      <c r="H261" s="47"/>
      <c r="I261" s="47"/>
      <c r="J261" s="47"/>
      <c r="K261" s="87"/>
      <c r="L261" s="87"/>
    </row>
    <row r="262" spans="1:12" ht="12.75" customHeight="1" x14ac:dyDescent="0.25">
      <c r="A262" s="87"/>
      <c r="B262" s="51"/>
      <c r="C262" s="51"/>
      <c r="D262" s="86"/>
      <c r="E262" s="47"/>
      <c r="F262" s="47"/>
      <c r="G262" s="47"/>
      <c r="H262" s="47"/>
      <c r="I262" s="47"/>
      <c r="J262" s="47"/>
      <c r="K262" s="87"/>
      <c r="L262" s="87"/>
    </row>
    <row r="263" spans="1:12" ht="12.75" customHeight="1" x14ac:dyDescent="0.25">
      <c r="A263" s="87"/>
      <c r="B263" s="51"/>
      <c r="C263" s="51"/>
      <c r="D263" s="86"/>
      <c r="E263" s="47"/>
      <c r="F263" s="47"/>
      <c r="G263" s="47"/>
      <c r="H263" s="47"/>
      <c r="I263" s="47"/>
      <c r="J263" s="47"/>
      <c r="K263" s="87"/>
      <c r="L263" s="87"/>
    </row>
    <row r="264" spans="1:12" ht="12.75" customHeight="1" x14ac:dyDescent="0.25">
      <c r="A264" s="87"/>
      <c r="B264" s="51"/>
      <c r="C264" s="51"/>
      <c r="D264" s="86"/>
      <c r="E264" s="47"/>
      <c r="F264" s="47"/>
      <c r="G264" s="47"/>
      <c r="H264" s="47"/>
      <c r="I264" s="47"/>
      <c r="J264" s="47"/>
      <c r="K264" s="87"/>
      <c r="L264" s="87"/>
    </row>
    <row r="265" spans="1:12" ht="12.75" customHeight="1" x14ac:dyDescent="0.25">
      <c r="A265" s="87"/>
      <c r="B265" s="51"/>
      <c r="C265" s="51"/>
      <c r="D265" s="86"/>
      <c r="E265" s="47"/>
      <c r="F265" s="47"/>
      <c r="G265" s="47"/>
      <c r="H265" s="47"/>
      <c r="I265" s="47"/>
      <c r="J265" s="47"/>
      <c r="K265" s="87"/>
      <c r="L265" s="87"/>
    </row>
    <row r="266" spans="1:12" x14ac:dyDescent="0.25">
      <c r="A266" s="87"/>
      <c r="B266" s="51"/>
      <c r="C266" s="51"/>
      <c r="D266" s="86"/>
      <c r="E266" s="47"/>
      <c r="F266" s="47"/>
      <c r="G266" s="47"/>
      <c r="H266" s="47"/>
      <c r="I266" s="47"/>
      <c r="J266" s="47"/>
      <c r="K266" s="87"/>
      <c r="L266" s="87"/>
    </row>
    <row r="267" spans="1:12" x14ac:dyDescent="0.25">
      <c r="A267" s="87"/>
      <c r="B267" s="51"/>
      <c r="C267" s="51"/>
      <c r="D267" s="86"/>
      <c r="E267" s="47"/>
      <c r="F267" s="47"/>
      <c r="G267" s="47"/>
      <c r="H267" s="47"/>
      <c r="I267" s="47"/>
      <c r="J267" s="47"/>
      <c r="K267" s="87"/>
      <c r="L267" s="87"/>
    </row>
    <row r="268" spans="1:12" x14ac:dyDescent="0.25">
      <c r="A268" s="87"/>
      <c r="B268" s="51"/>
      <c r="C268" s="51"/>
      <c r="D268" s="86"/>
      <c r="E268" s="47"/>
      <c r="F268" s="47"/>
      <c r="G268" s="47"/>
      <c r="H268" s="47"/>
      <c r="I268" s="47"/>
      <c r="J268" s="47"/>
      <c r="K268" s="87"/>
      <c r="L268" s="87"/>
    </row>
    <row r="269" spans="1:12" x14ac:dyDescent="0.25">
      <c r="A269" s="87"/>
      <c r="B269" s="51"/>
      <c r="C269" s="51"/>
      <c r="D269" s="86"/>
      <c r="E269" s="47"/>
      <c r="F269" s="47"/>
      <c r="G269" s="47"/>
      <c r="H269" s="47"/>
      <c r="I269" s="47"/>
      <c r="J269" s="47"/>
      <c r="K269" s="87"/>
      <c r="L269" s="87"/>
    </row>
    <row r="270" spans="1:12" x14ac:dyDescent="0.25">
      <c r="A270" s="87"/>
      <c r="B270" s="51"/>
      <c r="C270" s="51"/>
      <c r="D270" s="86"/>
      <c r="E270" s="47"/>
      <c r="F270" s="47"/>
      <c r="G270" s="47"/>
      <c r="H270" s="47"/>
      <c r="I270" s="47"/>
      <c r="J270" s="47"/>
      <c r="K270" s="87"/>
      <c r="L270" s="87"/>
    </row>
    <row r="271" spans="1:12" x14ac:dyDescent="0.25">
      <c r="A271" s="87"/>
      <c r="B271" s="51"/>
      <c r="C271" s="51"/>
      <c r="D271" s="86"/>
      <c r="E271" s="47"/>
      <c r="F271" s="47"/>
      <c r="G271" s="47"/>
      <c r="H271" s="47"/>
      <c r="I271" s="47"/>
      <c r="J271" s="47"/>
      <c r="K271" s="87"/>
      <c r="L271" s="87"/>
    </row>
  </sheetData>
  <mergeCells count="20">
    <mergeCell ref="A61:K61"/>
    <mergeCell ref="A64:L64"/>
    <mergeCell ref="A65:L65"/>
    <mergeCell ref="A66:K66"/>
    <mergeCell ref="A75:K75"/>
    <mergeCell ref="A62:L62"/>
    <mergeCell ref="A1:C1"/>
    <mergeCell ref="A2:L2"/>
    <mergeCell ref="A3:I3"/>
    <mergeCell ref="J3:L3"/>
    <mergeCell ref="K9:L10"/>
    <mergeCell ref="D10:D11"/>
    <mergeCell ref="E10:E11"/>
    <mergeCell ref="G10:G11"/>
    <mergeCell ref="A9:A11"/>
    <mergeCell ref="B9:C11"/>
    <mergeCell ref="D9:E9"/>
    <mergeCell ref="H9:H11"/>
    <mergeCell ref="I9:I11"/>
    <mergeCell ref="J9:J11"/>
  </mergeCells>
  <printOptions horizontalCentered="1"/>
  <pageMargins left="0.39370078740157483" right="0.59055118110236227" top="0.59055118110236227" bottom="0.59055118110236227" header="0.19685039370078741" footer="0"/>
  <pageSetup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vt:i4>
      </vt:variant>
    </vt:vector>
  </HeadingPairs>
  <TitlesOfParts>
    <vt:vector size="21" baseType="lpstr">
      <vt:lpstr>FIN-FÍS</vt:lpstr>
      <vt:lpstr>FN INV DIR OPER</vt:lpstr>
      <vt:lpstr>FN INV CON OPER</vt:lpstr>
      <vt:lpstr>COMP INV DIR OPER</vt:lpstr>
      <vt:lpstr>COMP DIR COND COSTO TOT</vt:lpstr>
      <vt:lpstr>VPN INV FIN DIR</vt:lpstr>
      <vt:lpstr>VPN INV FIN COND</vt:lpstr>
      <vt:lpstr>'COMP DIR COND COSTO TOT'!Área_de_impresión</vt:lpstr>
      <vt:lpstr>'COMP INV DIR OPER'!Área_de_impresión</vt:lpstr>
      <vt:lpstr>'FIN-FÍS'!Área_de_impresión</vt:lpstr>
      <vt:lpstr>'FN INV CON OPER'!Área_de_impresión</vt:lpstr>
      <vt:lpstr>'FN INV DIR OPER'!Área_de_impresión</vt:lpstr>
      <vt:lpstr>'VPN INV FIN COND'!Área_de_impresión</vt:lpstr>
      <vt:lpstr>'VPN INV FIN DIR'!Área_de_impresión</vt:lpstr>
      <vt:lpstr>'COMP DIR COND COSTO TOT'!Títulos_a_imprimir</vt:lpstr>
      <vt:lpstr>'COMP INV DIR OPER'!Títulos_a_imprimir</vt:lpstr>
      <vt:lpstr>'FIN-FÍS'!Títulos_a_imprimir</vt:lpstr>
      <vt:lpstr>'FN INV CON OPER'!Títulos_a_imprimir</vt:lpstr>
      <vt:lpstr>'FN INV DIR OPER'!Títulos_a_imprimir</vt:lpstr>
      <vt:lpstr>'VPN INV FIN COND'!Títulos_a_imprimir</vt:lpstr>
      <vt:lpstr>'VPN INV FIN DIR'!Títulos_a_imprimir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cp:lastPrinted>2025-01-24T22:49:32Z</cp:lastPrinted>
  <dcterms:created xsi:type="dcterms:W3CDTF">2025-01-24T16:42:14Z</dcterms:created>
  <dcterms:modified xsi:type="dcterms:W3CDTF">2025-01-27T20:38:07Z</dcterms:modified>
</cp:coreProperties>
</file>