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mis documentos\Información 2024\Informes Trimestrales\Primer Trimestre\PIDIREGAS\"/>
    </mc:Choice>
  </mc:AlternateContent>
  <bookViews>
    <workbookView xWindow="0" yWindow="0" windowWidth="28800" windowHeight="11730"/>
  </bookViews>
  <sheets>
    <sheet name="AVANCE FIN FIS" sheetId="1" r:id="rId1"/>
    <sheet name="FN INV DIR OPER" sheetId="2" r:id="rId2"/>
    <sheet name="FN INV COND OPER" sheetId="3" r:id="rId3"/>
    <sheet name="COM INV DIR OPER" sheetId="4" r:id="rId4"/>
    <sheet name="COM DIR COND COSTO TOT" sheetId="5" r:id="rId5"/>
    <sheet name="VPN INV FIN DIR" sheetId="6" r:id="rId6"/>
    <sheet name="VPN INV FIN COND" sheetId="7" r:id="rId7"/>
  </sheets>
  <externalReferences>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s>
  <definedNames>
    <definedName name="\A" localSheetId="0">[1]FORMATO!#REF!</definedName>
    <definedName name="\A" localSheetId="4">[2]FORMATO!#REF!</definedName>
    <definedName name="\A" localSheetId="3">[2]FORMATO!#REF!</definedName>
    <definedName name="\A">[1]FORMATO!#REF!</definedName>
    <definedName name="\B" localSheetId="0">#REF!</definedName>
    <definedName name="\B" localSheetId="4">#REF!</definedName>
    <definedName name="\B" localSheetId="3">#REF!</definedName>
    <definedName name="\B">#REF!</definedName>
    <definedName name="\C" localSheetId="0">#REF!</definedName>
    <definedName name="\C" localSheetId="4">#REF!</definedName>
    <definedName name="\C" localSheetId="3">#REF!</definedName>
    <definedName name="\C">#REF!</definedName>
    <definedName name="\G" localSheetId="0">#REF!</definedName>
    <definedName name="\G" localSheetId="4">#REF!</definedName>
    <definedName name="\G" localSheetId="3">#REF!</definedName>
    <definedName name="\G">#REF!</definedName>
    <definedName name="____1__123Graph_AGRAFICO_1" hidden="1">[3]Centrales!$CV$118:$DG$118</definedName>
    <definedName name="____10__123Graph_XGRAFICO_2" hidden="1">[3]Centrales!$CV$7:$DG$7</definedName>
    <definedName name="____2__123Graph_AGRAFICO_2" hidden="1">[3]Centrales!$CF$118:$CQ$118</definedName>
    <definedName name="____3__123Graph_BGRAFICO_1" hidden="1">[3]Centrales!$CV$129:$DG$129</definedName>
    <definedName name="____4__123Graph_BGRAFICO_2" hidden="1">[3]Centrales!$CF$129:$CQ$129</definedName>
    <definedName name="____5__123Graph_LBL_AGRAFICO_1" hidden="1">[3]Centrales!$CV$118:$DG$118</definedName>
    <definedName name="____6__123Graph_LBL_AGRAFICO_2" hidden="1">[3]Centrales!$CF$118:$CQ$118</definedName>
    <definedName name="____7__123Graph_LBL_BGRAFICO_1" hidden="1">[3]Centrales!$CV$129:$DG$129</definedName>
    <definedName name="____8__123Graph_LBL_BGRAFICO_2" hidden="1">[3]Centrales!$CF$129:$CQ$129</definedName>
    <definedName name="____9__123Graph_XGRAFICO_1" hidden="1">[3]Centrales!$CV$7:$DG$7</definedName>
    <definedName name="___1__123Graph_AGRAFICO_1" hidden="1">[3]Centrales!$CV$118:$DG$118</definedName>
    <definedName name="___10__123Graph_XGRAFICO_2" hidden="1">[3]Centrales!$CV$7:$DG$7</definedName>
    <definedName name="___2__123Graph_AGRAFICO_2" hidden="1">[3]Centrales!$CF$118:$CQ$118</definedName>
    <definedName name="___3__123Graph_BGRAFICO_1" hidden="1">[3]Centrales!$CV$129:$DG$129</definedName>
    <definedName name="___4__123Graph_BGRAFICO_2" hidden="1">[3]Centrales!$CF$129:$CQ$129</definedName>
    <definedName name="___5__123Graph_LBL_AGRAFICO_1" hidden="1">[3]Centrales!$CV$118:$DG$118</definedName>
    <definedName name="___6__123Graph_LBL_AGRAFICO_2" hidden="1">[3]Centrales!$CF$118:$CQ$118</definedName>
    <definedName name="___7__123Graph_LBL_BGRAFICO_1" hidden="1">[3]Centrales!$CV$129:$DG$129</definedName>
    <definedName name="___8__123Graph_LBL_BGRAFICO_2" hidden="1">[3]Centrales!$CF$129:$CQ$129</definedName>
    <definedName name="___9__123Graph_XGRAFICO_1" hidden="1">[3]Centrales!$CV$7:$DG$7</definedName>
    <definedName name="___TDC2001">'[4]Tipos de Cambio'!$C$4</definedName>
    <definedName name="___tdc20012">'[4]Tipos de Cambio'!$C$4</definedName>
    <definedName name="__1__123Graph_AGRAFICO_1" hidden="1">[3]Centrales!$CV$118:$DG$118</definedName>
    <definedName name="__10__123Graph_XGRAFICO_2" hidden="1">[3]Centrales!$CV$7:$DG$7</definedName>
    <definedName name="__123Graph_A" hidden="1">[3]Centrales!$CV$129:$DA$129</definedName>
    <definedName name="__123Graph_B" hidden="1">[3]Centrales!$CV$118:$DA$118</definedName>
    <definedName name="__123Graph_LBL_A" hidden="1">[3]Centrales!$CV$129:$DD$129</definedName>
    <definedName name="__123Graph_LBL_B" hidden="1">[3]Centrales!$CV$118:$DD$118</definedName>
    <definedName name="__123Graph_X" hidden="1">[3]Centrales!$CV$7:$DA$7</definedName>
    <definedName name="__2__123Graph_AGRAFICO_2" hidden="1">[3]Centrales!$CF$118:$CQ$118</definedName>
    <definedName name="__3__123Graph_BGRAFICO_1" hidden="1">[3]Centrales!$CV$129:$DG$129</definedName>
    <definedName name="__4__123Graph_BGRAFICO_2" hidden="1">[3]Centrales!$CF$129:$CQ$129</definedName>
    <definedName name="__5__123Graph_LBL_AGRAFICO_1" hidden="1">[3]Centrales!$CV$118:$DG$118</definedName>
    <definedName name="__6__123Graph_LBL_AGRAFICO_2" hidden="1">[3]Centrales!$CF$118:$CQ$118</definedName>
    <definedName name="__7__123Graph_LBL_BGRAFICO_1" hidden="1">[3]Centrales!$CV$129:$DG$129</definedName>
    <definedName name="__8__123Graph_LBL_BGRAFICO_2" hidden="1">[3]Centrales!$CF$129:$CQ$129</definedName>
    <definedName name="__9__123Graph_XGRAFICO_1" hidden="1">[3]Centrales!$CV$7:$DG$7</definedName>
    <definedName name="_1__123Graph_AGRAFICO_1" hidden="1">[3]Centrales!$CV$118:$DG$118</definedName>
    <definedName name="_10__123Graph_XGRAFICO_2" hidden="1">[3]Centrales!$CV$7:$DG$7</definedName>
    <definedName name="_2__123Graph_AGRAFICO_2" hidden="1">[3]Centrales!$CF$118:$CQ$118</definedName>
    <definedName name="_3__123Graph_BGRAFICO_1" hidden="1">[3]Centrales!$CV$129:$DG$129</definedName>
    <definedName name="_4__123Graph_BGRAFICO_2" hidden="1">[3]Centrales!$CF$129:$CQ$129</definedName>
    <definedName name="_5__123Graph_LBL_AGRAFICO_1" hidden="1">[3]Centrales!$CV$118:$DG$118</definedName>
    <definedName name="_6__123Graph_LBL_AGRAFICO_2" hidden="1">[3]Centrales!$CF$118:$CQ$118</definedName>
    <definedName name="_7__123Graph_LBL_BGRAFICO_1" hidden="1">[3]Centrales!$CV$129:$DG$129</definedName>
    <definedName name="_8__123Graph_LBL_BGRAFICO_2" hidden="1">[3]Centrales!$CF$129:$CQ$129</definedName>
    <definedName name="_9__123Graph_XGRAFICO_1" hidden="1">[3]Centrales!$CV$7:$DG$7</definedName>
    <definedName name="_DA0" localSheetId="0" hidden="1">#REF!</definedName>
    <definedName name="_DA0" hidden="1">#REF!</definedName>
    <definedName name="_DEF9596" localSheetId="0">#REF!</definedName>
    <definedName name="_DEF9596">#REF!</definedName>
    <definedName name="_DEF9796" localSheetId="0">#REF!</definedName>
    <definedName name="_DEF9796">#REF!</definedName>
    <definedName name="_DEF9899" localSheetId="0">#REF!</definedName>
    <definedName name="_DEF9899">#REF!</definedName>
    <definedName name="_Ene2001" localSheetId="0">#REF!</definedName>
    <definedName name="_Ene2001" localSheetId="4">#REF!</definedName>
    <definedName name="_Ene2001" localSheetId="3">#REF!</definedName>
    <definedName name="_Ene2001" localSheetId="2">#REF!</definedName>
    <definedName name="_Ene2001" localSheetId="6">#REF!</definedName>
    <definedName name="_Ene2001" localSheetId="5">#REF!</definedName>
    <definedName name="_Ene2001">#REF!</definedName>
    <definedName name="_Fill" localSheetId="0" hidden="1">#REF!</definedName>
    <definedName name="_Fill" localSheetId="4" hidden="1">#REF!</definedName>
    <definedName name="_Fill" localSheetId="3" hidden="1">#REF!</definedName>
    <definedName name="_Fill" hidden="1">#REF!</definedName>
    <definedName name="_xlnm._FilterDatabase" localSheetId="0" hidden="1">'AVANCE FIN FIS'!$C$17:$P$74</definedName>
    <definedName name="_xlnm._FilterDatabase" localSheetId="4" hidden="1">'COM DIR COND COSTO TOT'!$A$15:$L$245</definedName>
    <definedName name="_xlnm._FilterDatabase" localSheetId="3">#REF!</definedName>
    <definedName name="_xlnm._FilterDatabase" localSheetId="1" hidden="1">'FN INV DIR OPER'!$A$4:$U$284</definedName>
    <definedName name="_xlnm._FilterDatabase">#REF!</definedName>
    <definedName name="_Key1" localSheetId="0" hidden="1">#REF!</definedName>
    <definedName name="_Key1" localSheetId="4" hidden="1">#REF!</definedName>
    <definedName name="_Key1" localSheetId="3" hidden="1">#REF!</definedName>
    <definedName name="_Key1" hidden="1">#REF!</definedName>
    <definedName name="_Key2" localSheetId="0" hidden="1">#REF!</definedName>
    <definedName name="_Key2" localSheetId="4" hidden="1">#REF!</definedName>
    <definedName name="_Key2" localSheetId="3" hidden="1">#REF!</definedName>
    <definedName name="_Key2" hidden="1">#REF!</definedName>
    <definedName name="_Order1" hidden="1">255</definedName>
    <definedName name="_Order2" hidden="1">0</definedName>
    <definedName name="_Parse_In" localSheetId="0" hidden="1">#REF!</definedName>
    <definedName name="_Parse_In" localSheetId="4" hidden="1">#REF!</definedName>
    <definedName name="_Parse_In" localSheetId="3" hidden="1">#REF!</definedName>
    <definedName name="_Parse_In" hidden="1">#REF!</definedName>
    <definedName name="_Sort" localSheetId="0" hidden="1">#REF!</definedName>
    <definedName name="_Sort" localSheetId="4" hidden="1">#REF!</definedName>
    <definedName name="_Sort" localSheetId="3" hidden="1">#REF!</definedName>
    <definedName name="_Sort" hidden="1">#REF!</definedName>
    <definedName name="_TC2001" localSheetId="0">#REF!</definedName>
    <definedName name="_TC2001" localSheetId="4">#REF!</definedName>
    <definedName name="_TC2001" localSheetId="3">#REF!</definedName>
    <definedName name="_TC2001" localSheetId="2">#REF!</definedName>
    <definedName name="_TC2001" localSheetId="6">#REF!</definedName>
    <definedName name="_TC2001" localSheetId="5">#REF!</definedName>
    <definedName name="_TC2001">#REF!</definedName>
    <definedName name="_TDC2001" localSheetId="4">'[5]Tipos de Cambio'!$C$4</definedName>
    <definedName name="_TDC2001" localSheetId="3">'[5]Tipos de Cambio'!$C$4</definedName>
    <definedName name="_TDC2001" localSheetId="2">#REF!</definedName>
    <definedName name="_TDC2001" localSheetId="6">'[6]Tipos de Cambio'!$C$4</definedName>
    <definedName name="_TDC2001" localSheetId="5">'[6]Tipos de Cambio'!$C$4</definedName>
    <definedName name="_TDC2001">'[7]Tipos de Cambio'!$C$4</definedName>
    <definedName name="_tdc20012" localSheetId="2">#REF!</definedName>
    <definedName name="_tdc20012">'[5]Tipos de Cambio'!$C$4</definedName>
    <definedName name="_TIT1" localSheetId="0">#REF!</definedName>
    <definedName name="_TIT1">#REF!</definedName>
    <definedName name="a" localSheetId="0">#REF!</definedName>
    <definedName name="a" localSheetId="4">#REF!</definedName>
    <definedName name="a" localSheetId="3">#REF!</definedName>
    <definedName name="a">#REF!</definedName>
    <definedName name="A_01_SEN" localSheetId="0">'[8]DGBSEN 03'!#REF!</definedName>
    <definedName name="A_01_SEN" localSheetId="4">'[9]DGBSEN 03'!#REF!</definedName>
    <definedName name="A_01_SEN" localSheetId="3">'[9]DGBSEN 03'!#REF!</definedName>
    <definedName name="A_01_SEN">'[8]DGBSEN 03'!#REF!</definedName>
    <definedName name="A_02_CFE" localSheetId="0">'[8]DGBSEN 03'!#REF!</definedName>
    <definedName name="A_02_CFE" localSheetId="4">'[9]DGBSEN 03'!#REF!</definedName>
    <definedName name="A_02_CFE" localSheetId="3">'[9]DGBSEN 03'!#REF!</definedName>
    <definedName name="A_02_CFE">'[8]DGBSEN 03'!#REF!</definedName>
    <definedName name="A_03_CLYF" localSheetId="0">'[8]DGBSEN 03'!#REF!</definedName>
    <definedName name="A_03_CLYF" localSheetId="4">'[9]DGBSEN 03'!#REF!</definedName>
    <definedName name="A_03_CLYF" localSheetId="3">'[9]DGBSEN 03'!#REF!</definedName>
    <definedName name="A_03_CLYF">'[8]DGBSEN 03'!#REF!</definedName>
    <definedName name="A_04_ADC" localSheetId="0">'[8]DGBSEN 03'!#REF!</definedName>
    <definedName name="A_04_ADC" localSheetId="4">'[9]DGBSEN 03'!#REF!</definedName>
    <definedName name="A_04_ADC" localSheetId="3">'[9]DGBSEN 03'!#REF!</definedName>
    <definedName name="A_04_ADC">'[8]DGBSEN 03'!#REF!</definedName>
    <definedName name="A_05_VAPMAY" localSheetId="0">'[8]DGBSEN 03'!#REF!</definedName>
    <definedName name="A_05_VAPMAY" localSheetId="4">'[9]DGBSEN 03'!#REF!</definedName>
    <definedName name="A_05_VAPMAY" localSheetId="3">'[9]DGBSEN 03'!#REF!</definedName>
    <definedName name="A_05_VAPMAY">'[8]DGBSEN 03'!#REF!</definedName>
    <definedName name="A_06_VAPMEN" localSheetId="0">'[8]DGBSEN 03'!#REF!</definedName>
    <definedName name="A_06_VAPMEN" localSheetId="4">'[9]DGBSEN 03'!#REF!</definedName>
    <definedName name="A_06_VAPMEN" localSheetId="3">'[9]DGBSEN 03'!#REF!</definedName>
    <definedName name="A_06_VAPMEN">'[8]DGBSEN 03'!#REF!</definedName>
    <definedName name="A_07_TGASa" localSheetId="0">'[8]DGBSEN 03'!#REF!</definedName>
    <definedName name="A_07_TGASa" localSheetId="4">'[9]DGBSEN 03'!#REF!</definedName>
    <definedName name="A_07_TGASa" localSheetId="3">'[9]DGBSEN 03'!#REF!</definedName>
    <definedName name="A_07_TGASa">'[8]DGBSEN 03'!#REF!</definedName>
    <definedName name="A_08_TGASb" localSheetId="0">'[8]DGBSEN 03'!#REF!</definedName>
    <definedName name="A_08_TGASb" localSheetId="4">'[9]DGBSEN 03'!#REF!</definedName>
    <definedName name="A_08_TGASb" localSheetId="3">'[9]DGBSEN 03'!#REF!</definedName>
    <definedName name="A_08_TGASb">'[8]DGBSEN 03'!#REF!</definedName>
    <definedName name="A_09_CCOMB" localSheetId="0">'[8]DGBSEN 03'!#REF!</definedName>
    <definedName name="A_09_CCOMB" localSheetId="4">'[9]DGBSEN 03'!#REF!</definedName>
    <definedName name="A_09_CCOMB" localSheetId="3">'[9]DGBSEN 03'!#REF!</definedName>
    <definedName name="A_09_CCOMB">'[8]DGBSEN 03'!#REF!</definedName>
    <definedName name="A_10_CINT" localSheetId="0">'[8]DGBSEN 03'!#REF!</definedName>
    <definedName name="A_10_CINT" localSheetId="4">'[9]DGBSEN 03'!#REF!</definedName>
    <definedName name="A_10_CINT" localSheetId="3">'[9]DGBSEN 03'!#REF!</definedName>
    <definedName name="A_10_CINT">'[8]DGBSEN 03'!#REF!</definedName>
    <definedName name="A_11_PAISLADAS" localSheetId="0">'[8]DGBSEN 03'!#REF!</definedName>
    <definedName name="A_11_PAISLADAS" localSheetId="4">'[9]DGBSEN 03'!#REF!</definedName>
    <definedName name="A_11_PAISLADAS" localSheetId="3">'[9]DGBSEN 03'!#REF!</definedName>
    <definedName name="A_11_PAISLADAS">'[8]DGBSEN 03'!#REF!</definedName>
    <definedName name="A_12_HIDROMAY" localSheetId="0">'[8]DGBSEN 03'!#REF!</definedName>
    <definedName name="A_12_HIDROMAY" localSheetId="4">'[9]DGBSEN 03'!#REF!</definedName>
    <definedName name="A_12_HIDROMAY" localSheetId="3">'[9]DGBSEN 03'!#REF!</definedName>
    <definedName name="A_12_HIDROMAY">'[8]DGBSEN 03'!#REF!</definedName>
    <definedName name="A_13_HIDROMENa" localSheetId="0">'[8]DGBSEN 03'!#REF!</definedName>
    <definedName name="A_13_HIDROMENa" localSheetId="4">'[9]DGBSEN 03'!#REF!</definedName>
    <definedName name="A_13_HIDROMENa" localSheetId="3">'[9]DGBSEN 03'!#REF!</definedName>
    <definedName name="A_13_HIDROMENa">'[8]DGBSEN 03'!#REF!</definedName>
    <definedName name="A_14_HIDROMENb" localSheetId="0">'[8]DGBSEN 03'!#REF!</definedName>
    <definedName name="A_14_HIDROMENb" localSheetId="4">'[9]DGBSEN 03'!#REF!</definedName>
    <definedName name="A_14_HIDROMENb" localSheetId="3">'[9]DGBSEN 03'!#REF!</definedName>
    <definedName name="A_14_HIDROMENb">'[8]DGBSEN 03'!#REF!</definedName>
    <definedName name="A_15_HIDROMENc" localSheetId="0">'[8]DGBSEN 03'!#REF!</definedName>
    <definedName name="A_15_HIDROMENc" localSheetId="4">'[9]DGBSEN 03'!#REF!</definedName>
    <definedName name="A_15_HIDROMENc" localSheetId="3">'[9]DGBSEN 03'!#REF!</definedName>
    <definedName name="A_15_HIDROMENc">'[8]DGBSEN 03'!#REF!</definedName>
    <definedName name="A_16_CARBONUCLEAR" localSheetId="0">'[8]DGBSEN 03'!#REF!</definedName>
    <definedName name="A_16_CARBONUCLEAR" localSheetId="4">'[9]DGBSEN 03'!#REF!</definedName>
    <definedName name="A_16_CARBONUCLEAR" localSheetId="3">'[9]DGBSEN 03'!#REF!</definedName>
    <definedName name="A_16_CARBONUCLEAR">'[8]DGBSEN 03'!#REF!</definedName>
    <definedName name="A_18_GEOEOLO" localSheetId="0">'[8]DGBSEN 03'!#REF!</definedName>
    <definedName name="A_18_GEOEOLO" localSheetId="4">'[9]DGBSEN 03'!#REF!</definedName>
    <definedName name="A_18_GEOEOLO" localSheetId="3">'[9]DGBSEN 03'!#REF!</definedName>
    <definedName name="A_18_GEOEOLO">'[8]DGBSEN 03'!#REF!</definedName>
    <definedName name="aa" hidden="1">{"'Control de Gestión'!$A$2:$N$39"}</definedName>
    <definedName name="aaa" localSheetId="0">#REF!</definedName>
    <definedName name="aaa">#REF!</definedName>
    <definedName name="AAAA" localSheetId="0">#REF!</definedName>
    <definedName name="AAAA">#REF!</definedName>
    <definedName name="Acum_2014_Condicionada" localSheetId="0">#REF!</definedName>
    <definedName name="Acum_2014_Condicionada" localSheetId="4">#REF!</definedName>
    <definedName name="Acum_2014_Condicionada" localSheetId="3">#REF!</definedName>
    <definedName name="Acum_2014_Condicionada">#REF!</definedName>
    <definedName name="Acum_2014_Directa" localSheetId="0">'[10]6.0 dólares'!#REF!</definedName>
    <definedName name="Acum_2014_Directa" localSheetId="4">#REF!</definedName>
    <definedName name="Acum_2014_Directa" localSheetId="3">#REF!</definedName>
    <definedName name="Acum_2014_Directa">'[10]6.0 dólares'!#REF!</definedName>
    <definedName name="Acum_2014_Total" localSheetId="0">#REF!</definedName>
    <definedName name="Acum_2014_Total" localSheetId="4">#REF!</definedName>
    <definedName name="Acum_2014_Total" localSheetId="3">#REF!</definedName>
    <definedName name="Acum_2014_Total">#REF!</definedName>
    <definedName name="Acum_2016_Total" localSheetId="0">'[10]6.0 dólares'!#REF!</definedName>
    <definedName name="Acum_2016_Total" localSheetId="4">#REF!</definedName>
    <definedName name="Acum_2016_Total" localSheetId="3">#REF!</definedName>
    <definedName name="Acum_2016_Total">'[10]6.0 dólares'!#REF!</definedName>
    <definedName name="adadsasda" localSheetId="0">#REF!</definedName>
    <definedName name="adadsasda">#REF!</definedName>
    <definedName name="Ahorros_OP">'[11]EVA 00'!$F$14</definedName>
    <definedName name="ANEXOS">'[12]FleteCarbón import. Bolivar Alt:Fuentes'!$A$1:$T$78</definedName>
    <definedName name="Anyo_de_referencia">[13]Oculta!$B$8</definedName>
    <definedName name="Anyo_fin_PEM">'[11]EVA 00'!$A$54</definedName>
    <definedName name="Anyo_inicio_PEM">'[11]EVA 00'!$A$22</definedName>
    <definedName name="año">2006</definedName>
    <definedName name="AREA_DE_IMPRESI" localSheetId="0">#REF!</definedName>
    <definedName name="AREA_DE_IMPRESI" localSheetId="4">#REF!</definedName>
    <definedName name="AREA_DE_IMPRESI" localSheetId="3">#REF!</definedName>
    <definedName name="AREA_DE_IMPRESI">#REF!</definedName>
    <definedName name="_xlnm.Print_Area" localSheetId="0">'AVANCE FIN FIS'!$A$1:$P$74</definedName>
    <definedName name="_xlnm.Print_Area" localSheetId="4">'COM DIR COND COSTO TOT'!$A$1:$L$314</definedName>
    <definedName name="_xlnm.Print_Area" localSheetId="3">'COM INV DIR OPER'!$A$1:$M$278</definedName>
    <definedName name="_xlnm.Print_Area" localSheetId="2">'FN INV COND OPER'!$A$1:$M$50</definedName>
    <definedName name="_xlnm.Print_Area" localSheetId="1">'FN INV DIR OPER'!$A$1:$O$284</definedName>
    <definedName name="_xlnm.Print_Area" localSheetId="6">'VPN INV FIN COND'!$A$1:$L$65</definedName>
    <definedName name="_xlnm.Print_Area" localSheetId="5">'VPN INV FIN DIR'!$A$1:$L$316</definedName>
    <definedName name="asadasd" localSheetId="0">#REF!</definedName>
    <definedName name="asadasd" localSheetId="4">#REF!</definedName>
    <definedName name="asadasd" localSheetId="3">#REF!</definedName>
    <definedName name="asadasd">#REF!</definedName>
    <definedName name="ASDADAD" localSheetId="0">_F17C15</definedName>
    <definedName name="ASDADAD">_F17C15</definedName>
    <definedName name="b" localSheetId="0">#REF!</definedName>
    <definedName name="b">#REF!</definedName>
    <definedName name="B_01_SEN" localSheetId="0">'[8]DGBSEN 03'!#REF!</definedName>
    <definedName name="B_01_SEN" localSheetId="4">'[9]DGBSEN 03'!#REF!</definedName>
    <definedName name="B_01_SEN" localSheetId="3">'[9]DGBSEN 03'!#REF!</definedName>
    <definedName name="B_01_SEN">'[8]DGBSEN 03'!#REF!</definedName>
    <definedName name="B_02_CFE" localSheetId="0">'[8]DGBSEN 03'!#REF!</definedName>
    <definedName name="B_02_CFE" localSheetId="4">'[9]DGBSEN 03'!#REF!</definedName>
    <definedName name="B_02_CFE" localSheetId="3">'[9]DGBSEN 03'!#REF!</definedName>
    <definedName name="B_02_CFE">'[8]DGBSEN 03'!#REF!</definedName>
    <definedName name="B_03_CLYF" localSheetId="0">'[8]DGBSEN 03'!#REF!</definedName>
    <definedName name="B_03_CLYF" localSheetId="4">'[9]DGBSEN 03'!#REF!</definedName>
    <definedName name="B_03_CLYF" localSheetId="3">'[9]DGBSEN 03'!#REF!</definedName>
    <definedName name="B_03_CLYF">'[8]DGBSEN 03'!#REF!</definedName>
    <definedName name="B_04_ADC" localSheetId="0">'[8]DGBSEN 03'!#REF!</definedName>
    <definedName name="B_04_ADC" localSheetId="4">'[9]DGBSEN 03'!#REF!</definedName>
    <definedName name="B_04_ADC" localSheetId="3">'[9]DGBSEN 03'!#REF!</definedName>
    <definedName name="B_04_ADC">'[8]DGBSEN 03'!#REF!</definedName>
    <definedName name="B_05_VAPMAY" localSheetId="0">'[8]DGBSEN 03'!#REF!</definedName>
    <definedName name="B_05_VAPMAY" localSheetId="4">'[9]DGBSEN 03'!#REF!</definedName>
    <definedName name="B_05_VAPMAY" localSheetId="3">'[9]DGBSEN 03'!#REF!</definedName>
    <definedName name="B_05_VAPMAY">'[8]DGBSEN 03'!#REF!</definedName>
    <definedName name="B_06_VAPMEN" localSheetId="0">'[8]DGBSEN 03'!#REF!</definedName>
    <definedName name="B_06_VAPMEN" localSheetId="4">'[9]DGBSEN 03'!#REF!</definedName>
    <definedName name="B_06_VAPMEN" localSheetId="3">'[9]DGBSEN 03'!#REF!</definedName>
    <definedName name="B_06_VAPMEN">'[8]DGBSEN 03'!#REF!</definedName>
    <definedName name="B_07_TGASa" localSheetId="0">'[8]DGBSEN 03'!#REF!</definedName>
    <definedName name="B_07_TGASa" localSheetId="4">'[9]DGBSEN 03'!#REF!</definedName>
    <definedName name="B_07_TGASa" localSheetId="3">'[9]DGBSEN 03'!#REF!</definedName>
    <definedName name="B_07_TGASa">'[8]DGBSEN 03'!#REF!</definedName>
    <definedName name="B_08_TGASb" localSheetId="0">'[8]DGBSEN 03'!#REF!</definedName>
    <definedName name="B_08_TGASb" localSheetId="4">'[9]DGBSEN 03'!#REF!</definedName>
    <definedName name="B_08_TGASb" localSheetId="3">'[9]DGBSEN 03'!#REF!</definedName>
    <definedName name="B_08_TGASb">'[8]DGBSEN 03'!#REF!</definedName>
    <definedName name="B_09_CCOMB" localSheetId="0">'[8]DGBSEN 03'!#REF!</definedName>
    <definedName name="B_09_CCOMB" localSheetId="4">'[9]DGBSEN 03'!#REF!</definedName>
    <definedName name="B_09_CCOMB" localSheetId="3">'[9]DGBSEN 03'!#REF!</definedName>
    <definedName name="B_09_CCOMB">'[8]DGBSEN 03'!#REF!</definedName>
    <definedName name="B_10_CINT" localSheetId="0">'[8]DGBSEN 03'!#REF!</definedName>
    <definedName name="B_10_CINT" localSheetId="4">'[9]DGBSEN 03'!#REF!</definedName>
    <definedName name="B_10_CINT" localSheetId="3">'[9]DGBSEN 03'!#REF!</definedName>
    <definedName name="B_10_CINT">'[8]DGBSEN 03'!#REF!</definedName>
    <definedName name="B_11_PAISLADAS" localSheetId="0">'[8]DGBSEN 03'!#REF!</definedName>
    <definedName name="B_11_PAISLADAS" localSheetId="4">'[9]DGBSEN 03'!#REF!</definedName>
    <definedName name="B_11_PAISLADAS" localSheetId="3">'[9]DGBSEN 03'!#REF!</definedName>
    <definedName name="B_11_PAISLADAS">'[8]DGBSEN 03'!#REF!</definedName>
    <definedName name="B_12_HIDROMAY" localSheetId="0">'[8]DGBSEN 03'!#REF!</definedName>
    <definedName name="B_12_HIDROMAY" localSheetId="4">'[9]DGBSEN 03'!#REF!</definedName>
    <definedName name="B_12_HIDROMAY" localSheetId="3">'[9]DGBSEN 03'!#REF!</definedName>
    <definedName name="B_12_HIDROMAY">'[8]DGBSEN 03'!#REF!</definedName>
    <definedName name="B_13_HIDROMENa" localSheetId="0">'[8]DGBSEN 03'!#REF!</definedName>
    <definedName name="B_13_HIDROMENa" localSheetId="4">'[9]DGBSEN 03'!#REF!</definedName>
    <definedName name="B_13_HIDROMENa" localSheetId="3">'[9]DGBSEN 03'!#REF!</definedName>
    <definedName name="B_13_HIDROMENa">'[8]DGBSEN 03'!#REF!</definedName>
    <definedName name="B_14_HIDROMENb" localSheetId="0">'[8]DGBSEN 03'!#REF!</definedName>
    <definedName name="B_14_HIDROMENb" localSheetId="4">'[9]DGBSEN 03'!#REF!</definedName>
    <definedName name="B_14_HIDROMENb" localSheetId="3">'[9]DGBSEN 03'!#REF!</definedName>
    <definedName name="B_14_HIDROMENb">'[8]DGBSEN 03'!#REF!</definedName>
    <definedName name="B_15_HIDROMENc" localSheetId="0">'[8]DGBSEN 03'!#REF!</definedName>
    <definedName name="B_15_HIDROMENc" localSheetId="4">'[9]DGBSEN 03'!#REF!</definedName>
    <definedName name="B_15_HIDROMENc" localSheetId="3">'[9]DGBSEN 03'!#REF!</definedName>
    <definedName name="B_15_HIDROMENc">'[8]DGBSEN 03'!#REF!</definedName>
    <definedName name="B_16_CARBONUCLEAR" localSheetId="0">'[8]DGBSEN 03'!#REF!</definedName>
    <definedName name="B_16_CARBONUCLEAR" localSheetId="4">'[9]DGBSEN 03'!#REF!</definedName>
    <definedName name="B_16_CARBONUCLEAR" localSheetId="3">'[9]DGBSEN 03'!#REF!</definedName>
    <definedName name="B_16_CARBONUCLEAR">'[8]DGBSEN 03'!#REF!</definedName>
    <definedName name="B_18_GEOEOLO" localSheetId="0">'[8]DGBSEN 03'!#REF!</definedName>
    <definedName name="B_18_GEOEOLO" localSheetId="4">'[9]DGBSEN 03'!#REF!</definedName>
    <definedName name="B_18_GEOEOLO" localSheetId="3">'[9]DGBSEN 03'!#REF!</definedName>
    <definedName name="B_18_GEOEOLO">'[8]DGBSEN 03'!#REF!</definedName>
    <definedName name="BARRILES">6.28982</definedName>
    <definedName name="Benef_Costo">'[11]EVA 00'!$I$11</definedName>
    <definedName name="BTU">3.968569</definedName>
    <definedName name="CA_CARBON" localSheetId="0">'[8]DGBSEN 03'!#REF!</definedName>
    <definedName name="CA_CARBON" localSheetId="4">'[9]DGBSEN 03'!#REF!</definedName>
    <definedName name="CA_CARBON" localSheetId="3">'[9]DGBSEN 03'!#REF!</definedName>
    <definedName name="CA_CARBON">'[8]DGBSEN 03'!#REF!</definedName>
    <definedName name="CA_EOLO" localSheetId="0">'[8]DGBSEN 03'!#REF!</definedName>
    <definedName name="CA_EOLO" localSheetId="4">'[9]DGBSEN 03'!#REF!</definedName>
    <definedName name="CA_EOLO" localSheetId="3">'[9]DGBSEN 03'!#REF!</definedName>
    <definedName name="CA_EOLO">'[8]DGBSEN 03'!#REF!</definedName>
    <definedName name="CA_GEOTERM" localSheetId="0">'[8]DGBSEN 03'!#REF!</definedName>
    <definedName name="CA_GEOTERM" localSheetId="4">'[9]DGBSEN 03'!#REF!</definedName>
    <definedName name="CA_GEOTERM" localSheetId="3">'[9]DGBSEN 03'!#REF!</definedName>
    <definedName name="CA_GEOTERM">'[8]DGBSEN 03'!#REF!</definedName>
    <definedName name="CA_HCARBUROS" localSheetId="0">'[8]DGBSEN 03'!#REF!</definedName>
    <definedName name="CA_HCARBUROS" localSheetId="4">'[9]DGBSEN 03'!#REF!</definedName>
    <definedName name="CA_HCARBUROS" localSheetId="3">'[9]DGBSEN 03'!#REF!</definedName>
    <definedName name="CA_HCARBUROS">'[8]DGBSEN 03'!#REF!</definedName>
    <definedName name="CA_HIDRO" localSheetId="0">'[8]DGBSEN 03'!#REF!</definedName>
    <definedName name="CA_HIDRO" localSheetId="4">'[9]DGBSEN 03'!#REF!</definedName>
    <definedName name="CA_HIDRO" localSheetId="3">'[9]DGBSEN 03'!#REF!</definedName>
    <definedName name="CA_HIDRO">'[8]DGBSEN 03'!#REF!</definedName>
    <definedName name="CA_NUCLEAR" localSheetId="0">'[8]DGBSEN 03'!#REF!</definedName>
    <definedName name="CA_NUCLEAR" localSheetId="4">'[9]DGBSEN 03'!#REF!</definedName>
    <definedName name="CA_NUCLEAR" localSheetId="3">'[9]DGBSEN 03'!#REF!</definedName>
    <definedName name="CA_NUCLEAR">'[8]DGBSEN 03'!#REF!</definedName>
    <definedName name="CA_RESUMENES" localSheetId="0">'[8]DGBSEN 03'!#REF!</definedName>
    <definedName name="CA_RESUMENES" localSheetId="4">'[9]DGBSEN 03'!#REF!</definedName>
    <definedName name="CA_RESUMENES" localSheetId="3">'[9]DGBSEN 03'!#REF!</definedName>
    <definedName name="CA_RESUMENES">'[8]DGBSEN 03'!#REF!</definedName>
    <definedName name="CA_TIPO" localSheetId="0">'[8]DGBSEN 03'!#REF!</definedName>
    <definedName name="CA_TIPO" localSheetId="4">'[9]DGBSEN 03'!#REF!</definedName>
    <definedName name="CA_TIPO" localSheetId="3">'[9]DGBSEN 03'!#REF!</definedName>
    <definedName name="CA_TIPO">'[8]DGBSEN 03'!#REF!</definedName>
    <definedName name="CA_TODO" localSheetId="0">'[8]DGBSEN 03'!#REF!</definedName>
    <definedName name="CA_TODO" localSheetId="4">'[9]DGBSEN 03'!#REF!</definedName>
    <definedName name="CA_TODO" localSheetId="3">'[9]DGBSEN 03'!#REF!</definedName>
    <definedName name="CA_TODO">'[8]DGBSEN 03'!#REF!</definedName>
    <definedName name="Cal_Ent1" localSheetId="0" hidden="1">#REF!</definedName>
    <definedName name="Cal_Ent1" hidden="1">#REF!</definedName>
    <definedName name="calorcarbonII">5164.3</definedName>
    <definedName name="Calorcomb">9959</definedName>
    <definedName name="CalorcombNTE">9965</definedName>
    <definedName name="calorcoque">8903.5</definedName>
    <definedName name="calordiesel">9243.22</definedName>
    <definedName name="Calorgas">8967.6</definedName>
    <definedName name="CalorgasIMP">9148</definedName>
    <definedName name="CalorgasNTE">8801</definedName>
    <definedName name="CalorgasSUR">9113</definedName>
    <definedName name="CalorGNL">9189.51</definedName>
    <definedName name="calorpeta">6389.256</definedName>
    <definedName name="calorrio">3900.6</definedName>
    <definedName name="calorvacio">13700</definedName>
    <definedName name="can" localSheetId="4" hidden="1">{"Bruto",#N/A,FALSE,"CONV3T.XLS";"Neto",#N/A,FALSE,"CONV3T.XLS";"UnoB",#N/A,FALSE,"CONV3T.XLS";"Bruto",#N/A,FALSE,"CONV4T.XLS";"Neto",#N/A,FALSE,"CONV4T.XLS";"UnoB",#N/A,FALSE,"CONV4T.XLS"}</definedName>
    <definedName name="can" localSheetId="3" hidden="1">{"Bruto",#N/A,FALSE,"CONV3T.XLS";"Neto",#N/A,FALSE,"CONV3T.XLS";"UnoB",#N/A,FALSE,"CONV3T.XLS";"Bruto",#N/A,FALSE,"CONV4T.XLS";"Neto",#N/A,FALSE,"CONV4T.XLS";"UnoB",#N/A,FALSE,"CONV4T.XLS"}</definedName>
    <definedName name="can" hidden="1">{"Bruto",#N/A,FALSE,"CONV3T.XLS";"Neto",#N/A,FALSE,"CONV3T.XLS";"UnoB",#N/A,FALSE,"CONV3T.XLS";"Bruto",#N/A,FALSE,"CONV4T.XLS";"Neto",#N/A,FALSE,"CONV4T.XLS";"UnoB",#N/A,FALSE,"CONV4T.XLS"}</definedName>
    <definedName name="Capacidad_obra">[11]PEM!$H$1</definedName>
    <definedName name="carbonCOLOMBIA">6445.35</definedName>
    <definedName name="cccc" localSheetId="0">#REF!</definedName>
    <definedName name="cccc" localSheetId="4">#REF!</definedName>
    <definedName name="cccc" localSheetId="3">#REF!</definedName>
    <definedName name="cccc">#REF!</definedName>
    <definedName name="CFLL_EVA">'[11]EVA 00'!$S$18</definedName>
    <definedName name="Clase_obra">[11]PEM!$L$1</definedName>
    <definedName name="CMAA_EVA">'[11]EVA 00'!$S$13</definedName>
    <definedName name="CMAB_EVA">'[11]EVA 00'!$S$14</definedName>
    <definedName name="CMGN_EVA">'[11]EVA 00'!$S$16</definedName>
    <definedName name="CMPE_EVA">'[11]EVA 00'!$S$15</definedName>
    <definedName name="CMPM_EVA">'[11]EVA 00'!$S$17</definedName>
    <definedName name="Col_duracion">[11]PEM!$F$1</definedName>
    <definedName name="Comb_TJoules">litros*Calorcomb*BTU*[14]!joules/1000000000</definedName>
    <definedName name="Comb_TJoules_1">litros*Calorcomb*BTU*[0]!joules/1000000000</definedName>
    <definedName name="Comb_TJoules_2">litros*Calorcomb*BTU*[0]!joules/1000000000</definedName>
    <definedName name="COMBCOG" localSheetId="0">[14]!_F17C15</definedName>
    <definedName name="COMBCOG">[14]!_F17C15</definedName>
    <definedName name="COMBCOG_1">NA()</definedName>
    <definedName name="COMBCOG_2">NA()</definedName>
    <definedName name="COMBSCOG_1">NA()</definedName>
    <definedName name="COMBSCOG_2">NA()</definedName>
    <definedName name="COMBSCOG_bc_1">NA()</definedName>
    <definedName name="COMBSCOG_bc_2">NA()</definedName>
    <definedName name="COMBSCOG_h_1">NA()</definedName>
    <definedName name="COMBSCOG_h_2">NA()</definedName>
    <definedName name="Combustoleo">9958</definedName>
    <definedName name="comprom" localSheetId="0" xml:space="preserve"> salida6</definedName>
    <definedName name="comprom" xml:space="preserve"> salida6</definedName>
    <definedName name="Compromisos" localSheetId="0" xml:space="preserve"> salida6</definedName>
    <definedName name="compromisos" localSheetId="4">#REF!</definedName>
    <definedName name="compromisos" localSheetId="3">#REF!</definedName>
    <definedName name="Compromisos" xml:space="preserve"> salida6</definedName>
    <definedName name="CONTIN" localSheetId="0">#REF!</definedName>
    <definedName name="CONTIN" localSheetId="4">#REF!</definedName>
    <definedName name="CONTIN" localSheetId="3">#REF!</definedName>
    <definedName name="CONTIN">#REF!</definedName>
    <definedName name="copia89" localSheetId="0">[1]FORMATO!#REF!</definedName>
    <definedName name="copia89">[1]FORMATO!#REF!</definedName>
    <definedName name="cor" localSheetId="4" hidden="1">{"Bruto",#N/A,FALSE,"CONV3T.XLS";"Neto",#N/A,FALSE,"CONV3T.XLS";"UnoB",#N/A,FALSE,"CONV3T.XLS";"Bruto",#N/A,FALSE,"CONV4T.XLS";"Neto",#N/A,FALSE,"CONV4T.XLS";"UnoB",#N/A,FALSE,"CONV4T.XLS"}</definedName>
    <definedName name="cor" localSheetId="3" hidden="1">{"Bruto",#N/A,FALSE,"CONV3T.XLS";"Neto",#N/A,FALSE,"CONV3T.XLS";"UnoB",#N/A,FALSE,"CONV3T.XLS";"Bruto",#N/A,FALSE,"CONV4T.XLS";"Neto",#N/A,FALSE,"CONV4T.XLS";"UnoB",#N/A,FALSE,"CONV4T.XLS"}</definedName>
    <definedName name="cor" hidden="1">{"Bruto",#N/A,FALSE,"CONV3T.XLS";"Neto",#N/A,FALSE,"CONV3T.XLS";"UnoB",#N/A,FALSE,"CONV3T.XLS";"Bruto",#N/A,FALSE,"CONV4T.XLS";"Neto",#N/A,FALSE,"CONV4T.XLS";"UnoB",#N/A,FALSE,"CONV4T.XLS"}</definedName>
    <definedName name="corporativo1" hidden="1">{"Bruto",#N/A,FALSE,"CONV3T.XLS";"Neto",#N/A,FALSE,"CONV3T.XLS";"UnoB",#N/A,FALSE,"CONV3T.XLS";"Bruto",#N/A,FALSE,"CONV4T.XLS";"Neto",#N/A,FALSE,"CONV4T.XLS";"UnoB",#N/A,FALSE,"CONV4T.XLS"}</definedName>
    <definedName name="cos" localSheetId="4" hidden="1">{"Bruto",#N/A,FALSE,"CONV3T.XLS";"Neto",#N/A,FALSE,"CONV3T.XLS";"UnoB",#N/A,FALSE,"CONV3T.XLS";"Bruto",#N/A,FALSE,"CONV4T.XLS";"Neto",#N/A,FALSE,"CONV4T.XLS";"UnoB",#N/A,FALSE,"CONV4T.XLS"}</definedName>
    <definedName name="cos" localSheetId="3" hidden="1">{"Bruto",#N/A,FALSE,"CONV3T.XLS";"Neto",#N/A,FALSE,"CONV3T.XLS";"UnoB",#N/A,FALSE,"CONV3T.XLS";"Bruto",#N/A,FALSE,"CONV4T.XLS";"Neto",#N/A,FALSE,"CONV4T.XLS";"UnoB",#N/A,FALSE,"CONV4T.XLS"}</definedName>
    <definedName name="cos" hidden="1">{"Bruto",#N/A,FALSE,"CONV3T.XLS";"Neto",#N/A,FALSE,"CONV3T.XLS";"UnoB",#N/A,FALSE,"CONV3T.XLS";"Bruto",#N/A,FALSE,"CONV4T.XLS";"Neto",#N/A,FALSE,"CONV4T.XLS";"UnoB",#N/A,FALSE,"CONV4T.XLS"}</definedName>
    <definedName name="Costo_preObra">[11]PEM!$C$1</definedName>
    <definedName name="Costo_Total_Obra">[11]PEM!$D$1</definedName>
    <definedName name="cpnting" localSheetId="0">#REF!</definedName>
    <definedName name="cpnting" localSheetId="4">#REF!</definedName>
    <definedName name="cpnting" localSheetId="3">#REF!</definedName>
    <definedName name="cpnting">#REF!</definedName>
    <definedName name="Cuadro_1" localSheetId="0">#REF!</definedName>
    <definedName name="Cuadro_1">#REF!</definedName>
    <definedName name="Cuadro_6.01" localSheetId="0">#REF!</definedName>
    <definedName name="Cuadro_6.01">#REF!</definedName>
    <definedName name="Cuadro_6.02a" localSheetId="0">#REF!</definedName>
    <definedName name="Cuadro_6.02a">#REF!</definedName>
    <definedName name="Cuadro_6.02b" localSheetId="0">#REF!</definedName>
    <definedName name="Cuadro_6.02b">#REF!</definedName>
    <definedName name="Cuadro_6.03" localSheetId="0">#REF!</definedName>
    <definedName name="Cuadro_6.03">#REF!</definedName>
    <definedName name="Cuadro_6.04" localSheetId="0">#REF!</definedName>
    <definedName name="Cuadro_6.04">#REF!</definedName>
    <definedName name="Cuadro_6.05" localSheetId="0">#REF!</definedName>
    <definedName name="Cuadro_6.05">#REF!</definedName>
    <definedName name="Cuadro_6.06" localSheetId="0">#REF!</definedName>
    <definedName name="Cuadro_6.06">#REF!</definedName>
    <definedName name="Cuadro_6.07" localSheetId="0">#REF!</definedName>
    <definedName name="Cuadro_6.07">#REF!</definedName>
    <definedName name="Cuadro_6.08" localSheetId="0">#REF!</definedName>
    <definedName name="Cuadro_6.08">#REF!</definedName>
    <definedName name="Cuadro_6.09" localSheetId="0">#REF!</definedName>
    <definedName name="Cuadro_6.09">#REF!</definedName>
    <definedName name="Cuadro_6.10" localSheetId="0">#REF!</definedName>
    <definedName name="Cuadro_6.10">#REF!</definedName>
    <definedName name="Cuadro_6.11" localSheetId="0">#REF!</definedName>
    <definedName name="Cuadro_6.11">#REF!</definedName>
    <definedName name="Cuadro_6.12" localSheetId="0">#REF!</definedName>
    <definedName name="Cuadro_6.12">#REF!</definedName>
    <definedName name="CUADRO2" localSheetId="0">#REF!</definedName>
    <definedName name="CUADRO2" localSheetId="4">#REF!</definedName>
    <definedName name="CUADRO2" localSheetId="3">#REF!</definedName>
    <definedName name="CUADRO2">#REF!</definedName>
    <definedName name="cuah" localSheetId="0">#REF!</definedName>
    <definedName name="cuah" localSheetId="4">#REF!</definedName>
    <definedName name="cuah" localSheetId="3">#REF!</definedName>
    <definedName name="cuah">#REF!</definedName>
    <definedName name="DA" localSheetId="0">#REF!</definedName>
    <definedName name="DA">#REF!</definedName>
    <definedName name="dada" hidden="1">{"'Control de Gestión'!$A$2:$N$39"}</definedName>
    <definedName name="DAIN" localSheetId="0">#REF!</definedName>
    <definedName name="DAIN" localSheetId="4">#REF!</definedName>
    <definedName name="DAIN" localSheetId="3">#REF!</definedName>
    <definedName name="DAIN">#REF!</definedName>
    <definedName name="DAINA" localSheetId="0">#REF!</definedName>
    <definedName name="DAINA" localSheetId="4">#REF!</definedName>
    <definedName name="DAINA" localSheetId="3">#REF!</definedName>
    <definedName name="DAINA">#REF!</definedName>
    <definedName name="ddddd" localSheetId="0">#REF!</definedName>
    <definedName name="ddddd" localSheetId="4">#REF!</definedName>
    <definedName name="ddddd" localSheetId="3">#REF!</definedName>
    <definedName name="ddddd">#REF!</definedName>
    <definedName name="ddddde" localSheetId="0">#REF!</definedName>
    <definedName name="ddddde" localSheetId="4">#REF!</definedName>
    <definedName name="ddddde" localSheetId="3">#REF!</definedName>
    <definedName name="ddddde">#REF!</definedName>
    <definedName name="dec.fp.cp" localSheetId="4">'[15]Datos Base'!$E$34</definedName>
    <definedName name="dec.fp.cp" localSheetId="3">'[15]Datos Base'!$E$34</definedName>
    <definedName name="dec.fp.cp">'[16]Datos Base'!$E$34</definedName>
    <definedName name="dec.fp4" localSheetId="4">'[17]datos base'!$H$33</definedName>
    <definedName name="dec.fp4" localSheetId="3">'[17]datos base'!$H$33</definedName>
    <definedName name="dec.fp4">'[18]datos base'!$H$33</definedName>
    <definedName name="Deflactor_97_98" localSheetId="0">#REF!</definedName>
    <definedName name="Deflactor_97_98">#REF!</definedName>
    <definedName name="DGF" localSheetId="0">#REF!</definedName>
    <definedName name="DGF" localSheetId="4">#REF!</definedName>
    <definedName name="DGF" localSheetId="3">#REF!</definedName>
    <definedName name="DGF">#REF!</definedName>
    <definedName name="DIFPROD" localSheetId="0">#REF!</definedName>
    <definedName name="DIFPROD" localSheetId="4">#REF!</definedName>
    <definedName name="DIFPROD" localSheetId="3">#REF!</definedName>
    <definedName name="DIFPROD">#REF!</definedName>
    <definedName name="DIFPRODAJE" localSheetId="0">#REF!</definedName>
    <definedName name="DIFPRODAJE" localSheetId="4">#REF!</definedName>
    <definedName name="DIFPRODAJE" localSheetId="3">#REF!</definedName>
    <definedName name="DIFPRODAJE">#REF!</definedName>
    <definedName name="dsfgsdfgsdrfg" hidden="1">{"Bruto",#N/A,FALSE,"CONV3T.XLS";"Neto",#N/A,FALSE,"CONV3T.XLS";"UnoB",#N/A,FALSE,"CONV3T.XLS";"Bruto",#N/A,FALSE,"CONV4T.XLS";"Neto",#N/A,FALSE,"CONV4T.XLS";"UnoB",#N/A,FALSE,"CONV4T.XLS"}</definedName>
    <definedName name="e3e" localSheetId="0">#REF!</definedName>
    <definedName name="e3e" localSheetId="4">#REF!</definedName>
    <definedName name="e3e" localSheetId="3">#REF!</definedName>
    <definedName name="e3e">#REF!</definedName>
    <definedName name="edos" localSheetId="0">#REF!</definedName>
    <definedName name="edos" localSheetId="4">#REF!</definedName>
    <definedName name="edos" localSheetId="3">#REF!</definedName>
    <definedName name="edos">#REF!</definedName>
    <definedName name="EJERCIDO" localSheetId="0">#REF!</definedName>
    <definedName name="EJERCIDO">#REF!</definedName>
    <definedName name="esc" localSheetId="4" hidden="1">{"Bruto",#N/A,FALSE,"CONV3T.XLS";"Neto",#N/A,FALSE,"CONV3T.XLS";"UnoB",#N/A,FALSE,"CONV3T.XLS";"Bruto",#N/A,FALSE,"CONV4T.XLS";"Neto",#N/A,FALSE,"CONV4T.XLS";"UnoB",#N/A,FALSE,"CONV4T.XLS"}</definedName>
    <definedName name="esc" localSheetId="3" hidden="1">{"Bruto",#N/A,FALSE,"CONV3T.XLS";"Neto",#N/A,FALSE,"CONV3T.XLS";"UnoB",#N/A,FALSE,"CONV3T.XLS";"Bruto",#N/A,FALSE,"CONV4T.XLS";"Neto",#N/A,FALSE,"CONV4T.XLS";"UnoB",#N/A,FALSE,"CONV4T.XLS"}</definedName>
    <definedName name="esc" hidden="1">{"Bruto",#N/A,FALSE,"CONV3T.XLS";"Neto",#N/A,FALSE,"CONV3T.XLS";"UnoB",#N/A,FALSE,"CONV3T.XLS";"Bruto",#N/A,FALSE,"CONV4T.XLS";"Neto",#N/A,FALSE,"CONV4T.XLS";"UnoB",#N/A,FALSE,"CONV4T.XLS"}</definedName>
    <definedName name="EssAliasTable">"Default"</definedName>
    <definedName name="EssAliasTable_1">"Default"</definedName>
    <definedName name="EssAliasTable_2">"Default"</definedName>
    <definedName name="EssAliasTable_3">"Default"</definedName>
    <definedName name="EssLatest">"198401"</definedName>
    <definedName name="EssLatest_1">"198401"</definedName>
    <definedName name="EssLatest_2">"198401"</definedName>
    <definedName name="EssLatest_3">"198401"</definedName>
    <definedName name="EssOptions">"1100000000110000_01000"</definedName>
    <definedName name="EssOptions_1">"1100000000110000_01000"</definedName>
    <definedName name="EssOptions_2">"A1001001100030110000111100030_010010"</definedName>
    <definedName name="EssOptions_3">"A1000001100130100000101100020_010010"</definedName>
    <definedName name="estados" localSheetId="0">#REF!</definedName>
    <definedName name="estados" localSheetId="4">#REF!</definedName>
    <definedName name="estados" localSheetId="3">#REF!</definedName>
    <definedName name="estados">#REF!</definedName>
    <definedName name="estadosok" localSheetId="0">#REF!</definedName>
    <definedName name="estadosok" localSheetId="4">#REF!</definedName>
    <definedName name="estadosok" localSheetId="3">#REF!</definedName>
    <definedName name="estadosok">#REF!</definedName>
    <definedName name="FACTPISE95" localSheetId="0">#REF!</definedName>
    <definedName name="FACTPISE95">#REF!</definedName>
    <definedName name="fecha.inicio" localSheetId="4">'[15]Datos Base'!$E$47</definedName>
    <definedName name="fecha.inicio" localSheetId="3">'[15]Datos Base'!$E$47</definedName>
    <definedName name="fecha.inicio">'[16]Datos Base'!$E$47</definedName>
    <definedName name="FEOF">[13]Oculta!$B$7</definedName>
    <definedName name="fgdfhgfdg" localSheetId="0">#REF!</definedName>
    <definedName name="fgdfhgfdg">#REF!</definedName>
    <definedName name="fondo">[19]CFE!$A$74</definedName>
    <definedName name="FORM" localSheetId="0">#REF!</definedName>
    <definedName name="FORM" localSheetId="4">#REF!</definedName>
    <definedName name="FORM" localSheetId="3">#REF!</definedName>
    <definedName name="FORM">#REF!</definedName>
    <definedName name="FORMATO" localSheetId="0">#REF!</definedName>
    <definedName name="FORMATO" localSheetId="4">#REF!</definedName>
    <definedName name="FORMATO" localSheetId="3">#REF!</definedName>
    <definedName name="FORMATO">#REF!</definedName>
    <definedName name="fp.1" localSheetId="4">'[20]datos base'!$E$22</definedName>
    <definedName name="fp.1" localSheetId="3">'[20]datos base'!$E$22</definedName>
    <definedName name="fp.1">'[21]datos base'!$E$22</definedName>
    <definedName name="fp.2" localSheetId="4">'[15]Datos Base'!$F$22</definedName>
    <definedName name="fp.2" localSheetId="3">'[15]Datos Base'!$F$22</definedName>
    <definedName name="fp.2">'[16]Datos Base'!$F$22</definedName>
    <definedName name="fp.4" localSheetId="4">'[15]Datos Base'!$H$22</definedName>
    <definedName name="fp.4" localSheetId="3">'[15]Datos Base'!$H$22</definedName>
    <definedName name="fp.4">'[16]Datos Base'!$H$22</definedName>
    <definedName name="fpr.2" localSheetId="4">'[22]datos base'!$F$23</definedName>
    <definedName name="fpr.2" localSheetId="3">'[22]datos base'!$F$23</definedName>
    <definedName name="fpr.2">'[23]datos base'!$F$23</definedName>
    <definedName name="fpr.4" localSheetId="4">'[15]Datos Base'!$H$23</definedName>
    <definedName name="fpr.4" localSheetId="3">'[15]Datos Base'!$H$23</definedName>
    <definedName name="fpr.4">'[16]Datos Base'!$H$23</definedName>
    <definedName name="ft">35.31466</definedName>
    <definedName name="GB_CARBON" localSheetId="0">'[8]DGBSEN 03'!#REF!</definedName>
    <definedName name="GB_CARBON" localSheetId="4">'[9]DGBSEN 03'!#REF!</definedName>
    <definedName name="GB_CARBON" localSheetId="3">'[9]DGBSEN 03'!#REF!</definedName>
    <definedName name="GB_CARBON">'[8]DGBSEN 03'!#REF!</definedName>
    <definedName name="GB_EOLO" localSheetId="0">'[8]DGBSEN 03'!#REF!</definedName>
    <definedName name="GB_EOLO" localSheetId="4">'[9]DGBSEN 03'!#REF!</definedName>
    <definedName name="GB_EOLO" localSheetId="3">'[9]DGBSEN 03'!#REF!</definedName>
    <definedName name="GB_EOLO">'[8]DGBSEN 03'!#REF!</definedName>
    <definedName name="GB_GEOTERM" localSheetId="0">'[8]DGBSEN 03'!#REF!</definedName>
    <definedName name="GB_GEOTERM" localSheetId="4">'[9]DGBSEN 03'!#REF!</definedName>
    <definedName name="GB_GEOTERM" localSheetId="3">'[9]DGBSEN 03'!#REF!</definedName>
    <definedName name="GB_GEOTERM">'[8]DGBSEN 03'!#REF!</definedName>
    <definedName name="GB_HCARBUROS" localSheetId="0">'[8]DGBSEN 03'!#REF!</definedName>
    <definedName name="GB_HCARBUROS" localSheetId="4">'[9]DGBSEN 03'!#REF!</definedName>
    <definedName name="GB_HCARBUROS" localSheetId="3">'[9]DGBSEN 03'!#REF!</definedName>
    <definedName name="GB_HCARBUROS">'[8]DGBSEN 03'!#REF!</definedName>
    <definedName name="GB_HIDRO" localSheetId="0">'[8]DGBSEN 03'!#REF!</definedName>
    <definedName name="GB_HIDRO" localSheetId="4">'[9]DGBSEN 03'!#REF!</definedName>
    <definedName name="GB_HIDRO" localSheetId="3">'[9]DGBSEN 03'!#REF!</definedName>
    <definedName name="GB_HIDRO">'[8]DGBSEN 03'!#REF!</definedName>
    <definedName name="GB_NUCLEAR" localSheetId="0">'[8]DGBSEN 03'!#REF!</definedName>
    <definedName name="GB_NUCLEAR" localSheetId="4">'[9]DGBSEN 03'!#REF!</definedName>
    <definedName name="GB_NUCLEAR" localSheetId="3">'[9]DGBSEN 03'!#REF!</definedName>
    <definedName name="GB_NUCLEAR">'[8]DGBSEN 03'!#REF!</definedName>
    <definedName name="GB_RESUMENES" localSheetId="0">'[8]DGBSEN 03'!#REF!</definedName>
    <definedName name="GB_RESUMENES" localSheetId="4">'[9]DGBSEN 03'!#REF!</definedName>
    <definedName name="GB_RESUMENES" localSheetId="3">'[9]DGBSEN 03'!#REF!</definedName>
    <definedName name="GB_RESUMENES">'[8]DGBSEN 03'!#REF!</definedName>
    <definedName name="GB_TIPO" localSheetId="0">'[8]DGBSEN 03'!#REF!</definedName>
    <definedName name="GB_TIPO" localSheetId="4">'[9]DGBSEN 03'!#REF!</definedName>
    <definedName name="GB_TIPO" localSheetId="3">'[9]DGBSEN 03'!#REF!</definedName>
    <definedName name="GB_TIPO">'[8]DGBSEN 03'!#REF!</definedName>
    <definedName name="GB_TODO" localSheetId="0">'[8]DGBSEN 03'!#REF!</definedName>
    <definedName name="GB_TODO" localSheetId="4">'[9]DGBSEN 03'!#REF!</definedName>
    <definedName name="GB_TODO" localSheetId="3">'[9]DGBSEN 03'!#REF!</definedName>
    <definedName name="GB_TODO">'[8]DGBSEN 03'!#REF!</definedName>
    <definedName name="ggg" localSheetId="0" xml:space="preserve"> salida6</definedName>
    <definedName name="ggg" xml:space="preserve"> salida6</definedName>
    <definedName name="GN_CARBON" localSheetId="0">'[8]DGBSEN 03'!#REF!</definedName>
    <definedName name="GN_CARBON" localSheetId="4">'[9]DGBSEN 03'!#REF!</definedName>
    <definedName name="GN_CARBON" localSheetId="3">'[9]DGBSEN 03'!#REF!</definedName>
    <definedName name="GN_CARBON">'[8]DGBSEN 03'!#REF!</definedName>
    <definedName name="GN_EOLO" localSheetId="0">'[8]DGBSEN 03'!#REF!</definedName>
    <definedName name="GN_EOLO" localSheetId="4">'[9]DGBSEN 03'!#REF!</definedName>
    <definedName name="GN_EOLO" localSheetId="3">'[9]DGBSEN 03'!#REF!</definedName>
    <definedName name="GN_EOLO">'[8]DGBSEN 03'!#REF!</definedName>
    <definedName name="GN_GEOTERM" localSheetId="0">'[8]DGBSEN 03'!#REF!</definedName>
    <definedName name="GN_GEOTERM" localSheetId="4">'[9]DGBSEN 03'!#REF!</definedName>
    <definedName name="GN_GEOTERM" localSheetId="3">'[9]DGBSEN 03'!#REF!</definedName>
    <definedName name="GN_GEOTERM">'[8]DGBSEN 03'!#REF!</definedName>
    <definedName name="GN_HCARBUROS" localSheetId="0">'[8]DGBSEN 03'!#REF!</definedName>
    <definedName name="GN_HCARBUROS" localSheetId="4">'[9]DGBSEN 03'!#REF!</definedName>
    <definedName name="GN_HCARBUROS" localSheetId="3">'[9]DGBSEN 03'!#REF!</definedName>
    <definedName name="GN_HCARBUROS">'[8]DGBSEN 03'!#REF!</definedName>
    <definedName name="GN_HIDRO" localSheetId="0">'[8]DGBSEN 03'!#REF!</definedName>
    <definedName name="GN_HIDRO" localSheetId="4">'[9]DGBSEN 03'!#REF!</definedName>
    <definedName name="GN_HIDRO" localSheetId="3">'[9]DGBSEN 03'!#REF!</definedName>
    <definedName name="GN_HIDRO">'[8]DGBSEN 03'!#REF!</definedName>
    <definedName name="GN_NUCLEAR" localSheetId="0">'[8]DGBSEN 03'!#REF!</definedName>
    <definedName name="GN_NUCLEAR" localSheetId="4">'[9]DGBSEN 03'!#REF!</definedName>
    <definedName name="GN_NUCLEAR" localSheetId="3">'[9]DGBSEN 03'!#REF!</definedName>
    <definedName name="GN_NUCLEAR">'[8]DGBSEN 03'!#REF!</definedName>
    <definedName name="GN_RESUMENES" localSheetId="0">'[8]DGBSEN 03'!#REF!</definedName>
    <definedName name="GN_RESUMENES" localSheetId="4">'[9]DGBSEN 03'!#REF!</definedName>
    <definedName name="GN_RESUMENES" localSheetId="3">'[9]DGBSEN 03'!#REF!</definedName>
    <definedName name="GN_RESUMENES">'[8]DGBSEN 03'!#REF!</definedName>
    <definedName name="GN_TIPO" localSheetId="0">'[8]DGBSEN 03'!#REF!</definedName>
    <definedName name="GN_TIPO" localSheetId="4">'[9]DGBSEN 03'!#REF!</definedName>
    <definedName name="GN_TIPO" localSheetId="3">'[9]DGBSEN 03'!#REF!</definedName>
    <definedName name="GN_TIPO">'[8]DGBSEN 03'!#REF!</definedName>
    <definedName name="GN_TODO" localSheetId="0">'[8]DGBSEN 03'!#REF!</definedName>
    <definedName name="GN_TODO" localSheetId="4">'[9]DGBSEN 03'!#REF!</definedName>
    <definedName name="GN_TODO" localSheetId="3">'[9]DGBSEN 03'!#REF!</definedName>
    <definedName name="GN_TODO">'[8]DGBSEN 03'!#REF!</definedName>
    <definedName name="graficos" localSheetId="0">'[8]DGBSEN 03'!#REF!</definedName>
    <definedName name="graficos" localSheetId="4">'[9]DGBSEN 03'!#REF!</definedName>
    <definedName name="graficos" localSheetId="3">'[9]DGBSEN 03'!#REF!</definedName>
    <definedName name="graficos">'[8]DGBSEN 03'!#REF!</definedName>
    <definedName name="Hasta_2015_Condicionada" localSheetId="0">#REF!</definedName>
    <definedName name="Hasta_2015_Condicionada" localSheetId="4">#REF!</definedName>
    <definedName name="Hasta_2015_Condicionada" localSheetId="3">#REF!</definedName>
    <definedName name="Hasta_2015_Condicionada">#REF!</definedName>
    <definedName name="Hasta_2015_Directa" localSheetId="0">'[10]6.0 dólares'!#REF!</definedName>
    <definedName name="Hasta_2015_Directa" localSheetId="4">#REF!</definedName>
    <definedName name="Hasta_2015_Directa" localSheetId="3">#REF!</definedName>
    <definedName name="Hasta_2015_Directa">'[10]6.0 dólares'!#REF!</definedName>
    <definedName name="Hasta_2015_Total" localSheetId="0">'[10]6.0 dólares'!#REF!</definedName>
    <definedName name="Hasta_2015_Total" localSheetId="4">#REF!</definedName>
    <definedName name="Hasta_2015_Total" localSheetId="3">#REF!</definedName>
    <definedName name="Hasta_2015_Total">'[10]6.0 dólares'!#REF!</definedName>
    <definedName name="hoja" localSheetId="0">#REF!</definedName>
    <definedName name="hoja">#REF!</definedName>
    <definedName name="hoy" localSheetId="0" hidden="1">#REF!</definedName>
    <definedName name="hoy" hidden="1">#REF!</definedName>
    <definedName name="HTML_CodePage" hidden="1">1252</definedName>
    <definedName name="HTML_Description" hidden="1">"CONSUMO DE COMBUSTIBLES"</definedName>
    <definedName name="HTML_Email" hidden="1">""</definedName>
    <definedName name="HTML_Header" hidden="1">"Control de Gestión"</definedName>
    <definedName name="HTML_LastUpdate" hidden="1">"21/10/99"</definedName>
    <definedName name="HTML_LineAfter" hidden="1">TRUE</definedName>
    <definedName name="HTML_LineBefore" hidden="1">TRUE</definedName>
    <definedName name="HTML_Name" hidden="1">"Claudio González Rodríguez."</definedName>
    <definedName name="HTML_OBDlg2" hidden="1">TRUE</definedName>
    <definedName name="HTML_OBDlg3" hidden="1">TRUE</definedName>
    <definedName name="HTML_OBDlg4" hidden="1">TRUE</definedName>
    <definedName name="HTML_OS" hidden="1">0</definedName>
    <definedName name="HTML_PathFile" hidden="1">"C:\UID\Com1.htm"</definedName>
    <definedName name="HTML_PathTemplate" hidden="1">"C:\UID\Com.htm"</definedName>
    <definedName name="HTML_Title" hidden="1">"Consumo de Combustibles"</definedName>
    <definedName name="iiiiiiiiii" localSheetId="0">#REF!</definedName>
    <definedName name="iiiiiiiiii" localSheetId="4">#REF!</definedName>
    <definedName name="iiiiiiiiii" localSheetId="3">#REF!</definedName>
    <definedName name="iiiiiiiiii">#REF!</definedName>
    <definedName name="Imprimir_área_IM" localSheetId="0">#REF!</definedName>
    <definedName name="Imprimir_área_IM" localSheetId="4">#REF!</definedName>
    <definedName name="Imprimir_área_IM" localSheetId="3">#REF!</definedName>
    <definedName name="Imprimir_área_IM">#REF!</definedName>
    <definedName name="Inv_anyo_ref">'[11]EVA 00'!$H$22</definedName>
    <definedName name="joules">4186.8402</definedName>
    <definedName name="joulesxbtu">[14]!joules*BTU</definedName>
    <definedName name="joulesxbtu_1">joules*BTU</definedName>
    <definedName name="joulesxbtu_2">joules*BTU</definedName>
    <definedName name="JSGT" localSheetId="0" xml:space="preserve"> salida6</definedName>
    <definedName name="JSGT" localSheetId="4" xml:space="preserve"> salida6</definedName>
    <definedName name="JSGT" localSheetId="3" xml:space="preserve"> salida6</definedName>
    <definedName name="JSGT" xml:space="preserve"> salida6</definedName>
    <definedName name="KcalAJoule">0.0041868402</definedName>
    <definedName name="kkkk" localSheetId="4" hidden="1">{#N/A,#N/A,FALSE,"TOT";#N/A,#N/A,FALSE,"PEP";#N/A,#N/A,FALSE,"REF";#N/A,#N/A,FALSE,"GAS";#N/A,#N/A,FALSE,"PET";#N/A,#N/A,FALSE,"COR"}</definedName>
    <definedName name="kkkk" localSheetId="3" hidden="1">{#N/A,#N/A,FALSE,"TOT";#N/A,#N/A,FALSE,"PEP";#N/A,#N/A,FALSE,"REF";#N/A,#N/A,FALSE,"GAS";#N/A,#N/A,FALSE,"PET";#N/A,#N/A,FALSE,"COR"}</definedName>
    <definedName name="kkkk" hidden="1">{#N/A,#N/A,FALSE,"TOT";#N/A,#N/A,FALSE,"PEP";#N/A,#N/A,FALSE,"REF";#N/A,#N/A,FALSE,"GAS";#N/A,#N/A,FALSE,"PET";#N/A,#N/A,FALSE,"COR"}</definedName>
    <definedName name="liga" localSheetId="0" hidden="1">#REF!</definedName>
    <definedName name="liga" localSheetId="4" hidden="1">#REF!</definedName>
    <definedName name="liga" localSheetId="3" hidden="1">#REF!</definedName>
    <definedName name="liga" hidden="1">#REF!</definedName>
    <definedName name="liga1" localSheetId="0" hidden="1">#REF!</definedName>
    <definedName name="liga1" localSheetId="4" hidden="1">#REF!</definedName>
    <definedName name="liga1" localSheetId="3" hidden="1">#REF!</definedName>
    <definedName name="liga1" hidden="1">#REF!</definedName>
    <definedName name="litros">158.987</definedName>
    <definedName name="Longitud_obra">[11]PEM!$K$1</definedName>
    <definedName name="m" localSheetId="0">_F17C15</definedName>
    <definedName name="m">_F17C15</definedName>
    <definedName name="m_1">NA()</definedName>
    <definedName name="m_2">#N/A</definedName>
    <definedName name="mantenimientoad" localSheetId="0">#REF!</definedName>
    <definedName name="mantenimientoad">#REF!</definedName>
    <definedName name="moneda.de" localSheetId="4">'[15]Datos Base'!$E$10</definedName>
    <definedName name="moneda.de" localSheetId="3">'[15]Datos Base'!$E$10</definedName>
    <definedName name="moneda.de">'[16]Datos Base'!$E$10</definedName>
    <definedName name="mor" localSheetId="4" hidden="1">{"Bruto",#N/A,FALSE,"CONV3T.XLS";"Neto",#N/A,FALSE,"CONV3T.XLS";"UnoB",#N/A,FALSE,"CONV3T.XLS";"Bruto",#N/A,FALSE,"CONV4T.XLS";"Neto",#N/A,FALSE,"CONV4T.XLS";"UnoB",#N/A,FALSE,"CONV4T.XLS"}</definedName>
    <definedName name="mor" localSheetId="3" hidden="1">{"Bruto",#N/A,FALSE,"CONV3T.XLS";"Neto",#N/A,FALSE,"CONV3T.XLS";"UnoB",#N/A,FALSE,"CONV3T.XLS";"Bruto",#N/A,FALSE,"CONV4T.XLS";"Neto",#N/A,FALSE,"CONV4T.XLS";"UnoB",#N/A,FALSE,"CONV4T.XLS"}</definedName>
    <definedName name="mor" hidden="1">{"Bruto",#N/A,FALSE,"CONV3T.XLS";"Neto",#N/A,FALSE,"CONV3T.XLS";"UnoB",#N/A,FALSE,"CONV3T.XLS";"Bruto",#N/A,FALSE,"CONV4T.XLS";"Neto",#N/A,FALSE,"CONV4T.XLS";"UnoB",#N/A,FALSE,"CONV4T.XLS"}</definedName>
    <definedName name="N_01_SEN" localSheetId="0">'[8]DGBSEN 03'!#REF!</definedName>
    <definedName name="N_01_SEN" localSheetId="4">'[9]DGBSEN 03'!#REF!</definedName>
    <definedName name="N_01_SEN" localSheetId="3">'[9]DGBSEN 03'!#REF!</definedName>
    <definedName name="N_01_SEN">'[8]DGBSEN 03'!#REF!</definedName>
    <definedName name="N_02_CFE" localSheetId="0">'[8]DGBSEN 03'!#REF!</definedName>
    <definedName name="N_02_CFE" localSheetId="4">'[9]DGBSEN 03'!#REF!</definedName>
    <definedName name="N_02_CFE" localSheetId="3">'[9]DGBSEN 03'!#REF!</definedName>
    <definedName name="N_02_CFE">'[8]DGBSEN 03'!#REF!</definedName>
    <definedName name="N_03_CLYF" localSheetId="0">'[8]DGBSEN 03'!#REF!</definedName>
    <definedName name="N_03_CLYF" localSheetId="4">'[9]DGBSEN 03'!#REF!</definedName>
    <definedName name="N_03_CLYF" localSheetId="3">'[9]DGBSEN 03'!#REF!</definedName>
    <definedName name="N_03_CLYF">'[8]DGBSEN 03'!#REF!</definedName>
    <definedName name="N_04_ADC" localSheetId="0">'[8]DGBSEN 03'!#REF!</definedName>
    <definedName name="N_04_ADC" localSheetId="4">'[9]DGBSEN 03'!#REF!</definedName>
    <definedName name="N_04_ADC" localSheetId="3">'[9]DGBSEN 03'!#REF!</definedName>
    <definedName name="N_04_ADC">'[8]DGBSEN 03'!#REF!</definedName>
    <definedName name="N_05_VAPMAY" localSheetId="0">'[8]DGBSEN 03'!#REF!</definedName>
    <definedName name="N_05_VAPMAY" localSheetId="4">'[9]DGBSEN 03'!#REF!</definedName>
    <definedName name="N_05_VAPMAY" localSheetId="3">'[9]DGBSEN 03'!#REF!</definedName>
    <definedName name="N_05_VAPMAY">'[8]DGBSEN 03'!#REF!</definedName>
    <definedName name="N_06_VAPMEN" localSheetId="0">'[8]DGBSEN 03'!#REF!</definedName>
    <definedName name="N_06_VAPMEN" localSheetId="4">'[9]DGBSEN 03'!#REF!</definedName>
    <definedName name="N_06_VAPMEN" localSheetId="3">'[9]DGBSEN 03'!#REF!</definedName>
    <definedName name="N_06_VAPMEN">'[8]DGBSEN 03'!#REF!</definedName>
    <definedName name="N_07_TGASa" localSheetId="0">'[8]DGBSEN 03'!#REF!</definedName>
    <definedName name="N_07_TGASa" localSheetId="4">'[9]DGBSEN 03'!#REF!</definedName>
    <definedName name="N_07_TGASa" localSheetId="3">'[9]DGBSEN 03'!#REF!</definedName>
    <definedName name="N_07_TGASa">'[8]DGBSEN 03'!#REF!</definedName>
    <definedName name="N_08_TGASb" localSheetId="0">'[8]DGBSEN 03'!#REF!</definedName>
    <definedName name="N_08_TGASb" localSheetId="4">'[9]DGBSEN 03'!#REF!</definedName>
    <definedName name="N_08_TGASb" localSheetId="3">'[9]DGBSEN 03'!#REF!</definedName>
    <definedName name="N_08_TGASb">'[8]DGBSEN 03'!#REF!</definedName>
    <definedName name="N_09_CCOMB" localSheetId="0">'[8]DGBSEN 03'!#REF!</definedName>
    <definedName name="N_09_CCOMB" localSheetId="4">'[9]DGBSEN 03'!#REF!</definedName>
    <definedName name="N_09_CCOMB" localSheetId="3">'[9]DGBSEN 03'!#REF!</definedName>
    <definedName name="N_09_CCOMB">'[8]DGBSEN 03'!#REF!</definedName>
    <definedName name="N_10_CINT" localSheetId="0">'[8]DGBSEN 03'!#REF!</definedName>
    <definedName name="N_10_CINT" localSheetId="4">'[9]DGBSEN 03'!#REF!</definedName>
    <definedName name="N_10_CINT" localSheetId="3">'[9]DGBSEN 03'!#REF!</definedName>
    <definedName name="N_10_CINT">'[8]DGBSEN 03'!#REF!</definedName>
    <definedName name="N_11_PAISLADAS" localSheetId="0">'[8]DGBSEN 03'!#REF!</definedName>
    <definedName name="N_11_PAISLADAS" localSheetId="4">'[9]DGBSEN 03'!#REF!</definedName>
    <definedName name="N_11_PAISLADAS" localSheetId="3">'[9]DGBSEN 03'!#REF!</definedName>
    <definedName name="N_11_PAISLADAS">'[8]DGBSEN 03'!#REF!</definedName>
    <definedName name="N_12_HIDROMAY" localSheetId="0">'[8]DGBSEN 03'!#REF!</definedName>
    <definedName name="N_12_HIDROMAY" localSheetId="4">'[9]DGBSEN 03'!#REF!</definedName>
    <definedName name="N_12_HIDROMAY" localSheetId="3">'[9]DGBSEN 03'!#REF!</definedName>
    <definedName name="N_12_HIDROMAY">'[8]DGBSEN 03'!#REF!</definedName>
    <definedName name="N_13_HIDROMENa" localSheetId="0">'[8]DGBSEN 03'!#REF!</definedName>
    <definedName name="N_13_HIDROMENa" localSheetId="4">'[9]DGBSEN 03'!#REF!</definedName>
    <definedName name="N_13_HIDROMENa" localSheetId="3">'[9]DGBSEN 03'!#REF!</definedName>
    <definedName name="N_13_HIDROMENa">'[8]DGBSEN 03'!#REF!</definedName>
    <definedName name="N_14_HIDROMENb" localSheetId="0">'[8]DGBSEN 03'!#REF!</definedName>
    <definedName name="N_14_HIDROMENb" localSheetId="4">'[9]DGBSEN 03'!#REF!</definedName>
    <definedName name="N_14_HIDROMENb" localSheetId="3">'[9]DGBSEN 03'!#REF!</definedName>
    <definedName name="N_14_HIDROMENb">'[8]DGBSEN 03'!#REF!</definedName>
    <definedName name="N_15_HIDROMENc" localSheetId="0">'[8]DGBSEN 03'!#REF!</definedName>
    <definedName name="N_15_HIDROMENc" localSheetId="4">'[9]DGBSEN 03'!#REF!</definedName>
    <definedName name="N_15_HIDROMENc" localSheetId="3">'[9]DGBSEN 03'!#REF!</definedName>
    <definedName name="N_15_HIDROMENc">'[8]DGBSEN 03'!#REF!</definedName>
    <definedName name="N_16_CARBONUCLEAR" localSheetId="0">'[8]DGBSEN 03'!#REF!</definedName>
    <definedName name="N_16_CARBONUCLEAR" localSheetId="4">'[9]DGBSEN 03'!#REF!</definedName>
    <definedName name="N_16_CARBONUCLEAR" localSheetId="3">'[9]DGBSEN 03'!#REF!</definedName>
    <definedName name="N_16_CARBONUCLEAR">'[8]DGBSEN 03'!#REF!</definedName>
    <definedName name="N_18_GEOEOLO" localSheetId="0">'[8]DGBSEN 03'!#REF!</definedName>
    <definedName name="N_18_GEOEOLO" localSheetId="4">'[9]DGBSEN 03'!#REF!</definedName>
    <definedName name="N_18_GEOEOLO" localSheetId="3">'[9]DGBSEN 03'!#REF!</definedName>
    <definedName name="N_18_GEOEOLO">'[8]DGBSEN 03'!#REF!</definedName>
    <definedName name="nada">[24]PEM!$C$1</definedName>
    <definedName name="nombre">'[25]datos base'!$I$2</definedName>
    <definedName name="Nombre_OP">[11]PEM!$A$1</definedName>
    <definedName name="Num_circuitos">[11]PEM!$J$1</definedName>
    <definedName name="paj" localSheetId="4" hidden="1">{"Bruto",#N/A,FALSE,"CONV3T.XLS";"Neto",#N/A,FALSE,"CONV3T.XLS";"UnoB",#N/A,FALSE,"CONV3T.XLS";"Bruto",#N/A,FALSE,"CONV4T.XLS";"Neto",#N/A,FALSE,"CONV4T.XLS";"UnoB",#N/A,FALSE,"CONV4T.XLS"}</definedName>
    <definedName name="paj" localSheetId="3" hidden="1">{"Bruto",#N/A,FALSE,"CONV3T.XLS";"Neto",#N/A,FALSE,"CONV3T.XLS";"UnoB",#N/A,FALSE,"CONV3T.XLS";"Bruto",#N/A,FALSE,"CONV4T.XLS";"Neto",#N/A,FALSE,"CONV4T.XLS";"UnoB",#N/A,FALSE,"CONV4T.XLS"}</definedName>
    <definedName name="paj" hidden="1">{"Bruto",#N/A,FALSE,"CONV3T.XLS";"Neto",#N/A,FALSE,"CONV3T.XLS";"UnoB",#N/A,FALSE,"CONV3T.XLS";"Bruto",#N/A,FALSE,"CONV4T.XLS";"Neto",#N/A,FALSE,"CONV4T.XLS";"UnoB",#N/A,FALSE,"CONV4T.XLS"}</definedName>
    <definedName name="PARIDAD" localSheetId="0">#REF!</definedName>
    <definedName name="PARIDAD">#REF!</definedName>
    <definedName name="paridad2000" localSheetId="0">#REF!</definedName>
    <definedName name="paridad2000">#REF!</definedName>
    <definedName name="pasivo" localSheetId="0">#REF!</definedName>
    <definedName name="pasivo">#REF!</definedName>
    <definedName name="pass" localSheetId="0">#REF!</definedName>
    <definedName name="pass" localSheetId="4">#REF!</definedName>
    <definedName name="pass" localSheetId="3">#REF!</definedName>
    <definedName name="pass">#REF!</definedName>
    <definedName name="PATTY" localSheetId="0" hidden="1">#REF!</definedName>
    <definedName name="PATTY" localSheetId="4" hidden="1">#REF!</definedName>
    <definedName name="PATTY" localSheetId="3" hidden="1">#REF!</definedName>
    <definedName name="PATTY" hidden="1">#REF!</definedName>
    <definedName name="PCIMP">1.08456981178921</definedName>
    <definedName name="PCNTE">1.04343013921697</definedName>
    <definedName name="PCSUR">1.08042027709172</definedName>
    <definedName name="PESOS" localSheetId="0">#REF!</definedName>
    <definedName name="pesos" localSheetId="4">#REF!</definedName>
    <definedName name="pesos" localSheetId="3">#REF!</definedName>
    <definedName name="PESOS">#REF!</definedName>
    <definedName name="PESOS2013" localSheetId="0">#REF!</definedName>
    <definedName name="PESOS2013" localSheetId="4">#REF!</definedName>
    <definedName name="PESOS2013" localSheetId="3">#REF!</definedName>
    <definedName name="PESOS2013">#REF!</definedName>
    <definedName name="pesssos" localSheetId="0">#REF!</definedName>
    <definedName name="pesssos" localSheetId="4">#REF!</definedName>
    <definedName name="pesssos" localSheetId="3">#REF!</definedName>
    <definedName name="pesssos">#REF!</definedName>
    <definedName name="PISE" localSheetId="0">#REF!</definedName>
    <definedName name="PISE">#REF!</definedName>
    <definedName name="piso" localSheetId="0">#REF!</definedName>
    <definedName name="piso" localSheetId="4">#REF!</definedName>
    <definedName name="piso" localSheetId="3">#REF!</definedName>
    <definedName name="piso">#REF!</definedName>
    <definedName name="PRODUCTOS" localSheetId="0" hidden="1">#REF!</definedName>
    <definedName name="PRODUCTOS" localSheetId="4" hidden="1">#REF!</definedName>
    <definedName name="PRODUCTOS" localSheetId="3" hidden="1">#REF!</definedName>
    <definedName name="PRODUCTOS" hidden="1">#REF!</definedName>
    <definedName name="rango" localSheetId="0">'[26]REPOMO 2007 4502 NOROESTE PCGA'!$B$1:$O$56,'[26]REPOMO 2007 4502 NOROESTE PCGA'!#REF!</definedName>
    <definedName name="rango" localSheetId="4">'[27]REPOMO 2007 4502 NOROESTE PCGA'!$B$1:$O$56,'[27]REPOMO 2007 4502 NOROESTE PCGA'!#REF!</definedName>
    <definedName name="rango" localSheetId="3">'[27]REPOMO 2007 4502 NOROESTE PCGA'!$B$1:$O$56,'[27]REPOMO 2007 4502 NOROESTE PCGA'!#REF!</definedName>
    <definedName name="rango">'[26]REPOMO 2007 4502 NOROESTE PCGA'!$B$1:$O$56,'[26]REPOMO 2007 4502 NOROESTE PCGA'!#REF!</definedName>
    <definedName name="RCA_ADC" localSheetId="0">'[8]DGBSEN 03'!#REF!</definedName>
    <definedName name="RCA_ADC" localSheetId="4">'[9]DGBSEN 03'!#REF!</definedName>
    <definedName name="RCA_ADC" localSheetId="3">'[9]DGBSEN 03'!#REF!</definedName>
    <definedName name="RCA_ADC">'[8]DGBSEN 03'!#REF!</definedName>
    <definedName name="RCA_CFE" localSheetId="0">'[8]DGBSEN 03'!#REF!</definedName>
    <definedName name="RCA_CFE" localSheetId="4">'[9]DGBSEN 03'!#REF!</definedName>
    <definedName name="RCA_CFE" localSheetId="3">'[9]DGBSEN 03'!#REF!</definedName>
    <definedName name="RCA_CFE">'[8]DGBSEN 03'!#REF!</definedName>
    <definedName name="RCA_LFC" localSheetId="0">'[8]DGBSEN 03'!#REF!</definedName>
    <definedName name="RCA_LFC" localSheetId="4">'[9]DGBSEN 03'!#REF!</definedName>
    <definedName name="RCA_LFC" localSheetId="3">'[9]DGBSEN 03'!#REF!</definedName>
    <definedName name="RCA_LFC">'[8]DGBSEN 03'!#REF!</definedName>
    <definedName name="RCA_SEN" localSheetId="0">'[8]DGBSEN 03'!#REF!</definedName>
    <definedName name="RCA_SEN" localSheetId="4">'[9]DGBSEN 03'!#REF!</definedName>
    <definedName name="RCA_SEN" localSheetId="3">'[9]DGBSEN 03'!#REF!</definedName>
    <definedName name="RCA_SEN">'[8]DGBSEN 03'!#REF!</definedName>
    <definedName name="Realizada_2015_Total" localSheetId="0">'[10]6.0 dólares'!#REF!</definedName>
    <definedName name="Realizada_2015_Total" localSheetId="4">#REF!</definedName>
    <definedName name="Realizada_2015_Total" localSheetId="3">#REF!</definedName>
    <definedName name="Realizada_2015_Total">'[10]6.0 dólares'!#REF!</definedName>
    <definedName name="Realizada_Condicionada_2015" localSheetId="0">#REF!</definedName>
    <definedName name="Realizada_Condicionada_2015" localSheetId="4">#REF!</definedName>
    <definedName name="Realizada_Condicionada_2015" localSheetId="3">#REF!</definedName>
    <definedName name="Realizada_Condicionada_2015">#REF!</definedName>
    <definedName name="Realizada_Directa_2015" localSheetId="0">'[10]6.0 dólares'!#REF!</definedName>
    <definedName name="Realizada_Directa_2015" localSheetId="4">#REF!</definedName>
    <definedName name="Realizada_Directa_2015" localSheetId="3">#REF!</definedName>
    <definedName name="Realizada_Directa_2015">'[10]6.0 dólares'!#REF!</definedName>
    <definedName name="Realizada_Total_2015" localSheetId="0">'[10]6.0 dólares'!#REF!</definedName>
    <definedName name="Realizada_Total_2015" localSheetId="4">#REF!</definedName>
    <definedName name="Realizada_Total_2015" localSheetId="3">#REF!</definedName>
    <definedName name="Realizada_Total_2015">'[10]6.0 dólares'!#REF!</definedName>
    <definedName name="Region_PEM">[13]Oculta!$B$5</definedName>
    <definedName name="relac" localSheetId="4" hidden="1">{"Bruto",#N/A,FALSE,"CONV3T.XLS";"Neto",#N/A,FALSE,"CONV3T.XLS";"UnoB",#N/A,FALSE,"CONV3T.XLS";"Bruto",#N/A,FALSE,"CONV4T.XLS";"Neto",#N/A,FALSE,"CONV4T.XLS";"UnoB",#N/A,FALSE,"CONV4T.XLS"}</definedName>
    <definedName name="relac" localSheetId="3" hidden="1">{"Bruto",#N/A,FALSE,"CONV3T.XLS";"Neto",#N/A,FALSE,"CONV3T.XLS";"UnoB",#N/A,FALSE,"CONV3T.XLS";"Bruto",#N/A,FALSE,"CONV4T.XLS";"Neto",#N/A,FALSE,"CONV4T.XLS";"UnoB",#N/A,FALSE,"CONV4T.XLS"}</definedName>
    <definedName name="relac" hidden="1">{"Bruto",#N/A,FALSE,"CONV3T.XLS";"Neto",#N/A,FALSE,"CONV3T.XLS";"UnoB",#N/A,FALSE,"CONV3T.XLS";"Bruto",#N/A,FALSE,"CONV4T.XLS";"Neto",#N/A,FALSE,"CONV4T.XLS";"UnoB",#N/A,FALSE,"CONV4T.XLS"}</definedName>
    <definedName name="Relacion_transf">[11]PEM!$I$1</definedName>
    <definedName name="RGB_ADC" localSheetId="0">'[8]DGBSEN 03'!#REF!</definedName>
    <definedName name="RGB_ADC" localSheetId="4">'[9]DGBSEN 03'!#REF!</definedName>
    <definedName name="RGB_ADC" localSheetId="3">'[9]DGBSEN 03'!#REF!</definedName>
    <definedName name="RGB_ADC">'[8]DGBSEN 03'!#REF!</definedName>
    <definedName name="RGB_CFE" localSheetId="0">'[8]DGBSEN 03'!#REF!</definedName>
    <definedName name="RGB_CFE" localSheetId="4">'[9]DGBSEN 03'!#REF!</definedName>
    <definedName name="RGB_CFE" localSheetId="3">'[9]DGBSEN 03'!#REF!</definedName>
    <definedName name="RGB_CFE">'[8]DGBSEN 03'!#REF!</definedName>
    <definedName name="RGB_LFC" localSheetId="0">'[8]DGBSEN 03'!#REF!</definedName>
    <definedName name="RGB_LFC" localSheetId="4">'[9]DGBSEN 03'!#REF!</definedName>
    <definedName name="RGB_LFC" localSheetId="3">'[9]DGBSEN 03'!#REF!</definedName>
    <definedName name="RGB_LFC">'[8]DGBSEN 03'!#REF!</definedName>
    <definedName name="RGB_SEN" localSheetId="0">'[8]DGBSEN 03'!#REF!</definedName>
    <definedName name="RGB_SEN" localSheetId="4">'[9]DGBSEN 03'!#REF!</definedName>
    <definedName name="RGB_SEN" localSheetId="3">'[9]DGBSEN 03'!#REF!</definedName>
    <definedName name="RGB_SEN">'[8]DGBSEN 03'!#REF!</definedName>
    <definedName name="rgdfgdf" localSheetId="0">#REF!</definedName>
    <definedName name="rgdfgdf">#REF!</definedName>
    <definedName name="RGN_ADC" localSheetId="0">'[8]DGBSEN 03'!#REF!</definedName>
    <definedName name="RGN_ADC" localSheetId="4">'[9]DGBSEN 03'!#REF!</definedName>
    <definedName name="RGN_ADC" localSheetId="3">'[9]DGBSEN 03'!#REF!</definedName>
    <definedName name="RGN_ADC">'[8]DGBSEN 03'!#REF!</definedName>
    <definedName name="RGN_CFE" localSheetId="0">'[8]DGBSEN 03'!#REF!</definedName>
    <definedName name="RGN_CFE" localSheetId="4">'[9]DGBSEN 03'!#REF!</definedName>
    <definedName name="RGN_CFE" localSheetId="3">'[9]DGBSEN 03'!#REF!</definedName>
    <definedName name="RGN_CFE">'[8]DGBSEN 03'!#REF!</definedName>
    <definedName name="RGN_LFC" localSheetId="0">'[8]DGBSEN 03'!#REF!</definedName>
    <definedName name="RGN_LFC" localSheetId="4">'[9]DGBSEN 03'!#REF!</definedName>
    <definedName name="RGN_LFC" localSheetId="3">'[9]DGBSEN 03'!#REF!</definedName>
    <definedName name="RGN_LFC">'[8]DGBSEN 03'!#REF!</definedName>
    <definedName name="RGN_SEN" localSheetId="0">'[8]DGBSEN 03'!#REF!</definedName>
    <definedName name="RGN_SEN" localSheetId="4">'[9]DGBSEN 03'!#REF!</definedName>
    <definedName name="RGN_SEN" localSheetId="3">'[9]DGBSEN 03'!#REF!</definedName>
    <definedName name="RGN_SEN">'[8]DGBSEN 03'!#REF!</definedName>
    <definedName name="S" localSheetId="0">#REF!</definedName>
    <definedName name="S" localSheetId="4">#REF!</definedName>
    <definedName name="S" localSheetId="3">#REF!</definedName>
    <definedName name="S">#REF!</definedName>
    <definedName name="salida" localSheetId="0" xml:space="preserve"> salida6</definedName>
    <definedName name="salida" localSheetId="4" xml:space="preserve"> salida6</definedName>
    <definedName name="salida" localSheetId="3" xml:space="preserve"> salida6</definedName>
    <definedName name="salida" xml:space="preserve"> salida6</definedName>
    <definedName name="sdesdewaad" localSheetId="0">#REF!</definedName>
    <definedName name="sdesdewaad" localSheetId="4">#REF!</definedName>
    <definedName name="sdesdewaad" localSheetId="3">#REF!</definedName>
    <definedName name="sdesdewaad">#REF!</definedName>
    <definedName name="SS" localSheetId="0">#REF!</definedName>
    <definedName name="SS">#REF!</definedName>
    <definedName name="sss" localSheetId="0" xml:space="preserve"> salida6</definedName>
    <definedName name="sss" xml:space="preserve"> salida6</definedName>
    <definedName name="ssss" localSheetId="0">#REF!</definedName>
    <definedName name="ssss" localSheetId="4">#REF!</definedName>
    <definedName name="ssss" localSheetId="3">#REF!</definedName>
    <definedName name="ssss">#REF!</definedName>
    <definedName name="TABLA" localSheetId="0">#REF!</definedName>
    <definedName name="TABLA" localSheetId="4">#REF!</definedName>
    <definedName name="TABLA" localSheetId="3">#REF!</definedName>
    <definedName name="TABLA">#REF!</definedName>
    <definedName name="tasa.real" localSheetId="4">'[15]Datos Base'!$E$12</definedName>
    <definedName name="tasa.real" localSheetId="3">'[15]Datos Base'!$E$12</definedName>
    <definedName name="tasa.real">'[16]Datos Base'!$E$12</definedName>
    <definedName name="TC" localSheetId="0">'[28]PISE CFE'!#REF!</definedName>
    <definedName name="TC">'[28]PISE CFE'!#REF!</definedName>
    <definedName name="TCAMBIO">'[28]PISE CFE dolares'!$D$1</definedName>
    <definedName name="tcpic" localSheetId="0">#REF!</definedName>
    <definedName name="tcpic">#REF!</definedName>
    <definedName name="Tension_Obra">[11]PEM!$E$1</definedName>
    <definedName name="tipo.cambio">'[29]datos base'!$E$11</definedName>
    <definedName name="Tipo_const_obra">[11]PEM!$G$1</definedName>
    <definedName name="Tipo_obra">[11]PEM!$M$1</definedName>
    <definedName name="TipoCambio" localSheetId="0">'[28]PISE CFE'!#REF!</definedName>
    <definedName name="TipoCambio">'[28]PISE CFE'!#REF!</definedName>
    <definedName name="TipoCambio2010" localSheetId="0">#REF!</definedName>
    <definedName name="TipoCambio2010">#REF!</definedName>
    <definedName name="TIR">'[11]EVA 00'!$M$11</definedName>
    <definedName name="_xlnm.Print_Titles" localSheetId="0">'AVANCE FIN FIS'!$4:$12</definedName>
    <definedName name="_xlnm.Print_Titles" localSheetId="4">'COM DIR COND COSTO TOT'!$4:$11</definedName>
    <definedName name="_xlnm.Print_Titles" localSheetId="3">'COM INV DIR OPER'!$4:$11</definedName>
    <definedName name="_xlnm.Print_Titles" localSheetId="1">'FN INV DIR OPER'!$4:$15</definedName>
    <definedName name="_xlnm.Print_Titles" localSheetId="6">'VPN INV FIN COND'!$4:$11</definedName>
    <definedName name="_xlnm.Print_Titles" localSheetId="5">'VPN INV FIN DIR'!$4:$11</definedName>
    <definedName name="TODO">[30]B_A:Ca_A!$A$1:$AF$96</definedName>
    <definedName name="tonelada">907.185</definedName>
    <definedName name="Total_PEM">[11]PEM!$D$11</definedName>
    <definedName name="Total_presup">[11]PEM!$C$11</definedName>
    <definedName name="Transm" localSheetId="0">#REF!</definedName>
    <definedName name="Transm">#REF!</definedName>
    <definedName name="TRANSMISION" localSheetId="0">#REF!</definedName>
    <definedName name="TRANSMISION">#REF!</definedName>
    <definedName name="tul" localSheetId="4" hidden="1">{"Bruto",#N/A,FALSE,"CONV3T.XLS";"Neto",#N/A,FALSE,"CONV3T.XLS";"UnoB",#N/A,FALSE,"CONV3T.XLS";"Bruto",#N/A,FALSE,"CONV4T.XLS";"Neto",#N/A,FALSE,"CONV4T.XLS";"UnoB",#N/A,FALSE,"CONV4T.XLS"}</definedName>
    <definedName name="tul" localSheetId="3" hidden="1">{"Bruto",#N/A,FALSE,"CONV3T.XLS";"Neto",#N/A,FALSE,"CONV3T.XLS";"UnoB",#N/A,FALSE,"CONV3T.XLS";"Bruto",#N/A,FALSE,"CONV4T.XLS";"Neto",#N/A,FALSE,"CONV4T.XLS";"UnoB",#N/A,FALSE,"CONV4T.XLS"}</definedName>
    <definedName name="tul" hidden="1">{"Bruto",#N/A,FALSE,"CONV3T.XLS";"Neto",#N/A,FALSE,"CONV3T.XLS";"UnoB",#N/A,FALSE,"CONV3T.XLS";"Bruto",#N/A,FALSE,"CONV4T.XLS";"Neto",#N/A,FALSE,"CONV4T.XLS";"UnoB",#N/A,FALSE,"CONV4T.XLS"}</definedName>
    <definedName name="u" hidden="1">{"'Control de Gestión'!$A$2:$N$39"}</definedName>
    <definedName name="VPN">'[11]EVA 00'!$K$11</definedName>
    <definedName name="VVVV" localSheetId="0">#REF!</definedName>
    <definedName name="VVVV" localSheetId="4">#REF!</definedName>
    <definedName name="VVVV" localSheetId="3">#REF!</definedName>
    <definedName name="VVVV">#REF!</definedName>
    <definedName name="vvvvvvvv" localSheetId="0">#REF!</definedName>
    <definedName name="vvvvvvvv" localSheetId="4">#REF!</definedName>
    <definedName name="vvvvvvvv" localSheetId="3">#REF!</definedName>
    <definedName name="vvvvvvvv">#REF!</definedName>
    <definedName name="w" localSheetId="0">#REF!</definedName>
    <definedName name="w">#REF!</definedName>
    <definedName name="wew" localSheetId="0" hidden="1">#REF!</definedName>
    <definedName name="wew" hidden="1">#REF!</definedName>
    <definedName name="wrn.econv2s." localSheetId="4" hidden="1">{"Bruto",#N/A,FALSE,"CONV3T.XLS";"Neto",#N/A,FALSE,"CONV3T.XLS";"UnoB",#N/A,FALSE,"CONV3T.XLS";"Bruto",#N/A,FALSE,"CONV4T.XLS";"Neto",#N/A,FALSE,"CONV4T.XLS";"UnoB",#N/A,FALSE,"CONV4T.XLS"}</definedName>
    <definedName name="wrn.econv2s." localSheetId="3" hidden="1">{"Bruto",#N/A,FALSE,"CONV3T.XLS";"Neto",#N/A,FALSE,"CONV3T.XLS";"UnoB",#N/A,FALSE,"CONV3T.XLS";"Bruto",#N/A,FALSE,"CONV4T.XLS";"Neto",#N/A,FALSE,"CONV4T.XLS";"UnoB",#N/A,FALSE,"CONV4T.XLS"}</definedName>
    <definedName name="wrn.econv2s." hidden="1">{"Bruto",#N/A,FALSE,"CONV3T.XLS";"Neto",#N/A,FALSE,"CONV3T.XLS";"UnoB",#N/A,FALSE,"CONV3T.XLS";"Bruto",#N/A,FALSE,"CONV4T.XLS";"Neto",#N/A,FALSE,"CONV4T.XLS";"UnoB",#N/A,FALSE,"CONV4T.XLS"}</definedName>
    <definedName name="wrn.gst1tajuorg." localSheetId="4" hidden="1">{#N/A,#N/A,FALSE,"TOT";#N/A,#N/A,FALSE,"PEP";#N/A,#N/A,FALSE,"REF";#N/A,#N/A,FALSE,"GAS";#N/A,#N/A,FALSE,"PET";#N/A,#N/A,FALSE,"COR"}</definedName>
    <definedName name="wrn.gst1tajuorg." localSheetId="3" hidden="1">{#N/A,#N/A,FALSE,"TOT";#N/A,#N/A,FALSE,"PEP";#N/A,#N/A,FALSE,"REF";#N/A,#N/A,FALSE,"GAS";#N/A,#N/A,FALSE,"PET";#N/A,#N/A,FALSE,"COR"}</definedName>
    <definedName name="wrn.gst1tajuorg." hidden="1">{#N/A,#N/A,FALSE,"TOT";#N/A,#N/A,FALSE,"PEP";#N/A,#N/A,FALSE,"REF";#N/A,#N/A,FALSE,"GAS";#N/A,#N/A,FALSE,"PET";#N/A,#N/A,FALSE,"COR"}</definedName>
    <definedName name="www" localSheetId="0">#REF!</definedName>
    <definedName name="www" localSheetId="4">#REF!</definedName>
    <definedName name="www" localSheetId="3">#REF!</definedName>
    <definedName name="www">#REF!</definedName>
    <definedName name="wwww" localSheetId="0">_F17C15</definedName>
    <definedName name="wwww">_F17C15</definedName>
    <definedName name="wwwww" localSheetId="0">#REF!</definedName>
    <definedName name="wwwww" localSheetId="4">#REF!</definedName>
    <definedName name="wwwww" localSheetId="3">#REF!</definedName>
    <definedName name="wwwww">#REF!</definedName>
    <definedName name="wwwwww" localSheetId="0" hidden="1">#REF!</definedName>
    <definedName name="wwwwww" hidden="1">#REF!</definedName>
    <definedName name="xx" hidden="1">{"'Control de Gestión'!$A$2:$N$39"}</definedName>
    <definedName name="xxxx" localSheetId="0">#REF!</definedName>
    <definedName name="xxxx">#REF!</definedName>
    <definedName name="xxxxxx" localSheetId="0">#REF!</definedName>
    <definedName name="xxxxxx">#REF!</definedName>
    <definedName name="Yuri" localSheetId="0">#REF!</definedName>
    <definedName name="Yuri" localSheetId="4">#REF!</definedName>
    <definedName name="Yuri" localSheetId="3">#REF!</definedName>
    <definedName name="Yuri">#REF!</definedName>
    <definedName name="yy">litros*Calorcomb*BTU*[14]!joules/1000000000</definedName>
    <definedName name="zzzzz" localSheetId="0">#REF!</definedName>
    <definedName name="zzzzz" localSheetId="4">#REF!</definedName>
    <definedName name="zzzzz" localSheetId="3">#REF!</definedName>
    <definedName name="zzzzz">#REF!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58" i="7" l="1"/>
  <c r="E58" i="7"/>
  <c r="D58" i="7"/>
  <c r="G55" i="7"/>
  <c r="E55" i="7"/>
  <c r="D55" i="7"/>
  <c r="G52" i="7"/>
  <c r="E52" i="7"/>
  <c r="D52" i="7"/>
  <c r="G49" i="7"/>
  <c r="E49" i="7"/>
  <c r="D49" i="7"/>
  <c r="G47" i="7"/>
  <c r="E47" i="7"/>
  <c r="D47" i="7"/>
  <c r="G45" i="7"/>
  <c r="E45" i="7"/>
  <c r="D45" i="7"/>
  <c r="G42" i="7"/>
  <c r="E42" i="7"/>
  <c r="D42" i="7"/>
  <c r="G40" i="7"/>
  <c r="E40" i="7"/>
  <c r="D40" i="7"/>
  <c r="G37" i="7"/>
  <c r="E37" i="7"/>
  <c r="D37" i="7"/>
  <c r="G34" i="7"/>
  <c r="E34" i="7"/>
  <c r="D34" i="7"/>
  <c r="G28" i="7"/>
  <c r="E28" i="7"/>
  <c r="D28" i="7"/>
  <c r="G16" i="7"/>
  <c r="E16" i="7"/>
  <c r="D16" i="7"/>
  <c r="G14" i="7"/>
  <c r="E14" i="7"/>
  <c r="D14" i="7"/>
  <c r="G306" i="6"/>
  <c r="E306" i="6"/>
  <c r="D306" i="6"/>
  <c r="G301" i="6"/>
  <c r="E301" i="6"/>
  <c r="D301" i="6"/>
  <c r="G296" i="6"/>
  <c r="E296" i="6"/>
  <c r="D296" i="6"/>
  <c r="G292" i="6"/>
  <c r="E292" i="6"/>
  <c r="D292" i="6"/>
  <c r="G285" i="6"/>
  <c r="E285" i="6"/>
  <c r="D285" i="6"/>
  <c r="G275" i="6"/>
  <c r="E275" i="6"/>
  <c r="D275" i="6"/>
  <c r="G261" i="6"/>
  <c r="E261" i="6"/>
  <c r="D261" i="6"/>
  <c r="G246" i="6"/>
  <c r="E246" i="6"/>
  <c r="D246" i="6"/>
  <c r="G236" i="6"/>
  <c r="E236" i="6"/>
  <c r="D236" i="6"/>
  <c r="G232" i="6"/>
  <c r="E232" i="6"/>
  <c r="D232" i="6"/>
  <c r="G224" i="6"/>
  <c r="E224" i="6"/>
  <c r="D224" i="6"/>
  <c r="G213" i="6"/>
  <c r="E213" i="6"/>
  <c r="D213" i="6"/>
  <c r="G191" i="6"/>
  <c r="E191" i="6"/>
  <c r="D191" i="6"/>
  <c r="G166" i="6"/>
  <c r="E166" i="6"/>
  <c r="D166" i="6"/>
  <c r="G144" i="6"/>
  <c r="E144" i="6"/>
  <c r="D144" i="6"/>
  <c r="G134" i="6"/>
  <c r="E134" i="6"/>
  <c r="D134" i="6"/>
  <c r="G116" i="6"/>
  <c r="E116" i="6"/>
  <c r="D116" i="6"/>
  <c r="G77" i="6"/>
  <c r="E77" i="6"/>
  <c r="D77" i="6"/>
  <c r="G64" i="6"/>
  <c r="E64" i="6"/>
  <c r="D64" i="6"/>
  <c r="G53" i="6"/>
  <c r="E53" i="6"/>
  <c r="D53" i="6"/>
  <c r="G39" i="6"/>
  <c r="E39" i="6"/>
  <c r="D39" i="6"/>
  <c r="G30" i="6"/>
  <c r="E30" i="6"/>
  <c r="D30" i="6"/>
  <c r="G14" i="6"/>
  <c r="E14" i="6"/>
  <c r="D14" i="6"/>
  <c r="G13" i="7" l="1"/>
  <c r="D13" i="7"/>
  <c r="E13" i="7"/>
  <c r="E13" i="6"/>
  <c r="D13" i="6"/>
  <c r="G13" i="6"/>
  <c r="H310" i="5"/>
  <c r="I310" i="5" s="1"/>
  <c r="F310" i="5"/>
  <c r="H309" i="5"/>
  <c r="I309" i="5" s="1"/>
  <c r="F309" i="5"/>
  <c r="H308" i="5"/>
  <c r="I308" i="5" s="1"/>
  <c r="F308" i="5"/>
  <c r="H307" i="5"/>
  <c r="I307" i="5" s="1"/>
  <c r="F307" i="5"/>
  <c r="H306" i="5"/>
  <c r="I306" i="5" s="1"/>
  <c r="F306" i="5"/>
  <c r="H305" i="5"/>
  <c r="I305" i="5" s="1"/>
  <c r="F305" i="5"/>
  <c r="H304" i="5"/>
  <c r="I304" i="5" s="1"/>
  <c r="F304" i="5"/>
  <c r="H303" i="5"/>
  <c r="I303" i="5" s="1"/>
  <c r="F303" i="5"/>
  <c r="H302" i="5"/>
  <c r="I302" i="5" s="1"/>
  <c r="F302" i="5"/>
  <c r="H301" i="5"/>
  <c r="I301" i="5" s="1"/>
  <c r="F301" i="5"/>
  <c r="H300" i="5"/>
  <c r="I300" i="5" s="1"/>
  <c r="F300" i="5"/>
  <c r="H299" i="5"/>
  <c r="I299" i="5" s="1"/>
  <c r="F299" i="5"/>
  <c r="I298" i="5"/>
  <c r="H298" i="5"/>
  <c r="F298" i="5"/>
  <c r="H297" i="5"/>
  <c r="I297" i="5" s="1"/>
  <c r="F297" i="5"/>
  <c r="H296" i="5"/>
  <c r="I296" i="5" s="1"/>
  <c r="F296" i="5"/>
  <c r="H295" i="5"/>
  <c r="I295" i="5" s="1"/>
  <c r="F295" i="5"/>
  <c r="H294" i="5"/>
  <c r="I294" i="5" s="1"/>
  <c r="F294" i="5"/>
  <c r="H293" i="5"/>
  <c r="I293" i="5" s="1"/>
  <c r="F293" i="5"/>
  <c r="H292" i="5"/>
  <c r="I292" i="5" s="1"/>
  <c r="F292" i="5"/>
  <c r="H291" i="5"/>
  <c r="I291" i="5" s="1"/>
  <c r="F291" i="5"/>
  <c r="H290" i="5"/>
  <c r="I290" i="5" s="1"/>
  <c r="F290" i="5"/>
  <c r="H289" i="5"/>
  <c r="I289" i="5" s="1"/>
  <c r="F289" i="5"/>
  <c r="H288" i="5"/>
  <c r="I288" i="5" s="1"/>
  <c r="F288" i="5"/>
  <c r="H287" i="5"/>
  <c r="I287" i="5" s="1"/>
  <c r="F287" i="5"/>
  <c r="H286" i="5"/>
  <c r="I286" i="5" s="1"/>
  <c r="F286" i="5"/>
  <c r="H285" i="5"/>
  <c r="I285" i="5" s="1"/>
  <c r="F285" i="5"/>
  <c r="H284" i="5"/>
  <c r="I284" i="5" s="1"/>
  <c r="F284" i="5"/>
  <c r="H283" i="5"/>
  <c r="I283" i="5" s="1"/>
  <c r="F283" i="5"/>
  <c r="H282" i="5"/>
  <c r="I282" i="5" s="1"/>
  <c r="F282" i="5"/>
  <c r="H281" i="5"/>
  <c r="I281" i="5" s="1"/>
  <c r="F281" i="5"/>
  <c r="H280" i="5"/>
  <c r="I280" i="5" s="1"/>
  <c r="F280" i="5"/>
  <c r="H279" i="5"/>
  <c r="F279" i="5"/>
  <c r="H278" i="5"/>
  <c r="I278" i="5" s="1"/>
  <c r="F278" i="5"/>
  <c r="L277" i="5"/>
  <c r="K277" i="5"/>
  <c r="G277" i="5"/>
  <c r="E277" i="5"/>
  <c r="D277" i="5"/>
  <c r="H276" i="5"/>
  <c r="I276" i="5" s="1"/>
  <c r="F276" i="5"/>
  <c r="H275" i="5"/>
  <c r="I275" i="5" s="1"/>
  <c r="F275" i="5"/>
  <c r="H274" i="5"/>
  <c r="I274" i="5" s="1"/>
  <c r="F274" i="5"/>
  <c r="H273" i="5"/>
  <c r="I273" i="5" s="1"/>
  <c r="F273" i="5"/>
  <c r="H272" i="5"/>
  <c r="I272" i="5" s="1"/>
  <c r="F272" i="5"/>
  <c r="H271" i="5"/>
  <c r="I271" i="5" s="1"/>
  <c r="F271" i="5"/>
  <c r="H270" i="5"/>
  <c r="I270" i="5" s="1"/>
  <c r="F270" i="5"/>
  <c r="H269" i="5"/>
  <c r="I269" i="5" s="1"/>
  <c r="F269" i="5"/>
  <c r="H268" i="5"/>
  <c r="I268" i="5" s="1"/>
  <c r="F268" i="5"/>
  <c r="H267" i="5"/>
  <c r="I267" i="5" s="1"/>
  <c r="F267" i="5"/>
  <c r="H266" i="5"/>
  <c r="I266" i="5" s="1"/>
  <c r="F266" i="5"/>
  <c r="H265" i="5"/>
  <c r="I265" i="5" s="1"/>
  <c r="F265" i="5"/>
  <c r="H264" i="5"/>
  <c r="I264" i="5" s="1"/>
  <c r="F264" i="5"/>
  <c r="H263" i="5"/>
  <c r="I263" i="5" s="1"/>
  <c r="F263" i="5"/>
  <c r="H262" i="5"/>
  <c r="I262" i="5" s="1"/>
  <c r="F262" i="5"/>
  <c r="H261" i="5"/>
  <c r="I261" i="5" s="1"/>
  <c r="F261" i="5"/>
  <c r="H260" i="5"/>
  <c r="I260" i="5" s="1"/>
  <c r="F260" i="5"/>
  <c r="H259" i="5"/>
  <c r="I259" i="5" s="1"/>
  <c r="F259" i="5"/>
  <c r="H258" i="5"/>
  <c r="I258" i="5" s="1"/>
  <c r="F258" i="5"/>
  <c r="H257" i="5"/>
  <c r="I257" i="5" s="1"/>
  <c r="F257" i="5"/>
  <c r="H256" i="5"/>
  <c r="I256" i="5" s="1"/>
  <c r="F256" i="5"/>
  <c r="H255" i="5"/>
  <c r="I255" i="5" s="1"/>
  <c r="F255" i="5"/>
  <c r="H254" i="5"/>
  <c r="I254" i="5" s="1"/>
  <c r="F254" i="5"/>
  <c r="H253" i="5"/>
  <c r="I253" i="5" s="1"/>
  <c r="F253" i="5"/>
  <c r="H252" i="5"/>
  <c r="I252" i="5" s="1"/>
  <c r="F252" i="5"/>
  <c r="H251" i="5"/>
  <c r="I251" i="5" s="1"/>
  <c r="F251" i="5"/>
  <c r="H250" i="5"/>
  <c r="I250" i="5" s="1"/>
  <c r="F250" i="5"/>
  <c r="H249" i="5"/>
  <c r="I249" i="5" s="1"/>
  <c r="F249" i="5"/>
  <c r="H248" i="5"/>
  <c r="I248" i="5" s="1"/>
  <c r="F248" i="5"/>
  <c r="H247" i="5"/>
  <c r="I247" i="5" s="1"/>
  <c r="F247" i="5"/>
  <c r="H246" i="5"/>
  <c r="I246" i="5" s="1"/>
  <c r="F246" i="5"/>
  <c r="H245" i="5"/>
  <c r="I245" i="5" s="1"/>
  <c r="F245" i="5"/>
  <c r="H244" i="5"/>
  <c r="I244" i="5" s="1"/>
  <c r="F244" i="5"/>
  <c r="H243" i="5"/>
  <c r="I243" i="5" s="1"/>
  <c r="F243" i="5"/>
  <c r="H242" i="5"/>
  <c r="I242" i="5" s="1"/>
  <c r="F242" i="5"/>
  <c r="H241" i="5"/>
  <c r="I241" i="5" s="1"/>
  <c r="F241" i="5"/>
  <c r="H240" i="5"/>
  <c r="I240" i="5" s="1"/>
  <c r="F240" i="5"/>
  <c r="H239" i="5"/>
  <c r="I239" i="5" s="1"/>
  <c r="F239" i="5"/>
  <c r="H238" i="5"/>
  <c r="I238" i="5" s="1"/>
  <c r="F238" i="5"/>
  <c r="H237" i="5"/>
  <c r="I237" i="5" s="1"/>
  <c r="F237" i="5"/>
  <c r="H236" i="5"/>
  <c r="I236" i="5" s="1"/>
  <c r="F236" i="5"/>
  <c r="H235" i="5"/>
  <c r="I235" i="5" s="1"/>
  <c r="F235" i="5"/>
  <c r="H234" i="5"/>
  <c r="I234" i="5" s="1"/>
  <c r="F234" i="5"/>
  <c r="H233" i="5"/>
  <c r="I233" i="5" s="1"/>
  <c r="F233" i="5"/>
  <c r="H232" i="5"/>
  <c r="I232" i="5" s="1"/>
  <c r="F232" i="5"/>
  <c r="H231" i="5"/>
  <c r="I231" i="5" s="1"/>
  <c r="F231" i="5"/>
  <c r="H230" i="5"/>
  <c r="I230" i="5" s="1"/>
  <c r="F230" i="5"/>
  <c r="H229" i="5"/>
  <c r="I229" i="5" s="1"/>
  <c r="F229" i="5"/>
  <c r="H228" i="5"/>
  <c r="I228" i="5" s="1"/>
  <c r="F228" i="5"/>
  <c r="H227" i="5"/>
  <c r="I227" i="5" s="1"/>
  <c r="F227" i="5"/>
  <c r="H226" i="5"/>
  <c r="I226" i="5" s="1"/>
  <c r="F226" i="5"/>
  <c r="H225" i="5"/>
  <c r="I225" i="5" s="1"/>
  <c r="F225" i="5"/>
  <c r="H224" i="5"/>
  <c r="I224" i="5" s="1"/>
  <c r="F224" i="5"/>
  <c r="H223" i="5"/>
  <c r="I223" i="5" s="1"/>
  <c r="F223" i="5"/>
  <c r="H222" i="5"/>
  <c r="I222" i="5" s="1"/>
  <c r="F222" i="5"/>
  <c r="H221" i="5"/>
  <c r="I221" i="5" s="1"/>
  <c r="F221" i="5"/>
  <c r="H220" i="5"/>
  <c r="I220" i="5" s="1"/>
  <c r="F220" i="5"/>
  <c r="H219" i="5"/>
  <c r="I219" i="5" s="1"/>
  <c r="F219" i="5"/>
  <c r="H218" i="5"/>
  <c r="I218" i="5" s="1"/>
  <c r="F218" i="5"/>
  <c r="H217" i="5"/>
  <c r="I217" i="5" s="1"/>
  <c r="F217" i="5"/>
  <c r="H216" i="5"/>
  <c r="I216" i="5" s="1"/>
  <c r="F216" i="5"/>
  <c r="H215" i="5"/>
  <c r="I215" i="5" s="1"/>
  <c r="F215" i="5"/>
  <c r="H214" i="5"/>
  <c r="I214" i="5" s="1"/>
  <c r="F214" i="5"/>
  <c r="H213" i="5"/>
  <c r="I213" i="5" s="1"/>
  <c r="F213" i="5"/>
  <c r="H212" i="5"/>
  <c r="I212" i="5" s="1"/>
  <c r="F212" i="5"/>
  <c r="H211" i="5"/>
  <c r="I211" i="5" s="1"/>
  <c r="F211" i="5"/>
  <c r="H210" i="5"/>
  <c r="I210" i="5" s="1"/>
  <c r="F210" i="5"/>
  <c r="H209" i="5"/>
  <c r="I209" i="5" s="1"/>
  <c r="F209" i="5"/>
  <c r="H208" i="5"/>
  <c r="I208" i="5" s="1"/>
  <c r="F208" i="5"/>
  <c r="H207" i="5"/>
  <c r="I207" i="5" s="1"/>
  <c r="F207" i="5"/>
  <c r="H206" i="5"/>
  <c r="I206" i="5" s="1"/>
  <c r="F206" i="5"/>
  <c r="H205" i="5"/>
  <c r="I205" i="5" s="1"/>
  <c r="F205" i="5"/>
  <c r="H204" i="5"/>
  <c r="I204" i="5" s="1"/>
  <c r="F204" i="5"/>
  <c r="H203" i="5"/>
  <c r="I203" i="5" s="1"/>
  <c r="F203" i="5"/>
  <c r="H202" i="5"/>
  <c r="I202" i="5" s="1"/>
  <c r="F202" i="5"/>
  <c r="H201" i="5"/>
  <c r="I201" i="5" s="1"/>
  <c r="F201" i="5"/>
  <c r="H200" i="5"/>
  <c r="I200" i="5" s="1"/>
  <c r="F200" i="5"/>
  <c r="H199" i="5"/>
  <c r="I199" i="5" s="1"/>
  <c r="F199" i="5"/>
  <c r="H198" i="5"/>
  <c r="I198" i="5" s="1"/>
  <c r="F198" i="5"/>
  <c r="H197" i="5"/>
  <c r="I197" i="5" s="1"/>
  <c r="F197" i="5"/>
  <c r="H196" i="5"/>
  <c r="I196" i="5" s="1"/>
  <c r="F196" i="5"/>
  <c r="H195" i="5"/>
  <c r="I195" i="5" s="1"/>
  <c r="F195" i="5"/>
  <c r="H194" i="5"/>
  <c r="I194" i="5" s="1"/>
  <c r="F194" i="5"/>
  <c r="H193" i="5"/>
  <c r="I193" i="5" s="1"/>
  <c r="F193" i="5"/>
  <c r="H192" i="5"/>
  <c r="I192" i="5" s="1"/>
  <c r="F192" i="5"/>
  <c r="H191" i="5"/>
  <c r="I191" i="5" s="1"/>
  <c r="F191" i="5"/>
  <c r="H190" i="5"/>
  <c r="I190" i="5" s="1"/>
  <c r="F190" i="5"/>
  <c r="H189" i="5"/>
  <c r="I189" i="5" s="1"/>
  <c r="F189" i="5"/>
  <c r="H188" i="5"/>
  <c r="I188" i="5" s="1"/>
  <c r="F188" i="5"/>
  <c r="H187" i="5"/>
  <c r="I187" i="5" s="1"/>
  <c r="F187" i="5"/>
  <c r="H186" i="5"/>
  <c r="I186" i="5" s="1"/>
  <c r="F186" i="5"/>
  <c r="H185" i="5"/>
  <c r="I185" i="5" s="1"/>
  <c r="F185" i="5"/>
  <c r="H184" i="5"/>
  <c r="I184" i="5" s="1"/>
  <c r="F184" i="5"/>
  <c r="H183" i="5"/>
  <c r="I183" i="5" s="1"/>
  <c r="F183" i="5"/>
  <c r="H182" i="5"/>
  <c r="I182" i="5" s="1"/>
  <c r="F182" i="5"/>
  <c r="H181" i="5"/>
  <c r="I181" i="5" s="1"/>
  <c r="F181" i="5"/>
  <c r="H180" i="5"/>
  <c r="I180" i="5" s="1"/>
  <c r="F180" i="5"/>
  <c r="H179" i="5"/>
  <c r="I179" i="5" s="1"/>
  <c r="F179" i="5"/>
  <c r="H178" i="5"/>
  <c r="I178" i="5" s="1"/>
  <c r="F178" i="5"/>
  <c r="H177" i="5"/>
  <c r="I177" i="5" s="1"/>
  <c r="F177" i="5"/>
  <c r="H176" i="5"/>
  <c r="I176" i="5" s="1"/>
  <c r="F176" i="5"/>
  <c r="H175" i="5"/>
  <c r="I175" i="5" s="1"/>
  <c r="F175" i="5"/>
  <c r="H174" i="5"/>
  <c r="I174" i="5" s="1"/>
  <c r="F174" i="5"/>
  <c r="H173" i="5"/>
  <c r="I173" i="5" s="1"/>
  <c r="F173" i="5"/>
  <c r="H172" i="5"/>
  <c r="I172" i="5" s="1"/>
  <c r="F172" i="5"/>
  <c r="H171" i="5"/>
  <c r="I171" i="5" s="1"/>
  <c r="F171" i="5"/>
  <c r="I170" i="5"/>
  <c r="H170" i="5"/>
  <c r="F170" i="5"/>
  <c r="H169" i="5"/>
  <c r="I169" i="5" s="1"/>
  <c r="F169" i="5"/>
  <c r="H168" i="5"/>
  <c r="I168" i="5" s="1"/>
  <c r="F168" i="5"/>
  <c r="H167" i="5"/>
  <c r="I167" i="5" s="1"/>
  <c r="F167" i="5"/>
  <c r="H166" i="5"/>
  <c r="I166" i="5" s="1"/>
  <c r="F166" i="5"/>
  <c r="H165" i="5"/>
  <c r="I165" i="5" s="1"/>
  <c r="F165" i="5"/>
  <c r="H164" i="5"/>
  <c r="I164" i="5" s="1"/>
  <c r="F164" i="5"/>
  <c r="H163" i="5"/>
  <c r="I163" i="5" s="1"/>
  <c r="F163" i="5"/>
  <c r="H162" i="5"/>
  <c r="I162" i="5" s="1"/>
  <c r="F162" i="5"/>
  <c r="H161" i="5"/>
  <c r="I161" i="5" s="1"/>
  <c r="F161" i="5"/>
  <c r="H160" i="5"/>
  <c r="I160" i="5" s="1"/>
  <c r="F160" i="5"/>
  <c r="H159" i="5"/>
  <c r="I159" i="5" s="1"/>
  <c r="F159" i="5"/>
  <c r="H158" i="5"/>
  <c r="I158" i="5" s="1"/>
  <c r="F158" i="5"/>
  <c r="H157" i="5"/>
  <c r="I157" i="5" s="1"/>
  <c r="F157" i="5"/>
  <c r="H156" i="5"/>
  <c r="I156" i="5" s="1"/>
  <c r="F156" i="5"/>
  <c r="H155" i="5"/>
  <c r="I155" i="5" s="1"/>
  <c r="F155" i="5"/>
  <c r="H154" i="5"/>
  <c r="I154" i="5" s="1"/>
  <c r="F154" i="5"/>
  <c r="H153" i="5"/>
  <c r="I153" i="5" s="1"/>
  <c r="F153" i="5"/>
  <c r="H152" i="5"/>
  <c r="I152" i="5" s="1"/>
  <c r="F152" i="5"/>
  <c r="H151" i="5"/>
  <c r="I151" i="5" s="1"/>
  <c r="F151" i="5"/>
  <c r="H150" i="5"/>
  <c r="I150" i="5" s="1"/>
  <c r="F150" i="5"/>
  <c r="H149" i="5"/>
  <c r="I149" i="5" s="1"/>
  <c r="F149" i="5"/>
  <c r="H148" i="5"/>
  <c r="I148" i="5" s="1"/>
  <c r="F148" i="5"/>
  <c r="H147" i="5"/>
  <c r="I147" i="5" s="1"/>
  <c r="F147" i="5"/>
  <c r="H146" i="5"/>
  <c r="I146" i="5" s="1"/>
  <c r="F146" i="5"/>
  <c r="H145" i="5"/>
  <c r="I145" i="5" s="1"/>
  <c r="F145" i="5"/>
  <c r="H144" i="5"/>
  <c r="I144" i="5" s="1"/>
  <c r="F144" i="5"/>
  <c r="H143" i="5"/>
  <c r="I143" i="5" s="1"/>
  <c r="F143" i="5"/>
  <c r="H142" i="5"/>
  <c r="I142" i="5" s="1"/>
  <c r="F142" i="5"/>
  <c r="H141" i="5"/>
  <c r="I141" i="5" s="1"/>
  <c r="F141" i="5"/>
  <c r="H140" i="5"/>
  <c r="I140" i="5" s="1"/>
  <c r="F140" i="5"/>
  <c r="H139" i="5"/>
  <c r="I139" i="5" s="1"/>
  <c r="F139" i="5"/>
  <c r="H138" i="5"/>
  <c r="I138" i="5" s="1"/>
  <c r="F138" i="5"/>
  <c r="H137" i="5"/>
  <c r="I137" i="5" s="1"/>
  <c r="F137" i="5"/>
  <c r="H136" i="5"/>
  <c r="I136" i="5" s="1"/>
  <c r="F136" i="5"/>
  <c r="H135" i="5"/>
  <c r="I135" i="5" s="1"/>
  <c r="F135" i="5"/>
  <c r="H134" i="5"/>
  <c r="I134" i="5" s="1"/>
  <c r="F134" i="5"/>
  <c r="H133" i="5"/>
  <c r="I133" i="5" s="1"/>
  <c r="F133" i="5"/>
  <c r="H132" i="5"/>
  <c r="I132" i="5" s="1"/>
  <c r="F132" i="5"/>
  <c r="H131" i="5"/>
  <c r="I131" i="5" s="1"/>
  <c r="F131" i="5"/>
  <c r="H130" i="5"/>
  <c r="I130" i="5" s="1"/>
  <c r="F130" i="5"/>
  <c r="H129" i="5"/>
  <c r="I129" i="5" s="1"/>
  <c r="F129" i="5"/>
  <c r="H128" i="5"/>
  <c r="I128" i="5" s="1"/>
  <c r="F128" i="5"/>
  <c r="H127" i="5"/>
  <c r="I127" i="5" s="1"/>
  <c r="F127" i="5"/>
  <c r="H126" i="5"/>
  <c r="I126" i="5" s="1"/>
  <c r="F126" i="5"/>
  <c r="H125" i="5"/>
  <c r="I125" i="5" s="1"/>
  <c r="F125" i="5"/>
  <c r="H124" i="5"/>
  <c r="I124" i="5" s="1"/>
  <c r="F124" i="5"/>
  <c r="H123" i="5"/>
  <c r="I123" i="5" s="1"/>
  <c r="F123" i="5"/>
  <c r="I122" i="5"/>
  <c r="H122" i="5"/>
  <c r="F122" i="5"/>
  <c r="H121" i="5"/>
  <c r="I121" i="5" s="1"/>
  <c r="F121" i="5"/>
  <c r="H120" i="5"/>
  <c r="I120" i="5" s="1"/>
  <c r="F120" i="5"/>
  <c r="H119" i="5"/>
  <c r="I119" i="5" s="1"/>
  <c r="F119" i="5"/>
  <c r="H118" i="5"/>
  <c r="I118" i="5" s="1"/>
  <c r="F118" i="5"/>
  <c r="H117" i="5"/>
  <c r="I117" i="5" s="1"/>
  <c r="F117" i="5"/>
  <c r="H116" i="5"/>
  <c r="I116" i="5" s="1"/>
  <c r="F116" i="5"/>
  <c r="H115" i="5"/>
  <c r="I115" i="5" s="1"/>
  <c r="F115" i="5"/>
  <c r="H114" i="5"/>
  <c r="I114" i="5" s="1"/>
  <c r="F114" i="5"/>
  <c r="H113" i="5"/>
  <c r="I113" i="5" s="1"/>
  <c r="F113" i="5"/>
  <c r="H112" i="5"/>
  <c r="I112" i="5" s="1"/>
  <c r="F112" i="5"/>
  <c r="H111" i="5"/>
  <c r="I111" i="5" s="1"/>
  <c r="F111" i="5"/>
  <c r="H110" i="5"/>
  <c r="I110" i="5" s="1"/>
  <c r="F110" i="5"/>
  <c r="H109" i="5"/>
  <c r="I109" i="5" s="1"/>
  <c r="F109" i="5"/>
  <c r="H108" i="5"/>
  <c r="I108" i="5" s="1"/>
  <c r="F108" i="5"/>
  <c r="H107" i="5"/>
  <c r="I107" i="5" s="1"/>
  <c r="F107" i="5"/>
  <c r="H106" i="5"/>
  <c r="I106" i="5" s="1"/>
  <c r="F106" i="5"/>
  <c r="H105" i="5"/>
  <c r="I105" i="5" s="1"/>
  <c r="F105" i="5"/>
  <c r="H104" i="5"/>
  <c r="I104" i="5" s="1"/>
  <c r="F104" i="5"/>
  <c r="H103" i="5"/>
  <c r="I103" i="5" s="1"/>
  <c r="F103" i="5"/>
  <c r="H102" i="5"/>
  <c r="I102" i="5" s="1"/>
  <c r="F102" i="5"/>
  <c r="H101" i="5"/>
  <c r="I101" i="5" s="1"/>
  <c r="F101" i="5"/>
  <c r="H100" i="5"/>
  <c r="I100" i="5" s="1"/>
  <c r="F100" i="5"/>
  <c r="H99" i="5"/>
  <c r="I99" i="5" s="1"/>
  <c r="F99" i="5"/>
  <c r="H98" i="5"/>
  <c r="I98" i="5" s="1"/>
  <c r="F98" i="5"/>
  <c r="H97" i="5"/>
  <c r="I97" i="5" s="1"/>
  <c r="F97" i="5"/>
  <c r="H96" i="5"/>
  <c r="I96" i="5" s="1"/>
  <c r="F96" i="5"/>
  <c r="H95" i="5"/>
  <c r="I95" i="5" s="1"/>
  <c r="F95" i="5"/>
  <c r="H94" i="5"/>
  <c r="I94" i="5" s="1"/>
  <c r="F94" i="5"/>
  <c r="H93" i="5"/>
  <c r="I93" i="5" s="1"/>
  <c r="F93" i="5"/>
  <c r="H92" i="5"/>
  <c r="I92" i="5" s="1"/>
  <c r="F92" i="5"/>
  <c r="H91" i="5"/>
  <c r="I91" i="5" s="1"/>
  <c r="F91" i="5"/>
  <c r="H90" i="5"/>
  <c r="I90" i="5" s="1"/>
  <c r="F90" i="5"/>
  <c r="H89" i="5"/>
  <c r="I89" i="5" s="1"/>
  <c r="F89" i="5"/>
  <c r="H88" i="5"/>
  <c r="I88" i="5" s="1"/>
  <c r="F88" i="5"/>
  <c r="H87" i="5"/>
  <c r="I87" i="5" s="1"/>
  <c r="F87" i="5"/>
  <c r="H86" i="5"/>
  <c r="I86" i="5" s="1"/>
  <c r="F86" i="5"/>
  <c r="H85" i="5"/>
  <c r="I85" i="5" s="1"/>
  <c r="F85" i="5"/>
  <c r="H84" i="5"/>
  <c r="I84" i="5" s="1"/>
  <c r="F84" i="5"/>
  <c r="H83" i="5"/>
  <c r="I83" i="5" s="1"/>
  <c r="F83" i="5"/>
  <c r="H82" i="5"/>
  <c r="I82" i="5" s="1"/>
  <c r="F82" i="5"/>
  <c r="H81" i="5"/>
  <c r="I81" i="5" s="1"/>
  <c r="F81" i="5"/>
  <c r="H80" i="5"/>
  <c r="I80" i="5" s="1"/>
  <c r="F80" i="5"/>
  <c r="H79" i="5"/>
  <c r="I79" i="5" s="1"/>
  <c r="F79" i="5"/>
  <c r="H78" i="5"/>
  <c r="I78" i="5" s="1"/>
  <c r="F78" i="5"/>
  <c r="H77" i="5"/>
  <c r="I77" i="5" s="1"/>
  <c r="F77" i="5"/>
  <c r="H76" i="5"/>
  <c r="I76" i="5" s="1"/>
  <c r="F76" i="5"/>
  <c r="H75" i="5"/>
  <c r="I75" i="5" s="1"/>
  <c r="F75" i="5"/>
  <c r="H74" i="5"/>
  <c r="I74" i="5" s="1"/>
  <c r="F74" i="5"/>
  <c r="H73" i="5"/>
  <c r="I73" i="5" s="1"/>
  <c r="F73" i="5"/>
  <c r="H72" i="5"/>
  <c r="I72" i="5" s="1"/>
  <c r="F72" i="5"/>
  <c r="H71" i="5"/>
  <c r="I71" i="5" s="1"/>
  <c r="F71" i="5"/>
  <c r="H70" i="5"/>
  <c r="I70" i="5" s="1"/>
  <c r="F70" i="5"/>
  <c r="H69" i="5"/>
  <c r="I69" i="5" s="1"/>
  <c r="F69" i="5"/>
  <c r="H68" i="5"/>
  <c r="I68" i="5" s="1"/>
  <c r="F68" i="5"/>
  <c r="H67" i="5"/>
  <c r="I67" i="5" s="1"/>
  <c r="F67" i="5"/>
  <c r="H66" i="5"/>
  <c r="I66" i="5" s="1"/>
  <c r="F66" i="5"/>
  <c r="H65" i="5"/>
  <c r="I65" i="5" s="1"/>
  <c r="F65" i="5"/>
  <c r="H64" i="5"/>
  <c r="I64" i="5" s="1"/>
  <c r="F64" i="5"/>
  <c r="H63" i="5"/>
  <c r="I63" i="5" s="1"/>
  <c r="F63" i="5"/>
  <c r="H62" i="5"/>
  <c r="I62" i="5" s="1"/>
  <c r="F62" i="5"/>
  <c r="H61" i="5"/>
  <c r="I61" i="5" s="1"/>
  <c r="F61" i="5"/>
  <c r="H60" i="5"/>
  <c r="I60" i="5" s="1"/>
  <c r="F60" i="5"/>
  <c r="H59" i="5"/>
  <c r="I59" i="5" s="1"/>
  <c r="F59" i="5"/>
  <c r="H58" i="5"/>
  <c r="I58" i="5" s="1"/>
  <c r="F58" i="5"/>
  <c r="H57" i="5"/>
  <c r="I57" i="5" s="1"/>
  <c r="F57" i="5"/>
  <c r="H56" i="5"/>
  <c r="I56" i="5" s="1"/>
  <c r="F56" i="5"/>
  <c r="H55" i="5"/>
  <c r="I55" i="5" s="1"/>
  <c r="F55" i="5"/>
  <c r="H54" i="5"/>
  <c r="I54" i="5" s="1"/>
  <c r="F54" i="5"/>
  <c r="H53" i="5"/>
  <c r="I53" i="5" s="1"/>
  <c r="F53" i="5"/>
  <c r="H52" i="5"/>
  <c r="I52" i="5" s="1"/>
  <c r="F52" i="5"/>
  <c r="H51" i="5"/>
  <c r="I51" i="5" s="1"/>
  <c r="F51" i="5"/>
  <c r="H50" i="5"/>
  <c r="I50" i="5" s="1"/>
  <c r="F50" i="5"/>
  <c r="H49" i="5"/>
  <c r="I49" i="5" s="1"/>
  <c r="F49" i="5"/>
  <c r="H48" i="5"/>
  <c r="I48" i="5" s="1"/>
  <c r="F48" i="5"/>
  <c r="H47" i="5"/>
  <c r="I47" i="5" s="1"/>
  <c r="F47" i="5"/>
  <c r="H46" i="5"/>
  <c r="I46" i="5" s="1"/>
  <c r="F46" i="5"/>
  <c r="H45" i="5"/>
  <c r="I45" i="5" s="1"/>
  <c r="F45" i="5"/>
  <c r="H44" i="5"/>
  <c r="I44" i="5" s="1"/>
  <c r="F44" i="5"/>
  <c r="H43" i="5"/>
  <c r="I43" i="5" s="1"/>
  <c r="F43" i="5"/>
  <c r="H42" i="5"/>
  <c r="I42" i="5" s="1"/>
  <c r="F42" i="5"/>
  <c r="H41" i="5"/>
  <c r="I41" i="5" s="1"/>
  <c r="F41" i="5"/>
  <c r="H40" i="5"/>
  <c r="I40" i="5" s="1"/>
  <c r="F40" i="5"/>
  <c r="H39" i="5"/>
  <c r="I39" i="5" s="1"/>
  <c r="F39" i="5"/>
  <c r="H38" i="5"/>
  <c r="I38" i="5" s="1"/>
  <c r="F38" i="5"/>
  <c r="H37" i="5"/>
  <c r="I37" i="5" s="1"/>
  <c r="F37" i="5"/>
  <c r="H36" i="5"/>
  <c r="I36" i="5" s="1"/>
  <c r="F36" i="5"/>
  <c r="H35" i="5"/>
  <c r="I35" i="5" s="1"/>
  <c r="F35" i="5"/>
  <c r="H34" i="5"/>
  <c r="I34" i="5" s="1"/>
  <c r="F34" i="5"/>
  <c r="H33" i="5"/>
  <c r="I33" i="5" s="1"/>
  <c r="F33" i="5"/>
  <c r="H32" i="5"/>
  <c r="I32" i="5" s="1"/>
  <c r="F32" i="5"/>
  <c r="H31" i="5"/>
  <c r="I31" i="5" s="1"/>
  <c r="F31" i="5"/>
  <c r="H30" i="5"/>
  <c r="I30" i="5" s="1"/>
  <c r="F30" i="5"/>
  <c r="H29" i="5"/>
  <c r="I29" i="5" s="1"/>
  <c r="F29" i="5"/>
  <c r="H28" i="5"/>
  <c r="I28" i="5" s="1"/>
  <c r="F28" i="5"/>
  <c r="H27" i="5"/>
  <c r="I27" i="5" s="1"/>
  <c r="F27" i="5"/>
  <c r="H26" i="5"/>
  <c r="I26" i="5" s="1"/>
  <c r="F26" i="5"/>
  <c r="H25" i="5"/>
  <c r="I25" i="5" s="1"/>
  <c r="F25" i="5"/>
  <c r="H24" i="5"/>
  <c r="I24" i="5" s="1"/>
  <c r="F24" i="5"/>
  <c r="H23" i="5"/>
  <c r="I23" i="5" s="1"/>
  <c r="F23" i="5"/>
  <c r="H22" i="5"/>
  <c r="I22" i="5" s="1"/>
  <c r="F22" i="5"/>
  <c r="H21" i="5"/>
  <c r="I21" i="5" s="1"/>
  <c r="F21" i="5"/>
  <c r="H20" i="5"/>
  <c r="I20" i="5" s="1"/>
  <c r="F20" i="5"/>
  <c r="H19" i="5"/>
  <c r="I19" i="5" s="1"/>
  <c r="F19" i="5"/>
  <c r="H18" i="5"/>
  <c r="I18" i="5" s="1"/>
  <c r="F18" i="5"/>
  <c r="H17" i="5"/>
  <c r="F17" i="5"/>
  <c r="H16" i="5"/>
  <c r="I16" i="5" s="1"/>
  <c r="F16" i="5"/>
  <c r="H15" i="5"/>
  <c r="I15" i="5" s="1"/>
  <c r="F15" i="5"/>
  <c r="L14" i="5"/>
  <c r="K14" i="5"/>
  <c r="G14" i="5"/>
  <c r="E14" i="5"/>
  <c r="D14" i="5"/>
  <c r="J274" i="4"/>
  <c r="L274" i="4" s="1"/>
  <c r="M274" i="4" s="1"/>
  <c r="F274" i="4"/>
  <c r="J273" i="4"/>
  <c r="F273" i="4"/>
  <c r="J272" i="4"/>
  <c r="F272" i="4"/>
  <c r="L272" i="4" s="1"/>
  <c r="M272" i="4" s="1"/>
  <c r="J271" i="4"/>
  <c r="L271" i="4" s="1"/>
  <c r="F271" i="4"/>
  <c r="J270" i="4"/>
  <c r="F270" i="4"/>
  <c r="L270" i="4" s="1"/>
  <c r="J269" i="4"/>
  <c r="F269" i="4"/>
  <c r="L269" i="4" s="1"/>
  <c r="M269" i="4" s="1"/>
  <c r="J268" i="4"/>
  <c r="F268" i="4"/>
  <c r="J267" i="4"/>
  <c r="F267" i="4"/>
  <c r="J266" i="4"/>
  <c r="F266" i="4"/>
  <c r="J265" i="4"/>
  <c r="L265" i="4" s="1"/>
  <c r="M265" i="4" s="1"/>
  <c r="F265" i="4"/>
  <c r="J264" i="4"/>
  <c r="F264" i="4"/>
  <c r="L264" i="4" s="1"/>
  <c r="J263" i="4"/>
  <c r="F263" i="4"/>
  <c r="L263" i="4" s="1"/>
  <c r="M263" i="4" s="1"/>
  <c r="J262" i="4"/>
  <c r="F262" i="4"/>
  <c r="J261" i="4"/>
  <c r="F261" i="4"/>
  <c r="J260" i="4"/>
  <c r="F260" i="4"/>
  <c r="J259" i="4"/>
  <c r="L259" i="4" s="1"/>
  <c r="M259" i="4" s="1"/>
  <c r="F259" i="4"/>
  <c r="J258" i="4"/>
  <c r="F258" i="4"/>
  <c r="L258" i="4" s="1"/>
  <c r="J257" i="4"/>
  <c r="F257" i="4"/>
  <c r="L257" i="4" s="1"/>
  <c r="M257" i="4" s="1"/>
  <c r="J256" i="4"/>
  <c r="L256" i="4" s="1"/>
  <c r="M256" i="4" s="1"/>
  <c r="F256" i="4"/>
  <c r="J255" i="4"/>
  <c r="F255" i="4"/>
  <c r="J254" i="4"/>
  <c r="F254" i="4"/>
  <c r="M253" i="4"/>
  <c r="J253" i="4"/>
  <c r="L253" i="4" s="1"/>
  <c r="F253" i="4"/>
  <c r="K252" i="4"/>
  <c r="I252" i="4"/>
  <c r="H252" i="4"/>
  <c r="E252" i="4"/>
  <c r="D252" i="4"/>
  <c r="C252" i="4"/>
  <c r="J251" i="4"/>
  <c r="F251" i="4"/>
  <c r="J250" i="4"/>
  <c r="F250" i="4"/>
  <c r="J249" i="4"/>
  <c r="F249" i="4"/>
  <c r="J248" i="4"/>
  <c r="F248" i="4"/>
  <c r="J247" i="4"/>
  <c r="F247" i="4"/>
  <c r="J246" i="4"/>
  <c r="F246" i="4"/>
  <c r="L246" i="4" s="1"/>
  <c r="J245" i="4"/>
  <c r="F245" i="4"/>
  <c r="J244" i="4"/>
  <c r="F244" i="4"/>
  <c r="J243" i="4"/>
  <c r="F243" i="4"/>
  <c r="L243" i="4" s="1"/>
  <c r="J242" i="4"/>
  <c r="F242" i="4"/>
  <c r="J241" i="4"/>
  <c r="F241" i="4"/>
  <c r="J240" i="4"/>
  <c r="F240" i="4"/>
  <c r="L240" i="4" s="1"/>
  <c r="J239" i="4"/>
  <c r="F239" i="4"/>
  <c r="J238" i="4"/>
  <c r="F238" i="4"/>
  <c r="J237" i="4"/>
  <c r="F237" i="4"/>
  <c r="J236" i="4"/>
  <c r="F236" i="4"/>
  <c r="J235" i="4"/>
  <c r="F235" i="4"/>
  <c r="J234" i="4"/>
  <c r="F234" i="4"/>
  <c r="J233" i="4"/>
  <c r="F233" i="4"/>
  <c r="J232" i="4"/>
  <c r="F232" i="4"/>
  <c r="J231" i="4"/>
  <c r="F231" i="4"/>
  <c r="J230" i="4"/>
  <c r="F230" i="4"/>
  <c r="L230" i="4" s="1"/>
  <c r="M230" i="4" s="1"/>
  <c r="J229" i="4"/>
  <c r="F229" i="4"/>
  <c r="J228" i="4"/>
  <c r="F228" i="4"/>
  <c r="J227" i="4"/>
  <c r="F227" i="4"/>
  <c r="J226" i="4"/>
  <c r="F226" i="4"/>
  <c r="J225" i="4"/>
  <c r="F225" i="4"/>
  <c r="J224" i="4"/>
  <c r="F224" i="4"/>
  <c r="L224" i="4" s="1"/>
  <c r="M224" i="4" s="1"/>
  <c r="J223" i="4"/>
  <c r="F223" i="4"/>
  <c r="J222" i="4"/>
  <c r="F222" i="4"/>
  <c r="J221" i="4"/>
  <c r="L221" i="4" s="1"/>
  <c r="M221" i="4" s="1"/>
  <c r="F221" i="4"/>
  <c r="J220" i="4"/>
  <c r="F220" i="4"/>
  <c r="J219" i="4"/>
  <c r="F219" i="4"/>
  <c r="J218" i="4"/>
  <c r="F218" i="4"/>
  <c r="L218" i="4" s="1"/>
  <c r="M218" i="4" s="1"/>
  <c r="J217" i="4"/>
  <c r="F217" i="4"/>
  <c r="J216" i="4"/>
  <c r="F216" i="4"/>
  <c r="J215" i="4"/>
  <c r="F215" i="4"/>
  <c r="J214" i="4"/>
  <c r="F214" i="4"/>
  <c r="J213" i="4"/>
  <c r="F213" i="4"/>
  <c r="L213" i="4" s="1"/>
  <c r="J212" i="4"/>
  <c r="F212" i="4"/>
  <c r="L212" i="4" s="1"/>
  <c r="M212" i="4" s="1"/>
  <c r="J211" i="4"/>
  <c r="F211" i="4"/>
  <c r="J210" i="4"/>
  <c r="F210" i="4"/>
  <c r="J209" i="4"/>
  <c r="F209" i="4"/>
  <c r="J208" i="4"/>
  <c r="F208" i="4"/>
  <c r="J207" i="4"/>
  <c r="F207" i="4"/>
  <c r="L207" i="4" s="1"/>
  <c r="J206" i="4"/>
  <c r="F206" i="4"/>
  <c r="L206" i="4" s="1"/>
  <c r="M206" i="4" s="1"/>
  <c r="J205" i="4"/>
  <c r="F205" i="4"/>
  <c r="J204" i="4"/>
  <c r="F204" i="4"/>
  <c r="J203" i="4"/>
  <c r="F203" i="4"/>
  <c r="J202" i="4"/>
  <c r="F202" i="4"/>
  <c r="J201" i="4"/>
  <c r="F201" i="4"/>
  <c r="J200" i="4"/>
  <c r="F200" i="4"/>
  <c r="J199" i="4"/>
  <c r="F199" i="4"/>
  <c r="J198" i="4"/>
  <c r="F198" i="4"/>
  <c r="L198" i="4" s="1"/>
  <c r="J197" i="4"/>
  <c r="F197" i="4"/>
  <c r="J196" i="4"/>
  <c r="F196" i="4"/>
  <c r="J195" i="4"/>
  <c r="F195" i="4"/>
  <c r="J194" i="4"/>
  <c r="F194" i="4"/>
  <c r="J193" i="4"/>
  <c r="F193" i="4"/>
  <c r="J192" i="4"/>
  <c r="F192" i="4"/>
  <c r="L192" i="4" s="1"/>
  <c r="J191" i="4"/>
  <c r="F191" i="4"/>
  <c r="J190" i="4"/>
  <c r="F190" i="4"/>
  <c r="J189" i="4"/>
  <c r="F189" i="4"/>
  <c r="J188" i="4"/>
  <c r="F188" i="4"/>
  <c r="L188" i="4" s="1"/>
  <c r="J187" i="4"/>
  <c r="F187" i="4"/>
  <c r="J186" i="4"/>
  <c r="F186" i="4"/>
  <c r="J185" i="4"/>
  <c r="F185" i="4"/>
  <c r="J184" i="4"/>
  <c r="F184" i="4"/>
  <c r="J183" i="4"/>
  <c r="F183" i="4"/>
  <c r="J182" i="4"/>
  <c r="F182" i="4"/>
  <c r="L182" i="4" s="1"/>
  <c r="M182" i="4" s="1"/>
  <c r="J181" i="4"/>
  <c r="F181" i="4"/>
  <c r="J180" i="4"/>
  <c r="F180" i="4"/>
  <c r="L180" i="4" s="1"/>
  <c r="J179" i="4"/>
  <c r="F179" i="4"/>
  <c r="J178" i="4"/>
  <c r="F178" i="4"/>
  <c r="J177" i="4"/>
  <c r="F177" i="4"/>
  <c r="J176" i="4"/>
  <c r="F176" i="4"/>
  <c r="L176" i="4" s="1"/>
  <c r="M176" i="4" s="1"/>
  <c r="J175" i="4"/>
  <c r="F175" i="4"/>
  <c r="J174" i="4"/>
  <c r="F174" i="4"/>
  <c r="J173" i="4"/>
  <c r="F173" i="4"/>
  <c r="J172" i="4"/>
  <c r="F172" i="4"/>
  <c r="J171" i="4"/>
  <c r="F171" i="4"/>
  <c r="J170" i="4"/>
  <c r="F170" i="4"/>
  <c r="J169" i="4"/>
  <c r="F169" i="4"/>
  <c r="J168" i="4"/>
  <c r="F168" i="4"/>
  <c r="L168" i="4" s="1"/>
  <c r="J167" i="4"/>
  <c r="F167" i="4"/>
  <c r="J166" i="4"/>
  <c r="F166" i="4"/>
  <c r="J165" i="4"/>
  <c r="F165" i="4"/>
  <c r="J164" i="4"/>
  <c r="F164" i="4"/>
  <c r="L164" i="4" s="1"/>
  <c r="M164" i="4" s="1"/>
  <c r="J163" i="4"/>
  <c r="F163" i="4"/>
  <c r="J162" i="4"/>
  <c r="F162" i="4"/>
  <c r="L162" i="4" s="1"/>
  <c r="J161" i="4"/>
  <c r="F161" i="4"/>
  <c r="J160" i="4"/>
  <c r="F160" i="4"/>
  <c r="J159" i="4"/>
  <c r="F159" i="4"/>
  <c r="J158" i="4"/>
  <c r="F158" i="4"/>
  <c r="J157" i="4"/>
  <c r="F157" i="4"/>
  <c r="J156" i="4"/>
  <c r="F156" i="4"/>
  <c r="L156" i="4" s="1"/>
  <c r="J155" i="4"/>
  <c r="F155" i="4"/>
  <c r="J154" i="4"/>
  <c r="F154" i="4"/>
  <c r="J153" i="4"/>
  <c r="F153" i="4"/>
  <c r="J152" i="4"/>
  <c r="F152" i="4"/>
  <c r="L152" i="4" s="1"/>
  <c r="M152" i="4" s="1"/>
  <c r="J151" i="4"/>
  <c r="F151" i="4"/>
  <c r="J150" i="4"/>
  <c r="F150" i="4"/>
  <c r="L150" i="4" s="1"/>
  <c r="J149" i="4"/>
  <c r="F149" i="4"/>
  <c r="J148" i="4"/>
  <c r="F148" i="4"/>
  <c r="J147" i="4"/>
  <c r="F147" i="4"/>
  <c r="L147" i="4" s="1"/>
  <c r="J146" i="4"/>
  <c r="F146" i="4"/>
  <c r="L146" i="4" s="1"/>
  <c r="M146" i="4" s="1"/>
  <c r="J145" i="4"/>
  <c r="F145" i="4"/>
  <c r="J144" i="4"/>
  <c r="F144" i="4"/>
  <c r="J143" i="4"/>
  <c r="F143" i="4"/>
  <c r="J142" i="4"/>
  <c r="F142" i="4"/>
  <c r="J141" i="4"/>
  <c r="F141" i="4"/>
  <c r="J140" i="4"/>
  <c r="F140" i="4"/>
  <c r="L140" i="4" s="1"/>
  <c r="M140" i="4" s="1"/>
  <c r="J139" i="4"/>
  <c r="F139" i="4"/>
  <c r="J138" i="4"/>
  <c r="F138" i="4"/>
  <c r="J137" i="4"/>
  <c r="F137" i="4"/>
  <c r="J136" i="4"/>
  <c r="F136" i="4"/>
  <c r="J135" i="4"/>
  <c r="F135" i="4"/>
  <c r="J134" i="4"/>
  <c r="F134" i="4"/>
  <c r="L134" i="4" s="1"/>
  <c r="M134" i="4" s="1"/>
  <c r="J133" i="4"/>
  <c r="F133" i="4"/>
  <c r="J132" i="4"/>
  <c r="F132" i="4"/>
  <c r="L132" i="4" s="1"/>
  <c r="J131" i="4"/>
  <c r="F131" i="4"/>
  <c r="J130" i="4"/>
  <c r="F130" i="4"/>
  <c r="J129" i="4"/>
  <c r="F129" i="4"/>
  <c r="J128" i="4"/>
  <c r="F128" i="4"/>
  <c r="J127" i="4"/>
  <c r="F127" i="4"/>
  <c r="J126" i="4"/>
  <c r="F126" i="4"/>
  <c r="L126" i="4" s="1"/>
  <c r="J125" i="4"/>
  <c r="F125" i="4"/>
  <c r="J124" i="4"/>
  <c r="F124" i="4"/>
  <c r="J123" i="4"/>
  <c r="F123" i="4"/>
  <c r="L123" i="4" s="1"/>
  <c r="J122" i="4"/>
  <c r="F122" i="4"/>
  <c r="J121" i="4"/>
  <c r="F121" i="4"/>
  <c r="J120" i="4"/>
  <c r="F120" i="4"/>
  <c r="L120" i="4" s="1"/>
  <c r="J119" i="4"/>
  <c r="F119" i="4"/>
  <c r="J118" i="4"/>
  <c r="F118" i="4"/>
  <c r="J117" i="4"/>
  <c r="F117" i="4"/>
  <c r="J116" i="4"/>
  <c r="F116" i="4"/>
  <c r="J115" i="4"/>
  <c r="F115" i="4"/>
  <c r="J114" i="4"/>
  <c r="F114" i="4"/>
  <c r="J113" i="4"/>
  <c r="F113" i="4"/>
  <c r="J112" i="4"/>
  <c r="F112" i="4"/>
  <c r="J111" i="4"/>
  <c r="F111" i="4"/>
  <c r="L111" i="4" s="1"/>
  <c r="J110" i="4"/>
  <c r="F110" i="4"/>
  <c r="J109" i="4"/>
  <c r="F109" i="4"/>
  <c r="J108" i="4"/>
  <c r="F108" i="4"/>
  <c r="L108" i="4" s="1"/>
  <c r="J107" i="4"/>
  <c r="F107" i="4"/>
  <c r="J106" i="4"/>
  <c r="F106" i="4"/>
  <c r="J105" i="4"/>
  <c r="F105" i="4"/>
  <c r="L105" i="4" s="1"/>
  <c r="J104" i="4"/>
  <c r="F104" i="4"/>
  <c r="L104" i="4" s="1"/>
  <c r="M104" i="4" s="1"/>
  <c r="J103" i="4"/>
  <c r="F103" i="4"/>
  <c r="J102" i="4"/>
  <c r="F102" i="4"/>
  <c r="J101" i="4"/>
  <c r="F101" i="4"/>
  <c r="J100" i="4"/>
  <c r="F100" i="4"/>
  <c r="J99" i="4"/>
  <c r="F99" i="4"/>
  <c r="J98" i="4"/>
  <c r="F98" i="4"/>
  <c r="J97" i="4"/>
  <c r="F97" i="4"/>
  <c r="J96" i="4"/>
  <c r="F96" i="4"/>
  <c r="L96" i="4" s="1"/>
  <c r="J95" i="4"/>
  <c r="F95" i="4"/>
  <c r="J94" i="4"/>
  <c r="L94" i="4" s="1"/>
  <c r="M94" i="4" s="1"/>
  <c r="F94" i="4"/>
  <c r="J93" i="4"/>
  <c r="F93" i="4"/>
  <c r="J92" i="4"/>
  <c r="F92" i="4"/>
  <c r="L92" i="4" s="1"/>
  <c r="M92" i="4" s="1"/>
  <c r="J91" i="4"/>
  <c r="F91" i="4"/>
  <c r="J90" i="4"/>
  <c r="F90" i="4"/>
  <c r="L90" i="4" s="1"/>
  <c r="J89" i="4"/>
  <c r="F89" i="4"/>
  <c r="J88" i="4"/>
  <c r="L88" i="4" s="1"/>
  <c r="M88" i="4" s="1"/>
  <c r="F88" i="4"/>
  <c r="J87" i="4"/>
  <c r="F87" i="4"/>
  <c r="J86" i="4"/>
  <c r="F86" i="4"/>
  <c r="J85" i="4"/>
  <c r="F85" i="4"/>
  <c r="J84" i="4"/>
  <c r="F84" i="4"/>
  <c r="L84" i="4" s="1"/>
  <c r="J83" i="4"/>
  <c r="F83" i="4"/>
  <c r="J82" i="4"/>
  <c r="F82" i="4"/>
  <c r="J81" i="4"/>
  <c r="F81" i="4"/>
  <c r="J80" i="4"/>
  <c r="F80" i="4"/>
  <c r="L80" i="4" s="1"/>
  <c r="M80" i="4" s="1"/>
  <c r="J79" i="4"/>
  <c r="F79" i="4"/>
  <c r="J78" i="4"/>
  <c r="F78" i="4"/>
  <c r="L78" i="4" s="1"/>
  <c r="J77" i="4"/>
  <c r="F77" i="4"/>
  <c r="J76" i="4"/>
  <c r="F76" i="4"/>
  <c r="J75" i="4"/>
  <c r="F75" i="4"/>
  <c r="J74" i="4"/>
  <c r="F74" i="4"/>
  <c r="J73" i="4"/>
  <c r="F73" i="4"/>
  <c r="J72" i="4"/>
  <c r="F72" i="4"/>
  <c r="L72" i="4" s="1"/>
  <c r="J71" i="4"/>
  <c r="F71" i="4"/>
  <c r="J70" i="4"/>
  <c r="F70" i="4"/>
  <c r="J69" i="4"/>
  <c r="F69" i="4"/>
  <c r="J68" i="4"/>
  <c r="F68" i="4"/>
  <c r="L68" i="4" s="1"/>
  <c r="M68" i="4" s="1"/>
  <c r="J67" i="4"/>
  <c r="F67" i="4"/>
  <c r="J66" i="4"/>
  <c r="F66" i="4"/>
  <c r="J65" i="4"/>
  <c r="F65" i="4"/>
  <c r="J64" i="4"/>
  <c r="F64" i="4"/>
  <c r="J63" i="4"/>
  <c r="F63" i="4"/>
  <c r="J62" i="4"/>
  <c r="F62" i="4"/>
  <c r="J61" i="4"/>
  <c r="F61" i="4"/>
  <c r="J60" i="4"/>
  <c r="F60" i="4"/>
  <c r="L60" i="4" s="1"/>
  <c r="J59" i="4"/>
  <c r="F59" i="4"/>
  <c r="J58" i="4"/>
  <c r="F58" i="4"/>
  <c r="J57" i="4"/>
  <c r="F57" i="4"/>
  <c r="J56" i="4"/>
  <c r="F56" i="4"/>
  <c r="J55" i="4"/>
  <c r="F55" i="4"/>
  <c r="J54" i="4"/>
  <c r="F54" i="4"/>
  <c r="J53" i="4"/>
  <c r="F53" i="4"/>
  <c r="J52" i="4"/>
  <c r="F52" i="4"/>
  <c r="J51" i="4"/>
  <c r="F51" i="4"/>
  <c r="L51" i="4" s="1"/>
  <c r="J50" i="4"/>
  <c r="F50" i="4"/>
  <c r="J49" i="4"/>
  <c r="F49" i="4"/>
  <c r="J48" i="4"/>
  <c r="F48" i="4"/>
  <c r="J47" i="4"/>
  <c r="F47" i="4"/>
  <c r="J46" i="4"/>
  <c r="F46" i="4"/>
  <c r="J45" i="4"/>
  <c r="F45" i="4"/>
  <c r="J44" i="4"/>
  <c r="F44" i="4"/>
  <c r="L44" i="4" s="1"/>
  <c r="J43" i="4"/>
  <c r="F43" i="4"/>
  <c r="J42" i="4"/>
  <c r="F42" i="4"/>
  <c r="J41" i="4"/>
  <c r="F41" i="4"/>
  <c r="J40" i="4"/>
  <c r="F40" i="4"/>
  <c r="J39" i="4"/>
  <c r="F39" i="4"/>
  <c r="L39" i="4" s="1"/>
  <c r="J38" i="4"/>
  <c r="F38" i="4"/>
  <c r="L38" i="4" s="1"/>
  <c r="M38" i="4" s="1"/>
  <c r="J37" i="4"/>
  <c r="F37" i="4"/>
  <c r="J36" i="4"/>
  <c r="F36" i="4"/>
  <c r="J35" i="4"/>
  <c r="F35" i="4"/>
  <c r="J34" i="4"/>
  <c r="F34" i="4"/>
  <c r="J33" i="4"/>
  <c r="F33" i="4"/>
  <c r="L33" i="4" s="1"/>
  <c r="J32" i="4"/>
  <c r="F32" i="4"/>
  <c r="L32" i="4" s="1"/>
  <c r="M32" i="4" s="1"/>
  <c r="J31" i="4"/>
  <c r="F31" i="4"/>
  <c r="J30" i="4"/>
  <c r="F30" i="4"/>
  <c r="J29" i="4"/>
  <c r="F29" i="4"/>
  <c r="J28" i="4"/>
  <c r="F28" i="4"/>
  <c r="J27" i="4"/>
  <c r="F27" i="4"/>
  <c r="J26" i="4"/>
  <c r="F26" i="4"/>
  <c r="J25" i="4"/>
  <c r="F25" i="4"/>
  <c r="J24" i="4"/>
  <c r="F24" i="4"/>
  <c r="L24" i="4" s="1"/>
  <c r="J23" i="4"/>
  <c r="F23" i="4"/>
  <c r="J22" i="4"/>
  <c r="F22" i="4"/>
  <c r="J21" i="4"/>
  <c r="F21" i="4"/>
  <c r="J20" i="4"/>
  <c r="F20" i="4"/>
  <c r="L20" i="4" s="1"/>
  <c r="M20" i="4" s="1"/>
  <c r="J19" i="4"/>
  <c r="F19" i="4"/>
  <c r="J18" i="4"/>
  <c r="F18" i="4"/>
  <c r="J17" i="4"/>
  <c r="F17" i="4"/>
  <c r="J16" i="4"/>
  <c r="L16" i="4" s="1"/>
  <c r="M16" i="4" s="1"/>
  <c r="F16" i="4"/>
  <c r="J15" i="4"/>
  <c r="F15" i="4"/>
  <c r="I14" i="4"/>
  <c r="I13" i="4" s="1"/>
  <c r="H14" i="4"/>
  <c r="E14" i="4"/>
  <c r="E13" i="4" s="1"/>
  <c r="D14" i="4"/>
  <c r="C14" i="4"/>
  <c r="H13" i="4"/>
  <c r="K13" i="5" l="1"/>
  <c r="D13" i="5"/>
  <c r="G13" i="5"/>
  <c r="F277" i="5"/>
  <c r="H277" i="5"/>
  <c r="I277" i="5" s="1"/>
  <c r="H14" i="5"/>
  <c r="H13" i="5" s="1"/>
  <c r="I13" i="5" s="1"/>
  <c r="E13" i="5"/>
  <c r="F13" i="5" s="1"/>
  <c r="L13" i="5"/>
  <c r="L17" i="4"/>
  <c r="M17" i="4" s="1"/>
  <c r="L23" i="4"/>
  <c r="M23" i="4" s="1"/>
  <c r="L29" i="4"/>
  <c r="L53" i="4"/>
  <c r="M53" i="4" s="1"/>
  <c r="L59" i="4"/>
  <c r="M59" i="4" s="1"/>
  <c r="L65" i="4"/>
  <c r="M65" i="4" s="1"/>
  <c r="L89" i="4"/>
  <c r="M89" i="4" s="1"/>
  <c r="L95" i="4"/>
  <c r="M95" i="4" s="1"/>
  <c r="C13" i="4"/>
  <c r="L127" i="4"/>
  <c r="M127" i="4" s="1"/>
  <c r="L163" i="4"/>
  <c r="M163" i="4" s="1"/>
  <c r="L199" i="4"/>
  <c r="M199" i="4" s="1"/>
  <c r="L223" i="4"/>
  <c r="M223" i="4" s="1"/>
  <c r="L106" i="4"/>
  <c r="M106" i="4" s="1"/>
  <c r="L142" i="4"/>
  <c r="M142" i="4" s="1"/>
  <c r="L178" i="4"/>
  <c r="M178" i="4" s="1"/>
  <c r="L232" i="4"/>
  <c r="M232" i="4" s="1"/>
  <c r="L160" i="4"/>
  <c r="M160" i="4" s="1"/>
  <c r="L119" i="4"/>
  <c r="M119" i="4" s="1"/>
  <c r="L131" i="4"/>
  <c r="M131" i="4" s="1"/>
  <c r="L137" i="4"/>
  <c r="M137" i="4" s="1"/>
  <c r="L155" i="4"/>
  <c r="M155" i="4" s="1"/>
  <c r="L161" i="4"/>
  <c r="M161" i="4" s="1"/>
  <c r="L173" i="4"/>
  <c r="M173" i="4" s="1"/>
  <c r="L191" i="4"/>
  <c r="M191" i="4" s="1"/>
  <c r="L203" i="4"/>
  <c r="M203" i="4" s="1"/>
  <c r="L209" i="4"/>
  <c r="M209" i="4" s="1"/>
  <c r="L19" i="4"/>
  <c r="M19" i="4" s="1"/>
  <c r="L55" i="4"/>
  <c r="M55" i="4" s="1"/>
  <c r="L91" i="4"/>
  <c r="M91" i="4" s="1"/>
  <c r="L109" i="4"/>
  <c r="M109" i="4" s="1"/>
  <c r="L236" i="4"/>
  <c r="M236" i="4" s="1"/>
  <c r="L145" i="4"/>
  <c r="M145" i="4" s="1"/>
  <c r="L115" i="4"/>
  <c r="L70" i="4"/>
  <c r="M70" i="4" s="1"/>
  <c r="L153" i="4"/>
  <c r="L189" i="4"/>
  <c r="M189" i="4" s="1"/>
  <c r="L166" i="4"/>
  <c r="M166" i="4" s="1"/>
  <c r="L244" i="4"/>
  <c r="L151" i="4"/>
  <c r="M151" i="4" s="1"/>
  <c r="L22" i="4"/>
  <c r="M22" i="4" s="1"/>
  <c r="L34" i="4"/>
  <c r="M34" i="4" s="1"/>
  <c r="L69" i="4"/>
  <c r="L75" i="4"/>
  <c r="L110" i="4"/>
  <c r="M110" i="4" s="1"/>
  <c r="L116" i="4"/>
  <c r="L139" i="4"/>
  <c r="M139" i="4" s="1"/>
  <c r="L204" i="4"/>
  <c r="L210" i="4"/>
  <c r="M210" i="4" s="1"/>
  <c r="L222" i="4"/>
  <c r="M222" i="4" s="1"/>
  <c r="L239" i="4"/>
  <c r="M239" i="4" s="1"/>
  <c r="L245" i="4"/>
  <c r="M245" i="4" s="1"/>
  <c r="L251" i="4"/>
  <c r="M251" i="4" s="1"/>
  <c r="L18" i="4"/>
  <c r="L47" i="4"/>
  <c r="M47" i="4" s="1"/>
  <c r="L117" i="4"/>
  <c r="L81" i="4"/>
  <c r="L36" i="4"/>
  <c r="L48" i="4"/>
  <c r="M48" i="4" s="1"/>
  <c r="L54" i="4"/>
  <c r="L129" i="4"/>
  <c r="L101" i="4"/>
  <c r="M101" i="4" s="1"/>
  <c r="L183" i="4"/>
  <c r="M183" i="4" s="1"/>
  <c r="L195" i="4"/>
  <c r="M195" i="4" s="1"/>
  <c r="L247" i="4"/>
  <c r="M247" i="4" s="1"/>
  <c r="L83" i="4"/>
  <c r="M83" i="4" s="1"/>
  <c r="L242" i="4"/>
  <c r="M242" i="4" s="1"/>
  <c r="L248" i="4"/>
  <c r="M248" i="4" s="1"/>
  <c r="L37" i="4"/>
  <c r="M37" i="4" s="1"/>
  <c r="L201" i="4"/>
  <c r="M201" i="4" s="1"/>
  <c r="L67" i="4"/>
  <c r="M67" i="4" s="1"/>
  <c r="L172" i="4"/>
  <c r="M44" i="4"/>
  <c r="L62" i="4"/>
  <c r="M62" i="4" s="1"/>
  <c r="L73" i="4"/>
  <c r="M73" i="4" s="1"/>
  <c r="L208" i="4"/>
  <c r="M208" i="4" s="1"/>
  <c r="L226" i="4"/>
  <c r="M226" i="4" s="1"/>
  <c r="L74" i="4"/>
  <c r="M74" i="4" s="1"/>
  <c r="L144" i="4"/>
  <c r="M144" i="4" s="1"/>
  <c r="L227" i="4"/>
  <c r="M227" i="4" s="1"/>
  <c r="L45" i="4"/>
  <c r="M116" i="4"/>
  <c r="M29" i="4"/>
  <c r="M188" i="4"/>
  <c r="M143" i="4"/>
  <c r="L21" i="4"/>
  <c r="M21" i="4" s="1"/>
  <c r="L27" i="4"/>
  <c r="L99" i="4"/>
  <c r="L171" i="4"/>
  <c r="M171" i="4" s="1"/>
  <c r="L255" i="4"/>
  <c r="M255" i="4" s="1"/>
  <c r="L261" i="4"/>
  <c r="M261" i="4" s="1"/>
  <c r="L267" i="4"/>
  <c r="M267" i="4" s="1"/>
  <c r="L63" i="4"/>
  <c r="M63" i="4" s="1"/>
  <c r="L135" i="4"/>
  <c r="L181" i="4"/>
  <c r="M181" i="4" s="1"/>
  <c r="D13" i="4"/>
  <c r="L125" i="4"/>
  <c r="M125" i="4" s="1"/>
  <c r="L130" i="4"/>
  <c r="M130" i="4" s="1"/>
  <c r="L141" i="4"/>
  <c r="L167" i="4"/>
  <c r="M167" i="4" s="1"/>
  <c r="L177" i="4"/>
  <c r="L187" i="4"/>
  <c r="M187" i="4" s="1"/>
  <c r="L197" i="4"/>
  <c r="M197" i="4" s="1"/>
  <c r="L202" i="4"/>
  <c r="M202" i="4" s="1"/>
  <c r="L228" i="4"/>
  <c r="M228" i="4" s="1"/>
  <c r="L262" i="4"/>
  <c r="M262" i="4" s="1"/>
  <c r="L268" i="4"/>
  <c r="M268" i="4" s="1"/>
  <c r="L79" i="4"/>
  <c r="M79" i="4" s="1"/>
  <c r="L233" i="4"/>
  <c r="M233" i="4" s="1"/>
  <c r="L58" i="4"/>
  <c r="M58" i="4" s="1"/>
  <c r="L100" i="4"/>
  <c r="L85" i="4"/>
  <c r="L157" i="4"/>
  <c r="M157" i="4" s="1"/>
  <c r="L214" i="4"/>
  <c r="M214" i="4" s="1"/>
  <c r="L234" i="4"/>
  <c r="M234" i="4" s="1"/>
  <c r="F252" i="4"/>
  <c r="L30" i="4"/>
  <c r="M30" i="4" s="1"/>
  <c r="L35" i="4"/>
  <c r="M35" i="4" s="1"/>
  <c r="L50" i="4"/>
  <c r="M50" i="4" s="1"/>
  <c r="L66" i="4"/>
  <c r="M66" i="4" s="1"/>
  <c r="L71" i="4"/>
  <c r="M71" i="4" s="1"/>
  <c r="L86" i="4"/>
  <c r="M86" i="4" s="1"/>
  <c r="L102" i="4"/>
  <c r="M102" i="4" s="1"/>
  <c r="L107" i="4"/>
  <c r="M107" i="4" s="1"/>
  <c r="L122" i="4"/>
  <c r="M122" i="4" s="1"/>
  <c r="L138" i="4"/>
  <c r="M138" i="4" s="1"/>
  <c r="L143" i="4"/>
  <c r="L158" i="4"/>
  <c r="M158" i="4" s="1"/>
  <c r="L174" i="4"/>
  <c r="M174" i="4" s="1"/>
  <c r="L179" i="4"/>
  <c r="M179" i="4" s="1"/>
  <c r="L194" i="4"/>
  <c r="M194" i="4" s="1"/>
  <c r="L215" i="4"/>
  <c r="M215" i="4" s="1"/>
  <c r="L26" i="4"/>
  <c r="M26" i="4" s="1"/>
  <c r="L41" i="4"/>
  <c r="M41" i="4" s="1"/>
  <c r="L56" i="4"/>
  <c r="M56" i="4" s="1"/>
  <c r="L77" i="4"/>
  <c r="M77" i="4" s="1"/>
  <c r="L87" i="4"/>
  <c r="M87" i="4" s="1"/>
  <c r="L98" i="4"/>
  <c r="M98" i="4" s="1"/>
  <c r="L113" i="4"/>
  <c r="M113" i="4" s="1"/>
  <c r="L128" i="4"/>
  <c r="M128" i="4" s="1"/>
  <c r="L149" i="4"/>
  <c r="M149" i="4" s="1"/>
  <c r="L159" i="4"/>
  <c r="M159" i="4" s="1"/>
  <c r="L170" i="4"/>
  <c r="M170" i="4" s="1"/>
  <c r="L185" i="4"/>
  <c r="M185" i="4" s="1"/>
  <c r="L200" i="4"/>
  <c r="M200" i="4" s="1"/>
  <c r="L231" i="4"/>
  <c r="M231" i="4" s="1"/>
  <c r="L250" i="4"/>
  <c r="M250" i="4" s="1"/>
  <c r="L254" i="4"/>
  <c r="M254" i="4" s="1"/>
  <c r="L260" i="4"/>
  <c r="M260" i="4" s="1"/>
  <c r="L266" i="4"/>
  <c r="M266" i="4" s="1"/>
  <c r="M271" i="4"/>
  <c r="F14" i="5"/>
  <c r="I17" i="5"/>
  <c r="I279" i="5"/>
  <c r="L97" i="4"/>
  <c r="M97" i="4" s="1"/>
  <c r="M123" i="4"/>
  <c r="M72" i="4"/>
  <c r="M243" i="4"/>
  <c r="L31" i="4"/>
  <c r="M31" i="4" s="1"/>
  <c r="L52" i="4"/>
  <c r="M52" i="4" s="1"/>
  <c r="L103" i="4"/>
  <c r="M103" i="4" s="1"/>
  <c r="L124" i="4"/>
  <c r="M124" i="4" s="1"/>
  <c r="L175" i="4"/>
  <c r="M175" i="4" s="1"/>
  <c r="L196" i="4"/>
  <c r="M196" i="4" s="1"/>
  <c r="M258" i="4"/>
  <c r="L46" i="4"/>
  <c r="M46" i="4" s="1"/>
  <c r="L169" i="4"/>
  <c r="M169" i="4" s="1"/>
  <c r="L273" i="4"/>
  <c r="M273" i="4" s="1"/>
  <c r="M51" i="4"/>
  <c r="L64" i="4"/>
  <c r="M64" i="4" s="1"/>
  <c r="L136" i="4"/>
  <c r="M136" i="4" s="1"/>
  <c r="M18" i="4"/>
  <c r="M39" i="4"/>
  <c r="M90" i="4"/>
  <c r="M111" i="4"/>
  <c r="M162" i="4"/>
  <c r="L61" i="4"/>
  <c r="M61" i="4" s="1"/>
  <c r="M78" i="4"/>
  <c r="L82" i="4"/>
  <c r="M82" i="4" s="1"/>
  <c r="L133" i="4"/>
  <c r="M133" i="4" s="1"/>
  <c r="M150" i="4"/>
  <c r="L154" i="4"/>
  <c r="M154" i="4" s="1"/>
  <c r="L205" i="4"/>
  <c r="M205" i="4" s="1"/>
  <c r="L15" i="4"/>
  <c r="M15" i="4" s="1"/>
  <c r="F14" i="4"/>
  <c r="F13" i="4" s="1"/>
  <c r="J14" i="4"/>
  <c r="L241" i="4"/>
  <c r="M241" i="4" s="1"/>
  <c r="M172" i="4"/>
  <c r="L28" i="4"/>
  <c r="M28" i="4" s="1"/>
  <c r="L57" i="4"/>
  <c r="M57" i="4" s="1"/>
  <c r="L49" i="4"/>
  <c r="M49" i="4" s="1"/>
  <c r="M108" i="4"/>
  <c r="M180" i="4"/>
  <c r="L193" i="4"/>
  <c r="M193" i="4" s="1"/>
  <c r="L220" i="4"/>
  <c r="M220" i="4" s="1"/>
  <c r="L118" i="4"/>
  <c r="M118" i="4" s="1"/>
  <c r="L25" i="4"/>
  <c r="M25" i="4" s="1"/>
  <c r="M100" i="4"/>
  <c r="M129" i="4"/>
  <c r="M36" i="4"/>
  <c r="L121" i="4"/>
  <c r="M121" i="4" s="1"/>
  <c r="M54" i="4"/>
  <c r="M75" i="4"/>
  <c r="M126" i="4"/>
  <c r="M147" i="4"/>
  <c r="M198" i="4"/>
  <c r="L229" i="4"/>
  <c r="M229" i="4" s="1"/>
  <c r="L211" i="4"/>
  <c r="M211" i="4" s="1"/>
  <c r="L225" i="4"/>
  <c r="M225" i="4" s="1"/>
  <c r="L238" i="4"/>
  <c r="M238" i="4" s="1"/>
  <c r="L190" i="4"/>
  <c r="M190" i="4" s="1"/>
  <c r="L114" i="4"/>
  <c r="M114" i="4" s="1"/>
  <c r="L186" i="4"/>
  <c r="M186" i="4" s="1"/>
  <c r="L216" i="4"/>
  <c r="M216" i="4" s="1"/>
  <c r="L93" i="4"/>
  <c r="M93" i="4" s="1"/>
  <c r="L165" i="4"/>
  <c r="M165" i="4" s="1"/>
  <c r="L42" i="4"/>
  <c r="M42" i="4" s="1"/>
  <c r="M85" i="4"/>
  <c r="M33" i="4"/>
  <c r="M105" i="4"/>
  <c r="M141" i="4"/>
  <c r="M177" i="4"/>
  <c r="M213" i="4"/>
  <c r="L43" i="4"/>
  <c r="M43" i="4" s="1"/>
  <c r="M27" i="4"/>
  <c r="L40" i="4"/>
  <c r="M40" i="4" s="1"/>
  <c r="L76" i="4"/>
  <c r="M76" i="4" s="1"/>
  <c r="M99" i="4"/>
  <c r="L112" i="4"/>
  <c r="M112" i="4" s="1"/>
  <c r="M115" i="4"/>
  <c r="M135" i="4"/>
  <c r="L148" i="4"/>
  <c r="M148" i="4" s="1"/>
  <c r="L184" i="4"/>
  <c r="M184" i="4" s="1"/>
  <c r="M207" i="4"/>
  <c r="L217" i="4"/>
  <c r="M217" i="4" s="1"/>
  <c r="L235" i="4"/>
  <c r="M235" i="4" s="1"/>
  <c r="M246" i="4"/>
  <c r="M270" i="4"/>
  <c r="M69" i="4"/>
  <c r="M264" i="4"/>
  <c r="M24" i="4"/>
  <c r="M60" i="4"/>
  <c r="M96" i="4"/>
  <c r="M132" i="4"/>
  <c r="M168" i="4"/>
  <c r="M204" i="4"/>
  <c r="M84" i="4"/>
  <c r="M120" i="4"/>
  <c r="M156" i="4"/>
  <c r="M192" i="4"/>
  <c r="M240" i="4"/>
  <c r="M45" i="4"/>
  <c r="M81" i="4"/>
  <c r="M117" i="4"/>
  <c r="M153" i="4"/>
  <c r="L219" i="4"/>
  <c r="M219" i="4" s="1"/>
  <c r="L237" i="4"/>
  <c r="M237" i="4" s="1"/>
  <c r="M244" i="4"/>
  <c r="L249" i="4"/>
  <c r="M249" i="4" s="1"/>
  <c r="J252" i="4"/>
  <c r="I14" i="5" l="1"/>
  <c r="M252" i="4"/>
  <c r="J13" i="4"/>
  <c r="L252" i="4"/>
  <c r="L14" i="4"/>
  <c r="L13" i="4" s="1"/>
  <c r="M14" i="4"/>
  <c r="M13" i="4" s="1"/>
  <c r="L48" i="3" l="1"/>
  <c r="G48" i="3"/>
  <c r="L47" i="3"/>
  <c r="G47" i="3"/>
  <c r="L46" i="3"/>
  <c r="G46" i="3"/>
  <c r="L45" i="3"/>
  <c r="G45" i="3"/>
  <c r="L44" i="3"/>
  <c r="G44" i="3"/>
  <c r="L43" i="3"/>
  <c r="M43" i="3" s="1"/>
  <c r="G43" i="3"/>
  <c r="L42" i="3"/>
  <c r="G42" i="3"/>
  <c r="L41" i="3"/>
  <c r="G41" i="3"/>
  <c r="L40" i="3"/>
  <c r="G40" i="3"/>
  <c r="L39" i="3"/>
  <c r="G39" i="3"/>
  <c r="L38" i="3"/>
  <c r="G38" i="3"/>
  <c r="L37" i="3"/>
  <c r="M37" i="3" s="1"/>
  <c r="G37" i="3"/>
  <c r="L36" i="3"/>
  <c r="G36" i="3"/>
  <c r="L35" i="3"/>
  <c r="G35" i="3"/>
  <c r="L34" i="3"/>
  <c r="G34" i="3"/>
  <c r="L33" i="3"/>
  <c r="G33" i="3"/>
  <c r="L32" i="3"/>
  <c r="G32" i="3"/>
  <c r="L31" i="3"/>
  <c r="M31" i="3" s="1"/>
  <c r="G31" i="3"/>
  <c r="L30" i="3"/>
  <c r="G30" i="3"/>
  <c r="L29" i="3"/>
  <c r="G29" i="3"/>
  <c r="L28" i="3"/>
  <c r="G28" i="3"/>
  <c r="L27" i="3"/>
  <c r="G27" i="3"/>
  <c r="L26" i="3"/>
  <c r="G26" i="3"/>
  <c r="L25" i="3"/>
  <c r="M25" i="3" s="1"/>
  <c r="G25" i="3"/>
  <c r="L24" i="3"/>
  <c r="G24" i="3"/>
  <c r="L23" i="3"/>
  <c r="G23" i="3"/>
  <c r="L22" i="3"/>
  <c r="G22" i="3"/>
  <c r="L21" i="3"/>
  <c r="G21" i="3"/>
  <c r="L20" i="3"/>
  <c r="G20" i="3"/>
  <c r="L19" i="3"/>
  <c r="M19" i="3" s="1"/>
  <c r="G19" i="3"/>
  <c r="L18" i="3"/>
  <c r="G18" i="3"/>
  <c r="L17" i="3"/>
  <c r="G17" i="3"/>
  <c r="L16" i="3"/>
  <c r="G16" i="3"/>
  <c r="K15" i="3"/>
  <c r="J15" i="3"/>
  <c r="I15" i="3"/>
  <c r="F15" i="3"/>
  <c r="E15" i="3"/>
  <c r="D15" i="3"/>
  <c r="M44" i="3" l="1"/>
  <c r="M20" i="3"/>
  <c r="M32" i="3"/>
  <c r="M26" i="3"/>
  <c r="M38" i="3"/>
  <c r="M21" i="3"/>
  <c r="M27" i="3"/>
  <c r="M33" i="3"/>
  <c r="M39" i="3"/>
  <c r="M45" i="3"/>
  <c r="M16" i="3"/>
  <c r="M28" i="3"/>
  <c r="M34" i="3"/>
  <c r="M40" i="3"/>
  <c r="M46" i="3"/>
  <c r="M22" i="3"/>
  <c r="M23" i="3"/>
  <c r="M29" i="3"/>
  <c r="M41" i="3"/>
  <c r="M47" i="3"/>
  <c r="G15" i="3"/>
  <c r="M15" i="3" s="1"/>
  <c r="L15" i="3"/>
  <c r="M35" i="3"/>
  <c r="M18" i="3"/>
  <c r="M24" i="3"/>
  <c r="M30" i="3"/>
  <c r="M36" i="3"/>
  <c r="M42" i="3"/>
  <c r="M48" i="3"/>
  <c r="M17" i="3"/>
  <c r="U280" i="2" l="1"/>
  <c r="R280" i="2"/>
  <c r="E280" i="2" s="1"/>
  <c r="H280" i="2" s="1"/>
  <c r="O280" i="2" s="1"/>
  <c r="N280" i="2"/>
  <c r="U279" i="2"/>
  <c r="R279" i="2"/>
  <c r="N279" i="2"/>
  <c r="E279" i="2"/>
  <c r="H279" i="2" s="1"/>
  <c r="U278" i="2"/>
  <c r="R278" i="2"/>
  <c r="N278" i="2"/>
  <c r="E278" i="2"/>
  <c r="H278" i="2" s="1"/>
  <c r="U277" i="2"/>
  <c r="R277" i="2"/>
  <c r="E277" i="2" s="1"/>
  <c r="H277" i="2" s="1"/>
  <c r="N277" i="2"/>
  <c r="U276" i="2"/>
  <c r="R276" i="2"/>
  <c r="N276" i="2"/>
  <c r="E276" i="2"/>
  <c r="H276" i="2" s="1"/>
  <c r="O276" i="2" s="1"/>
  <c r="U275" i="2"/>
  <c r="R275" i="2"/>
  <c r="E275" i="2" s="1"/>
  <c r="H275" i="2" s="1"/>
  <c r="N275" i="2"/>
  <c r="U274" i="2"/>
  <c r="R274" i="2"/>
  <c r="E274" i="2" s="1"/>
  <c r="H274" i="2" s="1"/>
  <c r="O274" i="2" s="1"/>
  <c r="N274" i="2"/>
  <c r="U273" i="2"/>
  <c r="R273" i="2"/>
  <c r="E273" i="2" s="1"/>
  <c r="H273" i="2" s="1"/>
  <c r="O273" i="2" s="1"/>
  <c r="N273" i="2"/>
  <c r="U272" i="2"/>
  <c r="R272" i="2"/>
  <c r="E272" i="2" s="1"/>
  <c r="H272" i="2" s="1"/>
  <c r="N272" i="2"/>
  <c r="U271" i="2"/>
  <c r="R271" i="2"/>
  <c r="E271" i="2" s="1"/>
  <c r="H271" i="2" s="1"/>
  <c r="O271" i="2" s="1"/>
  <c r="N271" i="2"/>
  <c r="U270" i="2"/>
  <c r="R270" i="2"/>
  <c r="N270" i="2"/>
  <c r="E270" i="2"/>
  <c r="H270" i="2" s="1"/>
  <c r="U269" i="2"/>
  <c r="R269" i="2"/>
  <c r="N269" i="2"/>
  <c r="E269" i="2"/>
  <c r="H269" i="2" s="1"/>
  <c r="O269" i="2" s="1"/>
  <c r="U268" i="2"/>
  <c r="R268" i="2"/>
  <c r="E268" i="2" s="1"/>
  <c r="H268" i="2" s="1"/>
  <c r="N268" i="2"/>
  <c r="U267" i="2"/>
  <c r="R267" i="2"/>
  <c r="N267" i="2"/>
  <c r="E267" i="2"/>
  <c r="H267" i="2" s="1"/>
  <c r="O267" i="2" s="1"/>
  <c r="U266" i="2"/>
  <c r="R266" i="2"/>
  <c r="E266" i="2" s="1"/>
  <c r="H266" i="2" s="1"/>
  <c r="O266" i="2" s="1"/>
  <c r="N266" i="2"/>
  <c r="U265" i="2"/>
  <c r="R265" i="2"/>
  <c r="E265" i="2" s="1"/>
  <c r="H265" i="2" s="1"/>
  <c r="N265" i="2"/>
  <c r="U264" i="2"/>
  <c r="R264" i="2"/>
  <c r="E264" i="2" s="1"/>
  <c r="H264" i="2" s="1"/>
  <c r="N264" i="2"/>
  <c r="U263" i="2"/>
  <c r="R263" i="2"/>
  <c r="E263" i="2" s="1"/>
  <c r="H263" i="2" s="1"/>
  <c r="N263" i="2"/>
  <c r="U262" i="2"/>
  <c r="R262" i="2"/>
  <c r="E262" i="2" s="1"/>
  <c r="H262" i="2" s="1"/>
  <c r="O262" i="2" s="1"/>
  <c r="N262" i="2"/>
  <c r="U261" i="2"/>
  <c r="R261" i="2"/>
  <c r="N261" i="2"/>
  <c r="E261" i="2"/>
  <c r="H261" i="2" s="1"/>
  <c r="O261" i="2" s="1"/>
  <c r="U260" i="2"/>
  <c r="R260" i="2"/>
  <c r="E260" i="2" s="1"/>
  <c r="H260" i="2" s="1"/>
  <c r="N260" i="2"/>
  <c r="U259" i="2"/>
  <c r="R259" i="2"/>
  <c r="E259" i="2" s="1"/>
  <c r="H259" i="2" s="1"/>
  <c r="O259" i="2" s="1"/>
  <c r="N259" i="2"/>
  <c r="U258" i="2"/>
  <c r="R258" i="2"/>
  <c r="N258" i="2"/>
  <c r="E258" i="2"/>
  <c r="H258" i="2" s="1"/>
  <c r="O258" i="2" s="1"/>
  <c r="U257" i="2"/>
  <c r="R257" i="2"/>
  <c r="E257" i="2" s="1"/>
  <c r="H257" i="2" s="1"/>
  <c r="O257" i="2" s="1"/>
  <c r="N257" i="2"/>
  <c r="U256" i="2"/>
  <c r="R256" i="2"/>
  <c r="E256" i="2" s="1"/>
  <c r="H256" i="2" s="1"/>
  <c r="N256" i="2"/>
  <c r="U255" i="2"/>
  <c r="R255" i="2"/>
  <c r="E255" i="2" s="1"/>
  <c r="H255" i="2" s="1"/>
  <c r="O255" i="2" s="1"/>
  <c r="N255" i="2"/>
  <c r="U254" i="2"/>
  <c r="R254" i="2"/>
  <c r="E254" i="2" s="1"/>
  <c r="H254" i="2" s="1"/>
  <c r="N254" i="2"/>
  <c r="U253" i="2"/>
  <c r="R253" i="2"/>
  <c r="E253" i="2" s="1"/>
  <c r="H253" i="2" s="1"/>
  <c r="N253" i="2"/>
  <c r="U252" i="2"/>
  <c r="R252" i="2"/>
  <c r="E252" i="2" s="1"/>
  <c r="H252" i="2" s="1"/>
  <c r="N252" i="2"/>
  <c r="U251" i="2"/>
  <c r="R251" i="2"/>
  <c r="E251" i="2" s="1"/>
  <c r="H251" i="2" s="1"/>
  <c r="N251" i="2"/>
  <c r="U250" i="2"/>
  <c r="R250" i="2"/>
  <c r="E250" i="2" s="1"/>
  <c r="H250" i="2" s="1"/>
  <c r="N250" i="2"/>
  <c r="U249" i="2"/>
  <c r="R249" i="2"/>
  <c r="N249" i="2"/>
  <c r="E249" i="2"/>
  <c r="H249" i="2" s="1"/>
  <c r="O249" i="2" s="1"/>
  <c r="U248" i="2"/>
  <c r="R248" i="2"/>
  <c r="E248" i="2" s="1"/>
  <c r="H248" i="2" s="1"/>
  <c r="N248" i="2"/>
  <c r="U247" i="2"/>
  <c r="R247" i="2"/>
  <c r="E247" i="2" s="1"/>
  <c r="H247" i="2" s="1"/>
  <c r="O247" i="2" s="1"/>
  <c r="N247" i="2"/>
  <c r="U246" i="2"/>
  <c r="R246" i="2"/>
  <c r="E246" i="2" s="1"/>
  <c r="H246" i="2" s="1"/>
  <c r="N246" i="2"/>
  <c r="U245" i="2"/>
  <c r="R245" i="2"/>
  <c r="E245" i="2" s="1"/>
  <c r="H245" i="2" s="1"/>
  <c r="N245" i="2"/>
  <c r="U244" i="2"/>
  <c r="R244" i="2"/>
  <c r="E244" i="2" s="1"/>
  <c r="H244" i="2" s="1"/>
  <c r="N244" i="2"/>
  <c r="U243" i="2"/>
  <c r="R243" i="2"/>
  <c r="E243" i="2" s="1"/>
  <c r="H243" i="2" s="1"/>
  <c r="O243" i="2" s="1"/>
  <c r="N243" i="2"/>
  <c r="U242" i="2"/>
  <c r="R242" i="2"/>
  <c r="E242" i="2" s="1"/>
  <c r="H242" i="2" s="1"/>
  <c r="N242" i="2"/>
  <c r="U241" i="2"/>
  <c r="R241" i="2"/>
  <c r="E241" i="2" s="1"/>
  <c r="H241" i="2" s="1"/>
  <c r="N241" i="2"/>
  <c r="U240" i="2"/>
  <c r="R240" i="2"/>
  <c r="E240" i="2" s="1"/>
  <c r="H240" i="2" s="1"/>
  <c r="N240" i="2"/>
  <c r="U239" i="2"/>
  <c r="R239" i="2"/>
  <c r="N239" i="2"/>
  <c r="E239" i="2"/>
  <c r="H239" i="2" s="1"/>
  <c r="U238" i="2"/>
  <c r="R238" i="2"/>
  <c r="E238" i="2" s="1"/>
  <c r="H238" i="2" s="1"/>
  <c r="N238" i="2"/>
  <c r="U237" i="2"/>
  <c r="R237" i="2"/>
  <c r="E237" i="2" s="1"/>
  <c r="H237" i="2" s="1"/>
  <c r="N237" i="2"/>
  <c r="U236" i="2"/>
  <c r="R236" i="2"/>
  <c r="E236" i="2" s="1"/>
  <c r="H236" i="2" s="1"/>
  <c r="N236" i="2"/>
  <c r="U235" i="2"/>
  <c r="R235" i="2"/>
  <c r="E235" i="2" s="1"/>
  <c r="H235" i="2" s="1"/>
  <c r="N235" i="2"/>
  <c r="U234" i="2"/>
  <c r="R234" i="2"/>
  <c r="E234" i="2" s="1"/>
  <c r="H234" i="2" s="1"/>
  <c r="N234" i="2"/>
  <c r="U233" i="2"/>
  <c r="R233" i="2"/>
  <c r="E233" i="2" s="1"/>
  <c r="H233" i="2" s="1"/>
  <c r="N233" i="2"/>
  <c r="U232" i="2"/>
  <c r="R232" i="2"/>
  <c r="N232" i="2"/>
  <c r="E232" i="2"/>
  <c r="H232" i="2" s="1"/>
  <c r="U231" i="2"/>
  <c r="R231" i="2"/>
  <c r="E231" i="2" s="1"/>
  <c r="H231" i="2" s="1"/>
  <c r="O231" i="2" s="1"/>
  <c r="N231" i="2"/>
  <c r="U230" i="2"/>
  <c r="R230" i="2"/>
  <c r="N230" i="2"/>
  <c r="E230" i="2"/>
  <c r="H230" i="2" s="1"/>
  <c r="U229" i="2"/>
  <c r="R229" i="2"/>
  <c r="E229" i="2" s="1"/>
  <c r="H229" i="2" s="1"/>
  <c r="O229" i="2" s="1"/>
  <c r="N229" i="2"/>
  <c r="U228" i="2"/>
  <c r="R228" i="2"/>
  <c r="E228" i="2" s="1"/>
  <c r="H228" i="2" s="1"/>
  <c r="N228" i="2"/>
  <c r="U227" i="2"/>
  <c r="R227" i="2"/>
  <c r="N227" i="2"/>
  <c r="E227" i="2"/>
  <c r="H227" i="2" s="1"/>
  <c r="O227" i="2" s="1"/>
  <c r="U226" i="2"/>
  <c r="R226" i="2"/>
  <c r="E226" i="2" s="1"/>
  <c r="H226" i="2" s="1"/>
  <c r="N226" i="2"/>
  <c r="U225" i="2"/>
  <c r="R225" i="2"/>
  <c r="E225" i="2" s="1"/>
  <c r="H225" i="2" s="1"/>
  <c r="N225" i="2"/>
  <c r="U224" i="2"/>
  <c r="R224" i="2"/>
  <c r="E224" i="2" s="1"/>
  <c r="H224" i="2" s="1"/>
  <c r="N224" i="2"/>
  <c r="U223" i="2"/>
  <c r="R223" i="2"/>
  <c r="E223" i="2" s="1"/>
  <c r="H223" i="2" s="1"/>
  <c r="N223" i="2"/>
  <c r="U222" i="2"/>
  <c r="R222" i="2"/>
  <c r="E222" i="2" s="1"/>
  <c r="H222" i="2" s="1"/>
  <c r="N222" i="2"/>
  <c r="U221" i="2"/>
  <c r="R221" i="2"/>
  <c r="E221" i="2" s="1"/>
  <c r="H221" i="2" s="1"/>
  <c r="N221" i="2"/>
  <c r="U220" i="2"/>
  <c r="R220" i="2"/>
  <c r="E220" i="2" s="1"/>
  <c r="H220" i="2" s="1"/>
  <c r="O220" i="2" s="1"/>
  <c r="N220" i="2"/>
  <c r="U219" i="2"/>
  <c r="R219" i="2"/>
  <c r="E219" i="2" s="1"/>
  <c r="H219" i="2" s="1"/>
  <c r="N219" i="2"/>
  <c r="U218" i="2"/>
  <c r="R218" i="2"/>
  <c r="E218" i="2" s="1"/>
  <c r="H218" i="2" s="1"/>
  <c r="N218" i="2"/>
  <c r="U217" i="2"/>
  <c r="R217" i="2"/>
  <c r="E217" i="2" s="1"/>
  <c r="H217" i="2" s="1"/>
  <c r="N217" i="2"/>
  <c r="U216" i="2"/>
  <c r="R216" i="2"/>
  <c r="E216" i="2" s="1"/>
  <c r="H216" i="2" s="1"/>
  <c r="N216" i="2"/>
  <c r="U215" i="2"/>
  <c r="R215" i="2"/>
  <c r="E215" i="2" s="1"/>
  <c r="N215" i="2"/>
  <c r="H215" i="2"/>
  <c r="U214" i="2"/>
  <c r="R214" i="2"/>
  <c r="E214" i="2" s="1"/>
  <c r="H214" i="2" s="1"/>
  <c r="O214" i="2" s="1"/>
  <c r="N214" i="2"/>
  <c r="U213" i="2"/>
  <c r="R213" i="2"/>
  <c r="E213" i="2" s="1"/>
  <c r="H213" i="2" s="1"/>
  <c r="O213" i="2" s="1"/>
  <c r="N213" i="2"/>
  <c r="U212" i="2"/>
  <c r="R212" i="2"/>
  <c r="E212" i="2" s="1"/>
  <c r="H212" i="2" s="1"/>
  <c r="O212" i="2" s="1"/>
  <c r="N212" i="2"/>
  <c r="U211" i="2"/>
  <c r="R211" i="2"/>
  <c r="E211" i="2" s="1"/>
  <c r="H211" i="2" s="1"/>
  <c r="N211" i="2"/>
  <c r="U210" i="2"/>
  <c r="R210" i="2"/>
  <c r="N210" i="2"/>
  <c r="E210" i="2"/>
  <c r="H210" i="2" s="1"/>
  <c r="U209" i="2"/>
  <c r="R209" i="2"/>
  <c r="E209" i="2" s="1"/>
  <c r="H209" i="2" s="1"/>
  <c r="O209" i="2" s="1"/>
  <c r="N209" i="2"/>
  <c r="U208" i="2"/>
  <c r="R208" i="2"/>
  <c r="E208" i="2" s="1"/>
  <c r="H208" i="2" s="1"/>
  <c r="N208" i="2"/>
  <c r="U207" i="2"/>
  <c r="R207" i="2"/>
  <c r="E207" i="2" s="1"/>
  <c r="H207" i="2" s="1"/>
  <c r="N207" i="2"/>
  <c r="U206" i="2"/>
  <c r="R206" i="2"/>
  <c r="E206" i="2" s="1"/>
  <c r="H206" i="2" s="1"/>
  <c r="N206" i="2"/>
  <c r="U205" i="2"/>
  <c r="R205" i="2"/>
  <c r="E205" i="2" s="1"/>
  <c r="H205" i="2" s="1"/>
  <c r="N205" i="2"/>
  <c r="U204" i="2"/>
  <c r="R204" i="2"/>
  <c r="E204" i="2" s="1"/>
  <c r="H204" i="2" s="1"/>
  <c r="N204" i="2"/>
  <c r="U203" i="2"/>
  <c r="R203" i="2"/>
  <c r="E203" i="2" s="1"/>
  <c r="H203" i="2" s="1"/>
  <c r="O203" i="2" s="1"/>
  <c r="N203" i="2"/>
  <c r="U202" i="2"/>
  <c r="R202" i="2"/>
  <c r="N202" i="2"/>
  <c r="E202" i="2"/>
  <c r="H202" i="2" s="1"/>
  <c r="U201" i="2"/>
  <c r="R201" i="2"/>
  <c r="E201" i="2" s="1"/>
  <c r="H201" i="2" s="1"/>
  <c r="N201" i="2"/>
  <c r="U200" i="2"/>
  <c r="R200" i="2"/>
  <c r="E200" i="2" s="1"/>
  <c r="H200" i="2" s="1"/>
  <c r="N200" i="2"/>
  <c r="U199" i="2"/>
  <c r="R199" i="2"/>
  <c r="E199" i="2" s="1"/>
  <c r="H199" i="2" s="1"/>
  <c r="N199" i="2"/>
  <c r="U198" i="2"/>
  <c r="R198" i="2"/>
  <c r="E198" i="2" s="1"/>
  <c r="H198" i="2" s="1"/>
  <c r="N198" i="2"/>
  <c r="U197" i="2"/>
  <c r="R197" i="2"/>
  <c r="E197" i="2" s="1"/>
  <c r="H197" i="2" s="1"/>
  <c r="N197" i="2"/>
  <c r="U196" i="2"/>
  <c r="R196" i="2"/>
  <c r="E196" i="2" s="1"/>
  <c r="H196" i="2" s="1"/>
  <c r="N196" i="2"/>
  <c r="U195" i="2"/>
  <c r="R195" i="2"/>
  <c r="E195" i="2" s="1"/>
  <c r="H195" i="2" s="1"/>
  <c r="O195" i="2" s="1"/>
  <c r="N195" i="2"/>
  <c r="U194" i="2"/>
  <c r="R194" i="2"/>
  <c r="E194" i="2" s="1"/>
  <c r="H194" i="2" s="1"/>
  <c r="N194" i="2"/>
  <c r="U193" i="2"/>
  <c r="R193" i="2"/>
  <c r="E193" i="2" s="1"/>
  <c r="H193" i="2" s="1"/>
  <c r="N193" i="2"/>
  <c r="U192" i="2"/>
  <c r="R192" i="2"/>
  <c r="E192" i="2" s="1"/>
  <c r="H192" i="2" s="1"/>
  <c r="N192" i="2"/>
  <c r="U191" i="2"/>
  <c r="R191" i="2"/>
  <c r="E191" i="2" s="1"/>
  <c r="H191" i="2" s="1"/>
  <c r="O191" i="2" s="1"/>
  <c r="N191" i="2"/>
  <c r="U190" i="2"/>
  <c r="R190" i="2"/>
  <c r="E190" i="2" s="1"/>
  <c r="H190" i="2" s="1"/>
  <c r="N190" i="2"/>
  <c r="U189" i="2"/>
  <c r="R189" i="2"/>
  <c r="E189" i="2" s="1"/>
  <c r="H189" i="2" s="1"/>
  <c r="N189" i="2"/>
  <c r="U188" i="2"/>
  <c r="R188" i="2"/>
  <c r="E188" i="2" s="1"/>
  <c r="H188" i="2" s="1"/>
  <c r="N188" i="2"/>
  <c r="U187" i="2"/>
  <c r="R187" i="2"/>
  <c r="E187" i="2" s="1"/>
  <c r="H187" i="2" s="1"/>
  <c r="N187" i="2"/>
  <c r="U186" i="2"/>
  <c r="R186" i="2"/>
  <c r="E186" i="2" s="1"/>
  <c r="H186" i="2" s="1"/>
  <c r="N186" i="2"/>
  <c r="U185" i="2"/>
  <c r="R185" i="2"/>
  <c r="E185" i="2" s="1"/>
  <c r="H185" i="2" s="1"/>
  <c r="N185" i="2"/>
  <c r="U184" i="2"/>
  <c r="R184" i="2"/>
  <c r="E184" i="2" s="1"/>
  <c r="H184" i="2" s="1"/>
  <c r="N184" i="2"/>
  <c r="U183" i="2"/>
  <c r="R183" i="2"/>
  <c r="E183" i="2" s="1"/>
  <c r="N183" i="2"/>
  <c r="H183" i="2"/>
  <c r="O183" i="2" s="1"/>
  <c r="U182" i="2"/>
  <c r="R182" i="2"/>
  <c r="E182" i="2" s="1"/>
  <c r="H182" i="2" s="1"/>
  <c r="N182" i="2"/>
  <c r="U181" i="2"/>
  <c r="R181" i="2"/>
  <c r="E181" i="2" s="1"/>
  <c r="H181" i="2" s="1"/>
  <c r="N181" i="2"/>
  <c r="U180" i="2"/>
  <c r="R180" i="2"/>
  <c r="E180" i="2" s="1"/>
  <c r="H180" i="2" s="1"/>
  <c r="N180" i="2"/>
  <c r="O180" i="2" s="1"/>
  <c r="U179" i="2"/>
  <c r="R179" i="2"/>
  <c r="E179" i="2" s="1"/>
  <c r="H179" i="2" s="1"/>
  <c r="N179" i="2"/>
  <c r="U178" i="2"/>
  <c r="R178" i="2"/>
  <c r="E178" i="2" s="1"/>
  <c r="H178" i="2" s="1"/>
  <c r="N178" i="2"/>
  <c r="U177" i="2"/>
  <c r="R177" i="2"/>
  <c r="E177" i="2" s="1"/>
  <c r="H177" i="2" s="1"/>
  <c r="N177" i="2"/>
  <c r="U176" i="2"/>
  <c r="R176" i="2"/>
  <c r="E176" i="2" s="1"/>
  <c r="H176" i="2" s="1"/>
  <c r="N176" i="2"/>
  <c r="U175" i="2"/>
  <c r="R175" i="2"/>
  <c r="E175" i="2" s="1"/>
  <c r="H175" i="2" s="1"/>
  <c r="N175" i="2"/>
  <c r="U174" i="2"/>
  <c r="R174" i="2"/>
  <c r="E174" i="2" s="1"/>
  <c r="H174" i="2" s="1"/>
  <c r="N174" i="2"/>
  <c r="U173" i="2"/>
  <c r="R173" i="2"/>
  <c r="E173" i="2" s="1"/>
  <c r="H173" i="2" s="1"/>
  <c r="O173" i="2" s="1"/>
  <c r="N173" i="2"/>
  <c r="U172" i="2"/>
  <c r="R172" i="2"/>
  <c r="E172" i="2" s="1"/>
  <c r="H172" i="2" s="1"/>
  <c r="N172" i="2"/>
  <c r="O172" i="2" s="1"/>
  <c r="U171" i="2"/>
  <c r="R171" i="2"/>
  <c r="E171" i="2" s="1"/>
  <c r="H171" i="2" s="1"/>
  <c r="N171" i="2"/>
  <c r="U170" i="2"/>
  <c r="R170" i="2"/>
  <c r="E170" i="2" s="1"/>
  <c r="H170" i="2" s="1"/>
  <c r="N170" i="2"/>
  <c r="U169" i="2"/>
  <c r="R169" i="2"/>
  <c r="E169" i="2" s="1"/>
  <c r="H169" i="2" s="1"/>
  <c r="O169" i="2" s="1"/>
  <c r="N169" i="2"/>
  <c r="U168" i="2"/>
  <c r="R168" i="2"/>
  <c r="E168" i="2" s="1"/>
  <c r="H168" i="2" s="1"/>
  <c r="N168" i="2"/>
  <c r="U167" i="2"/>
  <c r="R167" i="2"/>
  <c r="E167" i="2" s="1"/>
  <c r="H167" i="2" s="1"/>
  <c r="N167" i="2"/>
  <c r="U166" i="2"/>
  <c r="R166" i="2"/>
  <c r="E166" i="2" s="1"/>
  <c r="H166" i="2" s="1"/>
  <c r="N166" i="2"/>
  <c r="U165" i="2"/>
  <c r="R165" i="2"/>
  <c r="E165" i="2" s="1"/>
  <c r="N165" i="2"/>
  <c r="H165" i="2"/>
  <c r="O165" i="2" s="1"/>
  <c r="U164" i="2"/>
  <c r="R164" i="2"/>
  <c r="E164" i="2" s="1"/>
  <c r="H164" i="2" s="1"/>
  <c r="N164" i="2"/>
  <c r="U163" i="2"/>
  <c r="R163" i="2"/>
  <c r="E163" i="2" s="1"/>
  <c r="H163" i="2" s="1"/>
  <c r="N163" i="2"/>
  <c r="U162" i="2"/>
  <c r="R162" i="2"/>
  <c r="E162" i="2" s="1"/>
  <c r="H162" i="2" s="1"/>
  <c r="N162" i="2"/>
  <c r="U161" i="2"/>
  <c r="R161" i="2"/>
  <c r="E161" i="2" s="1"/>
  <c r="H161" i="2" s="1"/>
  <c r="N161" i="2"/>
  <c r="U160" i="2"/>
  <c r="R160" i="2"/>
  <c r="E160" i="2" s="1"/>
  <c r="H160" i="2" s="1"/>
  <c r="N160" i="2"/>
  <c r="U159" i="2"/>
  <c r="R159" i="2"/>
  <c r="E159" i="2" s="1"/>
  <c r="N159" i="2"/>
  <c r="H159" i="2"/>
  <c r="U158" i="2"/>
  <c r="R158" i="2"/>
  <c r="E158" i="2" s="1"/>
  <c r="H158" i="2" s="1"/>
  <c r="N158" i="2"/>
  <c r="U157" i="2"/>
  <c r="R157" i="2"/>
  <c r="E157" i="2" s="1"/>
  <c r="H157" i="2" s="1"/>
  <c r="O157" i="2" s="1"/>
  <c r="N157" i="2"/>
  <c r="U156" i="2"/>
  <c r="R156" i="2"/>
  <c r="E156" i="2" s="1"/>
  <c r="H156" i="2" s="1"/>
  <c r="N156" i="2"/>
  <c r="U155" i="2"/>
  <c r="R155" i="2"/>
  <c r="E155" i="2" s="1"/>
  <c r="H155" i="2" s="1"/>
  <c r="N155" i="2"/>
  <c r="U154" i="2"/>
  <c r="R154" i="2"/>
  <c r="E154" i="2" s="1"/>
  <c r="H154" i="2" s="1"/>
  <c r="N154" i="2"/>
  <c r="U153" i="2"/>
  <c r="R153" i="2"/>
  <c r="E153" i="2" s="1"/>
  <c r="H153" i="2" s="1"/>
  <c r="N153" i="2"/>
  <c r="U152" i="2"/>
  <c r="R152" i="2"/>
  <c r="E152" i="2" s="1"/>
  <c r="H152" i="2" s="1"/>
  <c r="N152" i="2"/>
  <c r="U151" i="2"/>
  <c r="R151" i="2"/>
  <c r="E151" i="2" s="1"/>
  <c r="H151" i="2" s="1"/>
  <c r="N151" i="2"/>
  <c r="U150" i="2"/>
  <c r="R150" i="2"/>
  <c r="E150" i="2" s="1"/>
  <c r="H150" i="2" s="1"/>
  <c r="N150" i="2"/>
  <c r="U149" i="2"/>
  <c r="R149" i="2"/>
  <c r="E149" i="2" s="1"/>
  <c r="N149" i="2"/>
  <c r="H149" i="2"/>
  <c r="O149" i="2" s="1"/>
  <c r="U148" i="2"/>
  <c r="R148" i="2"/>
  <c r="E148" i="2" s="1"/>
  <c r="H148" i="2" s="1"/>
  <c r="N148" i="2"/>
  <c r="O148" i="2" s="1"/>
  <c r="U147" i="2"/>
  <c r="R147" i="2"/>
  <c r="E147" i="2" s="1"/>
  <c r="H147" i="2" s="1"/>
  <c r="N147" i="2"/>
  <c r="U146" i="2"/>
  <c r="R146" i="2"/>
  <c r="E146" i="2" s="1"/>
  <c r="H146" i="2" s="1"/>
  <c r="N146" i="2"/>
  <c r="U145" i="2"/>
  <c r="R145" i="2"/>
  <c r="E145" i="2" s="1"/>
  <c r="H145" i="2" s="1"/>
  <c r="N145" i="2"/>
  <c r="U144" i="2"/>
  <c r="R144" i="2"/>
  <c r="E144" i="2" s="1"/>
  <c r="H144" i="2" s="1"/>
  <c r="N144" i="2"/>
  <c r="U143" i="2"/>
  <c r="R143" i="2"/>
  <c r="E143" i="2" s="1"/>
  <c r="H143" i="2" s="1"/>
  <c r="N143" i="2"/>
  <c r="U142" i="2"/>
  <c r="R142" i="2"/>
  <c r="E142" i="2" s="1"/>
  <c r="H142" i="2" s="1"/>
  <c r="N142" i="2"/>
  <c r="U141" i="2"/>
  <c r="R141" i="2"/>
  <c r="E141" i="2" s="1"/>
  <c r="H141" i="2" s="1"/>
  <c r="N141" i="2"/>
  <c r="U140" i="2"/>
  <c r="R140" i="2"/>
  <c r="E140" i="2" s="1"/>
  <c r="H140" i="2" s="1"/>
  <c r="N140" i="2"/>
  <c r="U139" i="2"/>
  <c r="R139" i="2"/>
  <c r="E139" i="2" s="1"/>
  <c r="H139" i="2" s="1"/>
  <c r="N139" i="2"/>
  <c r="U138" i="2"/>
  <c r="R138" i="2"/>
  <c r="E138" i="2" s="1"/>
  <c r="H138" i="2" s="1"/>
  <c r="N138" i="2"/>
  <c r="U137" i="2"/>
  <c r="R137" i="2"/>
  <c r="E137" i="2" s="1"/>
  <c r="H137" i="2" s="1"/>
  <c r="N137" i="2"/>
  <c r="U136" i="2"/>
  <c r="R136" i="2"/>
  <c r="E136" i="2" s="1"/>
  <c r="H136" i="2" s="1"/>
  <c r="N136" i="2"/>
  <c r="U135" i="2"/>
  <c r="R135" i="2"/>
  <c r="E135" i="2" s="1"/>
  <c r="H135" i="2" s="1"/>
  <c r="O135" i="2" s="1"/>
  <c r="N135" i="2"/>
  <c r="U134" i="2"/>
  <c r="R134" i="2"/>
  <c r="E134" i="2" s="1"/>
  <c r="H134" i="2" s="1"/>
  <c r="N134" i="2"/>
  <c r="U133" i="2"/>
  <c r="R133" i="2"/>
  <c r="E133" i="2" s="1"/>
  <c r="H133" i="2" s="1"/>
  <c r="N133" i="2"/>
  <c r="U132" i="2"/>
  <c r="R132" i="2"/>
  <c r="E132" i="2" s="1"/>
  <c r="H132" i="2" s="1"/>
  <c r="N132" i="2"/>
  <c r="O132" i="2" s="1"/>
  <c r="U131" i="2"/>
  <c r="R131" i="2"/>
  <c r="E131" i="2" s="1"/>
  <c r="H131" i="2" s="1"/>
  <c r="N131" i="2"/>
  <c r="U130" i="2"/>
  <c r="R130" i="2"/>
  <c r="E130" i="2" s="1"/>
  <c r="H130" i="2" s="1"/>
  <c r="N130" i="2"/>
  <c r="U129" i="2"/>
  <c r="R129" i="2"/>
  <c r="E129" i="2" s="1"/>
  <c r="H129" i="2" s="1"/>
  <c r="N129" i="2"/>
  <c r="U128" i="2"/>
  <c r="R128" i="2"/>
  <c r="E128" i="2" s="1"/>
  <c r="H128" i="2" s="1"/>
  <c r="N128" i="2"/>
  <c r="U127" i="2"/>
  <c r="R127" i="2"/>
  <c r="E127" i="2" s="1"/>
  <c r="H127" i="2" s="1"/>
  <c r="O127" i="2" s="1"/>
  <c r="N127" i="2"/>
  <c r="U126" i="2"/>
  <c r="R126" i="2"/>
  <c r="E126" i="2" s="1"/>
  <c r="H126" i="2" s="1"/>
  <c r="N126" i="2"/>
  <c r="U125" i="2"/>
  <c r="R125" i="2"/>
  <c r="E125" i="2" s="1"/>
  <c r="H125" i="2" s="1"/>
  <c r="N125" i="2"/>
  <c r="U124" i="2"/>
  <c r="R124" i="2"/>
  <c r="E124" i="2" s="1"/>
  <c r="H124" i="2" s="1"/>
  <c r="N124" i="2"/>
  <c r="U123" i="2"/>
  <c r="R123" i="2"/>
  <c r="E123" i="2" s="1"/>
  <c r="H123" i="2" s="1"/>
  <c r="N123" i="2"/>
  <c r="U122" i="2"/>
  <c r="R122" i="2"/>
  <c r="E122" i="2" s="1"/>
  <c r="H122" i="2" s="1"/>
  <c r="N122" i="2"/>
  <c r="U121" i="2"/>
  <c r="R121" i="2"/>
  <c r="E121" i="2" s="1"/>
  <c r="H121" i="2" s="1"/>
  <c r="O121" i="2" s="1"/>
  <c r="N121" i="2"/>
  <c r="U120" i="2"/>
  <c r="R120" i="2"/>
  <c r="E120" i="2" s="1"/>
  <c r="H120" i="2" s="1"/>
  <c r="N120" i="2"/>
  <c r="U119" i="2"/>
  <c r="R119" i="2"/>
  <c r="E119" i="2" s="1"/>
  <c r="H119" i="2" s="1"/>
  <c r="N119" i="2"/>
  <c r="U118" i="2"/>
  <c r="R118" i="2"/>
  <c r="E118" i="2" s="1"/>
  <c r="H118" i="2" s="1"/>
  <c r="N118" i="2"/>
  <c r="U117" i="2"/>
  <c r="R117" i="2"/>
  <c r="E117" i="2" s="1"/>
  <c r="H117" i="2" s="1"/>
  <c r="O117" i="2" s="1"/>
  <c r="N117" i="2"/>
  <c r="U116" i="2"/>
  <c r="R116" i="2"/>
  <c r="E116" i="2" s="1"/>
  <c r="H116" i="2" s="1"/>
  <c r="N116" i="2"/>
  <c r="U115" i="2"/>
  <c r="R115" i="2"/>
  <c r="E115" i="2" s="1"/>
  <c r="H115" i="2" s="1"/>
  <c r="N115" i="2"/>
  <c r="U114" i="2"/>
  <c r="R114" i="2"/>
  <c r="E114" i="2" s="1"/>
  <c r="H114" i="2" s="1"/>
  <c r="N114" i="2"/>
  <c r="U113" i="2"/>
  <c r="R113" i="2"/>
  <c r="E113" i="2" s="1"/>
  <c r="H113" i="2" s="1"/>
  <c r="N113" i="2"/>
  <c r="U112" i="2"/>
  <c r="R112" i="2"/>
  <c r="E112" i="2" s="1"/>
  <c r="H112" i="2" s="1"/>
  <c r="N112" i="2"/>
  <c r="U111" i="2"/>
  <c r="R111" i="2"/>
  <c r="E111" i="2" s="1"/>
  <c r="H111" i="2" s="1"/>
  <c r="O111" i="2" s="1"/>
  <c r="N111" i="2"/>
  <c r="U110" i="2"/>
  <c r="R110" i="2"/>
  <c r="E110" i="2" s="1"/>
  <c r="H110" i="2" s="1"/>
  <c r="N110" i="2"/>
  <c r="O110" i="2" s="1"/>
  <c r="U109" i="2"/>
  <c r="R109" i="2"/>
  <c r="E109" i="2" s="1"/>
  <c r="H109" i="2" s="1"/>
  <c r="N109" i="2"/>
  <c r="U108" i="2"/>
  <c r="R108" i="2"/>
  <c r="E108" i="2" s="1"/>
  <c r="H108" i="2" s="1"/>
  <c r="N108" i="2"/>
  <c r="U107" i="2"/>
  <c r="R107" i="2"/>
  <c r="E107" i="2" s="1"/>
  <c r="H107" i="2" s="1"/>
  <c r="N107" i="2"/>
  <c r="U106" i="2"/>
  <c r="R106" i="2"/>
  <c r="E106" i="2" s="1"/>
  <c r="H106" i="2" s="1"/>
  <c r="N106" i="2"/>
  <c r="O106" i="2" s="1"/>
  <c r="U105" i="2"/>
  <c r="R105" i="2"/>
  <c r="E105" i="2" s="1"/>
  <c r="H105" i="2" s="1"/>
  <c r="N105" i="2"/>
  <c r="U104" i="2"/>
  <c r="R104" i="2"/>
  <c r="E104" i="2" s="1"/>
  <c r="H104" i="2" s="1"/>
  <c r="N104" i="2"/>
  <c r="U103" i="2"/>
  <c r="R103" i="2"/>
  <c r="E103" i="2" s="1"/>
  <c r="H103" i="2" s="1"/>
  <c r="O103" i="2" s="1"/>
  <c r="N103" i="2"/>
  <c r="U102" i="2"/>
  <c r="R102" i="2"/>
  <c r="E102" i="2" s="1"/>
  <c r="H102" i="2" s="1"/>
  <c r="N102" i="2"/>
  <c r="U101" i="2"/>
  <c r="R101" i="2"/>
  <c r="E101" i="2" s="1"/>
  <c r="H101" i="2" s="1"/>
  <c r="N101" i="2"/>
  <c r="U100" i="2"/>
  <c r="R100" i="2"/>
  <c r="E100" i="2" s="1"/>
  <c r="H100" i="2" s="1"/>
  <c r="N100" i="2"/>
  <c r="U99" i="2"/>
  <c r="R99" i="2"/>
  <c r="E99" i="2" s="1"/>
  <c r="H99" i="2" s="1"/>
  <c r="O99" i="2" s="1"/>
  <c r="N99" i="2"/>
  <c r="U98" i="2"/>
  <c r="R98" i="2"/>
  <c r="E98" i="2" s="1"/>
  <c r="H98" i="2" s="1"/>
  <c r="N98" i="2"/>
  <c r="U97" i="2"/>
  <c r="R97" i="2"/>
  <c r="E97" i="2" s="1"/>
  <c r="H97" i="2" s="1"/>
  <c r="N97" i="2"/>
  <c r="U96" i="2"/>
  <c r="R96" i="2"/>
  <c r="E96" i="2" s="1"/>
  <c r="H96" i="2" s="1"/>
  <c r="N96" i="2"/>
  <c r="U95" i="2"/>
  <c r="R95" i="2"/>
  <c r="E95" i="2" s="1"/>
  <c r="H95" i="2" s="1"/>
  <c r="O95" i="2" s="1"/>
  <c r="N95" i="2"/>
  <c r="U94" i="2"/>
  <c r="R94" i="2"/>
  <c r="E94" i="2" s="1"/>
  <c r="H94" i="2" s="1"/>
  <c r="N94" i="2"/>
  <c r="O94" i="2" s="1"/>
  <c r="U93" i="2"/>
  <c r="R93" i="2"/>
  <c r="E93" i="2" s="1"/>
  <c r="N93" i="2"/>
  <c r="H93" i="2"/>
  <c r="O93" i="2" s="1"/>
  <c r="U92" i="2"/>
  <c r="R92" i="2"/>
  <c r="E92" i="2" s="1"/>
  <c r="H92" i="2" s="1"/>
  <c r="N92" i="2"/>
  <c r="U91" i="2"/>
  <c r="R91" i="2"/>
  <c r="E91" i="2" s="1"/>
  <c r="H91" i="2" s="1"/>
  <c r="N91" i="2"/>
  <c r="U90" i="2"/>
  <c r="R90" i="2"/>
  <c r="E90" i="2" s="1"/>
  <c r="H90" i="2" s="1"/>
  <c r="N90" i="2"/>
  <c r="U89" i="2"/>
  <c r="R89" i="2"/>
  <c r="E89" i="2" s="1"/>
  <c r="H89" i="2" s="1"/>
  <c r="N89" i="2"/>
  <c r="U88" i="2"/>
  <c r="R88" i="2"/>
  <c r="E88" i="2" s="1"/>
  <c r="H88" i="2" s="1"/>
  <c r="N88" i="2"/>
  <c r="U87" i="2"/>
  <c r="R87" i="2"/>
  <c r="E87" i="2" s="1"/>
  <c r="H87" i="2" s="1"/>
  <c r="N87" i="2"/>
  <c r="U86" i="2"/>
  <c r="R86" i="2"/>
  <c r="E86" i="2" s="1"/>
  <c r="H86" i="2" s="1"/>
  <c r="O86" i="2" s="1"/>
  <c r="N86" i="2"/>
  <c r="U85" i="2"/>
  <c r="R85" i="2"/>
  <c r="E85" i="2" s="1"/>
  <c r="H85" i="2" s="1"/>
  <c r="N85" i="2"/>
  <c r="U84" i="2"/>
  <c r="R84" i="2"/>
  <c r="E84" i="2" s="1"/>
  <c r="H84" i="2" s="1"/>
  <c r="O84" i="2" s="1"/>
  <c r="N84" i="2"/>
  <c r="U83" i="2"/>
  <c r="R83" i="2"/>
  <c r="E83" i="2" s="1"/>
  <c r="H83" i="2" s="1"/>
  <c r="N83" i="2"/>
  <c r="U82" i="2"/>
  <c r="R82" i="2"/>
  <c r="E82" i="2" s="1"/>
  <c r="H82" i="2" s="1"/>
  <c r="N82" i="2"/>
  <c r="U81" i="2"/>
  <c r="R81" i="2"/>
  <c r="E81" i="2" s="1"/>
  <c r="H81" i="2" s="1"/>
  <c r="N81" i="2"/>
  <c r="U80" i="2"/>
  <c r="R80" i="2"/>
  <c r="E80" i="2" s="1"/>
  <c r="H80" i="2" s="1"/>
  <c r="N80" i="2"/>
  <c r="U79" i="2"/>
  <c r="R79" i="2"/>
  <c r="E79" i="2" s="1"/>
  <c r="H79" i="2" s="1"/>
  <c r="O79" i="2" s="1"/>
  <c r="N79" i="2"/>
  <c r="U78" i="2"/>
  <c r="R78" i="2"/>
  <c r="N78" i="2"/>
  <c r="E78" i="2"/>
  <c r="H78" i="2" s="1"/>
  <c r="U77" i="2"/>
  <c r="R77" i="2"/>
  <c r="E77" i="2" s="1"/>
  <c r="H77" i="2" s="1"/>
  <c r="O77" i="2" s="1"/>
  <c r="N77" i="2"/>
  <c r="U76" i="2"/>
  <c r="R76" i="2"/>
  <c r="E76" i="2" s="1"/>
  <c r="H76" i="2" s="1"/>
  <c r="N76" i="2"/>
  <c r="U75" i="2"/>
  <c r="R75" i="2"/>
  <c r="E75" i="2" s="1"/>
  <c r="H75" i="2" s="1"/>
  <c r="O75" i="2" s="1"/>
  <c r="N75" i="2"/>
  <c r="U74" i="2"/>
  <c r="R74" i="2"/>
  <c r="E74" i="2" s="1"/>
  <c r="H74" i="2" s="1"/>
  <c r="N74" i="2"/>
  <c r="U73" i="2"/>
  <c r="R73" i="2"/>
  <c r="E73" i="2" s="1"/>
  <c r="H73" i="2" s="1"/>
  <c r="N73" i="2"/>
  <c r="U72" i="2"/>
  <c r="R72" i="2"/>
  <c r="E72" i="2" s="1"/>
  <c r="H72" i="2" s="1"/>
  <c r="N72" i="2"/>
  <c r="U71" i="2"/>
  <c r="R71" i="2"/>
  <c r="E71" i="2" s="1"/>
  <c r="H71" i="2" s="1"/>
  <c r="O71" i="2" s="1"/>
  <c r="N71" i="2"/>
  <c r="U70" i="2"/>
  <c r="R70" i="2"/>
  <c r="E70" i="2" s="1"/>
  <c r="H70" i="2" s="1"/>
  <c r="N70" i="2"/>
  <c r="U69" i="2"/>
  <c r="R69" i="2"/>
  <c r="E69" i="2" s="1"/>
  <c r="H69" i="2" s="1"/>
  <c r="N69" i="2"/>
  <c r="U68" i="2"/>
  <c r="R68" i="2"/>
  <c r="E68" i="2" s="1"/>
  <c r="H68" i="2" s="1"/>
  <c r="N68" i="2"/>
  <c r="U67" i="2"/>
  <c r="R67" i="2"/>
  <c r="E67" i="2" s="1"/>
  <c r="H67" i="2" s="1"/>
  <c r="N67" i="2"/>
  <c r="U66" i="2"/>
  <c r="R66" i="2"/>
  <c r="E66" i="2" s="1"/>
  <c r="H66" i="2" s="1"/>
  <c r="N66" i="2"/>
  <c r="U65" i="2"/>
  <c r="R65" i="2"/>
  <c r="E65" i="2" s="1"/>
  <c r="H65" i="2" s="1"/>
  <c r="N65" i="2"/>
  <c r="U64" i="2"/>
  <c r="R64" i="2"/>
  <c r="E64" i="2" s="1"/>
  <c r="H64" i="2" s="1"/>
  <c r="N64" i="2"/>
  <c r="U63" i="2"/>
  <c r="R63" i="2"/>
  <c r="E63" i="2" s="1"/>
  <c r="H63" i="2" s="1"/>
  <c r="N63" i="2"/>
  <c r="U62" i="2"/>
  <c r="R62" i="2"/>
  <c r="E62" i="2" s="1"/>
  <c r="H62" i="2" s="1"/>
  <c r="N62" i="2"/>
  <c r="U61" i="2"/>
  <c r="R61" i="2"/>
  <c r="E61" i="2" s="1"/>
  <c r="H61" i="2" s="1"/>
  <c r="N61" i="2"/>
  <c r="U60" i="2"/>
  <c r="R60" i="2"/>
  <c r="E60" i="2" s="1"/>
  <c r="H60" i="2" s="1"/>
  <c r="N60" i="2"/>
  <c r="U59" i="2"/>
  <c r="R59" i="2"/>
  <c r="E59" i="2" s="1"/>
  <c r="H59" i="2" s="1"/>
  <c r="N59" i="2"/>
  <c r="U58" i="2"/>
  <c r="R58" i="2"/>
  <c r="E58" i="2" s="1"/>
  <c r="H58" i="2" s="1"/>
  <c r="O58" i="2" s="1"/>
  <c r="N58" i="2"/>
  <c r="U57" i="2"/>
  <c r="R57" i="2"/>
  <c r="E57" i="2" s="1"/>
  <c r="H57" i="2" s="1"/>
  <c r="N57" i="2"/>
  <c r="U56" i="2"/>
  <c r="R56" i="2"/>
  <c r="E56" i="2" s="1"/>
  <c r="H56" i="2" s="1"/>
  <c r="O56" i="2" s="1"/>
  <c r="N56" i="2"/>
  <c r="U55" i="2"/>
  <c r="R55" i="2"/>
  <c r="E55" i="2" s="1"/>
  <c r="H55" i="2" s="1"/>
  <c r="N55" i="2"/>
  <c r="U54" i="2"/>
  <c r="R54" i="2"/>
  <c r="E54" i="2" s="1"/>
  <c r="H54" i="2" s="1"/>
  <c r="N54" i="2"/>
  <c r="U53" i="2"/>
  <c r="R53" i="2"/>
  <c r="E53" i="2" s="1"/>
  <c r="N53" i="2"/>
  <c r="H53" i="2"/>
  <c r="U52" i="2"/>
  <c r="R52" i="2"/>
  <c r="E52" i="2" s="1"/>
  <c r="H52" i="2" s="1"/>
  <c r="O52" i="2" s="1"/>
  <c r="N52" i="2"/>
  <c r="U51" i="2"/>
  <c r="R51" i="2"/>
  <c r="E51" i="2" s="1"/>
  <c r="H51" i="2" s="1"/>
  <c r="N51" i="2"/>
  <c r="U50" i="2"/>
  <c r="R50" i="2"/>
  <c r="E50" i="2" s="1"/>
  <c r="H50" i="2" s="1"/>
  <c r="N50" i="2"/>
  <c r="U49" i="2"/>
  <c r="R49" i="2"/>
  <c r="E49" i="2" s="1"/>
  <c r="H49" i="2" s="1"/>
  <c r="N49" i="2"/>
  <c r="U48" i="2"/>
  <c r="R48" i="2"/>
  <c r="E48" i="2" s="1"/>
  <c r="H48" i="2" s="1"/>
  <c r="O48" i="2" s="1"/>
  <c r="N48" i="2"/>
  <c r="U47" i="2"/>
  <c r="R47" i="2"/>
  <c r="E47" i="2" s="1"/>
  <c r="H47" i="2" s="1"/>
  <c r="N47" i="2"/>
  <c r="U46" i="2"/>
  <c r="R46" i="2"/>
  <c r="E46" i="2" s="1"/>
  <c r="H46" i="2" s="1"/>
  <c r="N46" i="2"/>
  <c r="U45" i="2"/>
  <c r="R45" i="2"/>
  <c r="E45" i="2" s="1"/>
  <c r="H45" i="2" s="1"/>
  <c r="N45" i="2"/>
  <c r="U44" i="2"/>
  <c r="R44" i="2"/>
  <c r="E44" i="2" s="1"/>
  <c r="H44" i="2" s="1"/>
  <c r="N44" i="2"/>
  <c r="U43" i="2"/>
  <c r="R43" i="2"/>
  <c r="E43" i="2" s="1"/>
  <c r="H43" i="2" s="1"/>
  <c r="N43" i="2"/>
  <c r="U42" i="2"/>
  <c r="R42" i="2"/>
  <c r="E42" i="2" s="1"/>
  <c r="H42" i="2" s="1"/>
  <c r="N42" i="2"/>
  <c r="U41" i="2"/>
  <c r="R41" i="2"/>
  <c r="E41" i="2" s="1"/>
  <c r="H41" i="2" s="1"/>
  <c r="O41" i="2" s="1"/>
  <c r="N41" i="2"/>
  <c r="U40" i="2"/>
  <c r="R40" i="2"/>
  <c r="E40" i="2" s="1"/>
  <c r="H40" i="2" s="1"/>
  <c r="N40" i="2"/>
  <c r="U39" i="2"/>
  <c r="R39" i="2"/>
  <c r="E39" i="2" s="1"/>
  <c r="H39" i="2" s="1"/>
  <c r="N39" i="2"/>
  <c r="U38" i="2"/>
  <c r="R38" i="2"/>
  <c r="E38" i="2" s="1"/>
  <c r="H38" i="2" s="1"/>
  <c r="N38" i="2"/>
  <c r="U37" i="2"/>
  <c r="R37" i="2"/>
  <c r="E37" i="2" s="1"/>
  <c r="H37" i="2" s="1"/>
  <c r="N37" i="2"/>
  <c r="U36" i="2"/>
  <c r="R36" i="2"/>
  <c r="E36" i="2" s="1"/>
  <c r="H36" i="2" s="1"/>
  <c r="N36" i="2"/>
  <c r="U35" i="2"/>
  <c r="R35" i="2"/>
  <c r="E35" i="2" s="1"/>
  <c r="H35" i="2" s="1"/>
  <c r="O35" i="2" s="1"/>
  <c r="N35" i="2"/>
  <c r="U34" i="2"/>
  <c r="R34" i="2"/>
  <c r="E34" i="2" s="1"/>
  <c r="H34" i="2" s="1"/>
  <c r="N34" i="2"/>
  <c r="U33" i="2"/>
  <c r="R33" i="2"/>
  <c r="E33" i="2" s="1"/>
  <c r="H33" i="2" s="1"/>
  <c r="O33" i="2" s="1"/>
  <c r="N33" i="2"/>
  <c r="U32" i="2"/>
  <c r="R32" i="2"/>
  <c r="E32" i="2" s="1"/>
  <c r="H32" i="2" s="1"/>
  <c r="N32" i="2"/>
  <c r="U31" i="2"/>
  <c r="R31" i="2"/>
  <c r="E31" i="2" s="1"/>
  <c r="H31" i="2" s="1"/>
  <c r="O31" i="2" s="1"/>
  <c r="N31" i="2"/>
  <c r="U30" i="2"/>
  <c r="R30" i="2"/>
  <c r="E30" i="2" s="1"/>
  <c r="H30" i="2" s="1"/>
  <c r="N30" i="2"/>
  <c r="U29" i="2"/>
  <c r="R29" i="2"/>
  <c r="E29" i="2" s="1"/>
  <c r="H29" i="2" s="1"/>
  <c r="N29" i="2"/>
  <c r="U28" i="2"/>
  <c r="R28" i="2"/>
  <c r="E28" i="2" s="1"/>
  <c r="H28" i="2" s="1"/>
  <c r="N28" i="2"/>
  <c r="U27" i="2"/>
  <c r="R27" i="2"/>
  <c r="E27" i="2" s="1"/>
  <c r="H27" i="2" s="1"/>
  <c r="O27" i="2" s="1"/>
  <c r="N27" i="2"/>
  <c r="U26" i="2"/>
  <c r="R26" i="2"/>
  <c r="E26" i="2" s="1"/>
  <c r="H26" i="2" s="1"/>
  <c r="O26" i="2" s="1"/>
  <c r="N26" i="2"/>
  <c r="U25" i="2"/>
  <c r="R25" i="2"/>
  <c r="E25" i="2" s="1"/>
  <c r="H25" i="2" s="1"/>
  <c r="O25" i="2" s="1"/>
  <c r="N25" i="2"/>
  <c r="U24" i="2"/>
  <c r="R24" i="2"/>
  <c r="E24" i="2" s="1"/>
  <c r="H24" i="2" s="1"/>
  <c r="N24" i="2"/>
  <c r="U23" i="2"/>
  <c r="R23" i="2"/>
  <c r="E23" i="2" s="1"/>
  <c r="H23" i="2" s="1"/>
  <c r="N23" i="2"/>
  <c r="U22" i="2"/>
  <c r="R22" i="2"/>
  <c r="E22" i="2" s="1"/>
  <c r="H22" i="2" s="1"/>
  <c r="N22" i="2"/>
  <c r="U21" i="2"/>
  <c r="R21" i="2"/>
  <c r="E21" i="2" s="1"/>
  <c r="H21" i="2" s="1"/>
  <c r="N21" i="2"/>
  <c r="U20" i="2"/>
  <c r="R20" i="2"/>
  <c r="E20" i="2" s="1"/>
  <c r="H20" i="2" s="1"/>
  <c r="N20" i="2"/>
  <c r="U19" i="2"/>
  <c r="R19" i="2"/>
  <c r="E19" i="2" s="1"/>
  <c r="H19" i="2" s="1"/>
  <c r="O19" i="2" s="1"/>
  <c r="N19" i="2"/>
  <c r="U18" i="2"/>
  <c r="R18" i="2"/>
  <c r="E18" i="2" s="1"/>
  <c r="N18" i="2"/>
  <c r="T17" i="2"/>
  <c r="S17" i="2"/>
  <c r="Q17" i="2"/>
  <c r="P17" i="2"/>
  <c r="M17" i="2"/>
  <c r="L17" i="2"/>
  <c r="K17" i="2"/>
  <c r="J17" i="2"/>
  <c r="G17" i="2"/>
  <c r="F17" i="2"/>
  <c r="D17" i="2"/>
  <c r="O43" i="2" l="1"/>
  <c r="O65" i="2"/>
  <c r="O76" i="2"/>
  <c r="O83" i="2"/>
  <c r="O130" i="2"/>
  <c r="O134" i="2"/>
  <c r="O142" i="2"/>
  <c r="O204" i="2"/>
  <c r="O208" i="2"/>
  <c r="O219" i="2"/>
  <c r="O223" i="2"/>
  <c r="O237" i="2"/>
  <c r="O256" i="2"/>
  <c r="O263" i="2"/>
  <c r="O47" i="2"/>
  <c r="O80" i="2"/>
  <c r="O119" i="2"/>
  <c r="O123" i="2"/>
  <c r="O189" i="2"/>
  <c r="O193" i="2"/>
  <c r="O216" i="2"/>
  <c r="O242" i="2"/>
  <c r="O100" i="2"/>
  <c r="O108" i="2"/>
  <c r="O178" i="2"/>
  <c r="O182" i="2"/>
  <c r="O253" i="2"/>
  <c r="O264" i="2"/>
  <c r="O279" i="2"/>
  <c r="O265" i="2"/>
  <c r="O116" i="2"/>
  <c r="O32" i="2"/>
  <c r="O225" i="2"/>
  <c r="O235" i="2"/>
  <c r="O254" i="2"/>
  <c r="O36" i="2"/>
  <c r="O97" i="2"/>
  <c r="O101" i="2"/>
  <c r="O109" i="2"/>
  <c r="O136" i="2"/>
  <c r="O140" i="2"/>
  <c r="O167" i="2"/>
  <c r="O171" i="2"/>
  <c r="O175" i="2"/>
  <c r="O222" i="2"/>
  <c r="O151" i="2"/>
  <c r="O37" i="2"/>
  <c r="O133" i="2"/>
  <c r="O141" i="2"/>
  <c r="O200" i="2"/>
  <c r="O211" i="2"/>
  <c r="O215" i="2"/>
  <c r="O248" i="2"/>
  <c r="O112" i="2"/>
  <c r="O277" i="2"/>
  <c r="O118" i="2"/>
  <c r="O156" i="2"/>
  <c r="O190" i="2"/>
  <c r="O92" i="2"/>
  <c r="O60" i="2"/>
  <c r="O64" i="2"/>
  <c r="O68" i="2"/>
  <c r="O81" i="2"/>
  <c r="O233" i="2"/>
  <c r="O244" i="2"/>
  <c r="O268" i="2"/>
  <c r="O275" i="2"/>
  <c r="O164" i="2"/>
  <c r="O241" i="2"/>
  <c r="O160" i="2"/>
  <c r="O57" i="2"/>
  <c r="O82" i="2"/>
  <c r="O85" i="2"/>
  <c r="O38" i="2"/>
  <c r="O145" i="2"/>
  <c r="O278" i="2"/>
  <c r="O50" i="2"/>
  <c r="O124" i="2"/>
  <c r="O154" i="2"/>
  <c r="O158" i="2"/>
  <c r="O184" i="2"/>
  <c r="O188" i="2"/>
  <c r="O217" i="2"/>
  <c r="O238" i="2"/>
  <c r="O245" i="2"/>
  <c r="O272" i="2"/>
  <c r="O69" i="2"/>
  <c r="O74" i="2"/>
  <c r="O29" i="2"/>
  <c r="O143" i="2"/>
  <c r="O147" i="2"/>
  <c r="O166" i="2"/>
  <c r="O181" i="2"/>
  <c r="O251" i="2"/>
  <c r="O62" i="2"/>
  <c r="O125" i="2"/>
  <c r="O159" i="2"/>
  <c r="O239" i="2"/>
  <c r="O270" i="2"/>
  <c r="O23" i="2"/>
  <c r="W15" i="2"/>
  <c r="O87" i="2"/>
  <c r="O201" i="2"/>
  <c r="O260" i="2"/>
  <c r="O55" i="2"/>
  <c r="O90" i="2"/>
  <c r="O107" i="2"/>
  <c r="O114" i="2"/>
  <c r="O131" i="2"/>
  <c r="O138" i="2"/>
  <c r="O155" i="2"/>
  <c r="O162" i="2"/>
  <c r="O179" i="2"/>
  <c r="O186" i="2"/>
  <c r="O196" i="2"/>
  <c r="O199" i="2"/>
  <c r="O206" i="2"/>
  <c r="O61" i="2"/>
  <c r="O246" i="2"/>
  <c r="O168" i="2"/>
  <c r="O21" i="2"/>
  <c r="O24" i="2"/>
  <c r="O45" i="2"/>
  <c r="O236" i="2"/>
  <c r="O234" i="2"/>
  <c r="O144" i="2"/>
  <c r="O104" i="2"/>
  <c r="O128" i="2"/>
  <c r="O152" i="2"/>
  <c r="O176" i="2"/>
  <c r="O232" i="2"/>
  <c r="O252" i="2"/>
  <c r="O54" i="2"/>
  <c r="O221" i="2"/>
  <c r="O202" i="2"/>
  <c r="O34" i="2"/>
  <c r="O28" i="2"/>
  <c r="O66" i="2"/>
  <c r="O39" i="2"/>
  <c r="O42" i="2"/>
  <c r="O49" i="2"/>
  <c r="O53" i="2"/>
  <c r="O59" i="2"/>
  <c r="O63" i="2"/>
  <c r="O91" i="2"/>
  <c r="O98" i="2"/>
  <c r="O115" i="2"/>
  <c r="O122" i="2"/>
  <c r="O139" i="2"/>
  <c r="O146" i="2"/>
  <c r="O163" i="2"/>
  <c r="O170" i="2"/>
  <c r="O187" i="2"/>
  <c r="O194" i="2"/>
  <c r="O197" i="2"/>
  <c r="O207" i="2"/>
  <c r="O230" i="2"/>
  <c r="O250" i="2"/>
  <c r="O198" i="2"/>
  <c r="U17" i="2"/>
  <c r="O51" i="2"/>
  <c r="O137" i="2"/>
  <c r="O185" i="2"/>
  <c r="O205" i="2"/>
  <c r="O20" i="2"/>
  <c r="O192" i="2"/>
  <c r="O72" i="2"/>
  <c r="O78" i="2"/>
  <c r="O210" i="2"/>
  <c r="O228" i="2"/>
  <c r="O40" i="2"/>
  <c r="O73" i="2"/>
  <c r="O30" i="2"/>
  <c r="O113" i="2"/>
  <c r="O161" i="2"/>
  <c r="O218" i="2"/>
  <c r="O44" i="2"/>
  <c r="R17" i="2"/>
  <c r="N17" i="2"/>
  <c r="O22" i="2"/>
  <c r="O46" i="2"/>
  <c r="O67" i="2"/>
  <c r="O88" i="2"/>
  <c r="O105" i="2"/>
  <c r="O129" i="2"/>
  <c r="O153" i="2"/>
  <c r="O177" i="2"/>
  <c r="O226" i="2"/>
  <c r="O70" i="2"/>
  <c r="O89" i="2"/>
  <c r="O96" i="2"/>
  <c r="O120" i="2"/>
  <c r="O102" i="2"/>
  <c r="O126" i="2"/>
  <c r="O150" i="2"/>
  <c r="O174" i="2"/>
  <c r="O224" i="2"/>
  <c r="O240" i="2"/>
  <c r="H18" i="2"/>
  <c r="E17" i="2"/>
  <c r="H17" i="2" l="1"/>
  <c r="O17" i="2" s="1"/>
  <c r="O18" i="2"/>
  <c r="P68" i="1" l="1"/>
  <c r="J68" i="1"/>
  <c r="K68" i="1" s="1"/>
  <c r="I67" i="1"/>
  <c r="I66" i="1" s="1"/>
  <c r="H67" i="1"/>
  <c r="H66" i="1" s="1"/>
  <c r="G67" i="1"/>
  <c r="F67" i="1"/>
  <c r="F66" i="1" s="1"/>
  <c r="G66" i="1"/>
  <c r="P65" i="1"/>
  <c r="J65" i="1"/>
  <c r="P64" i="1"/>
  <c r="J64" i="1"/>
  <c r="K64" i="1" s="1"/>
  <c r="P63" i="1"/>
  <c r="J63" i="1"/>
  <c r="K63" i="1" s="1"/>
  <c r="P62" i="1"/>
  <c r="J62" i="1"/>
  <c r="K62" i="1" s="1"/>
  <c r="I61" i="1"/>
  <c r="H61" i="1"/>
  <c r="G61" i="1"/>
  <c r="F61" i="1"/>
  <c r="P60" i="1"/>
  <c r="J60" i="1"/>
  <c r="K60" i="1" s="1"/>
  <c r="P59" i="1"/>
  <c r="J59" i="1"/>
  <c r="K59" i="1" s="1"/>
  <c r="P58" i="1"/>
  <c r="J58" i="1"/>
  <c r="K58" i="1" s="1"/>
  <c r="P57" i="1"/>
  <c r="J57" i="1"/>
  <c r="K57" i="1" s="1"/>
  <c r="I56" i="1"/>
  <c r="H56" i="1"/>
  <c r="G56" i="1"/>
  <c r="F56" i="1"/>
  <c r="P55" i="1"/>
  <c r="J55" i="1"/>
  <c r="K55" i="1" s="1"/>
  <c r="P54" i="1"/>
  <c r="J54" i="1"/>
  <c r="K54" i="1" s="1"/>
  <c r="P53" i="1"/>
  <c r="J53" i="1"/>
  <c r="K53" i="1" s="1"/>
  <c r="P52" i="1"/>
  <c r="J52" i="1"/>
  <c r="K52" i="1" s="1"/>
  <c r="I51" i="1"/>
  <c r="H51" i="1"/>
  <c r="G51" i="1"/>
  <c r="F51" i="1"/>
  <c r="P50" i="1"/>
  <c r="J50" i="1"/>
  <c r="J49" i="1" s="1"/>
  <c r="I49" i="1"/>
  <c r="H49" i="1"/>
  <c r="G49" i="1"/>
  <c r="F49" i="1"/>
  <c r="P48" i="1"/>
  <c r="J48" i="1"/>
  <c r="P47" i="1"/>
  <c r="J47" i="1"/>
  <c r="K47" i="1" s="1"/>
  <c r="I46" i="1"/>
  <c r="H46" i="1"/>
  <c r="G46" i="1"/>
  <c r="F46" i="1"/>
  <c r="P45" i="1"/>
  <c r="J45" i="1"/>
  <c r="P44" i="1"/>
  <c r="J44" i="1"/>
  <c r="K44" i="1" s="1"/>
  <c r="I43" i="1"/>
  <c r="H43" i="1"/>
  <c r="G43" i="1"/>
  <c r="F43" i="1"/>
  <c r="P42" i="1"/>
  <c r="J42" i="1"/>
  <c r="K42" i="1" s="1"/>
  <c r="P41" i="1"/>
  <c r="J41" i="1"/>
  <c r="K41" i="1" s="1"/>
  <c r="P40" i="1"/>
  <c r="J40" i="1"/>
  <c r="K40" i="1" s="1"/>
  <c r="P39" i="1"/>
  <c r="J39" i="1"/>
  <c r="P38" i="1"/>
  <c r="J38" i="1"/>
  <c r="K38" i="1" s="1"/>
  <c r="P37" i="1"/>
  <c r="J37" i="1"/>
  <c r="K37" i="1" s="1"/>
  <c r="I36" i="1"/>
  <c r="H36" i="1"/>
  <c r="G36" i="1"/>
  <c r="F36" i="1"/>
  <c r="P35" i="1"/>
  <c r="J35" i="1"/>
  <c r="K35" i="1" s="1"/>
  <c r="P34" i="1"/>
  <c r="J34" i="1"/>
  <c r="K34" i="1" s="1"/>
  <c r="P33" i="1"/>
  <c r="J33" i="1"/>
  <c r="K33" i="1" s="1"/>
  <c r="P32" i="1"/>
  <c r="J32" i="1"/>
  <c r="K32" i="1" s="1"/>
  <c r="P31" i="1"/>
  <c r="J31" i="1"/>
  <c r="K31" i="1" s="1"/>
  <c r="I30" i="1"/>
  <c r="H30" i="1"/>
  <c r="H25" i="1" s="1"/>
  <c r="G30" i="1"/>
  <c r="F30" i="1"/>
  <c r="P29" i="1"/>
  <c r="J29" i="1"/>
  <c r="K29" i="1" s="1"/>
  <c r="P28" i="1"/>
  <c r="J28" i="1"/>
  <c r="K28" i="1" s="1"/>
  <c r="P27" i="1"/>
  <c r="J27" i="1"/>
  <c r="K27" i="1" s="1"/>
  <c r="P26" i="1"/>
  <c r="J26" i="1"/>
  <c r="K26" i="1" s="1"/>
  <c r="I25" i="1"/>
  <c r="G25" i="1"/>
  <c r="F25" i="1"/>
  <c r="P24" i="1"/>
  <c r="J24" i="1"/>
  <c r="J23" i="1" s="1"/>
  <c r="I23" i="1"/>
  <c r="H23" i="1"/>
  <c r="G23" i="1"/>
  <c r="F23" i="1"/>
  <c r="P22" i="1"/>
  <c r="J22" i="1"/>
  <c r="K22" i="1" s="1"/>
  <c r="I21" i="1"/>
  <c r="H21" i="1"/>
  <c r="G21" i="1"/>
  <c r="F21" i="1"/>
  <c r="P20" i="1"/>
  <c r="J20" i="1"/>
  <c r="J19" i="1" s="1"/>
  <c r="I19" i="1"/>
  <c r="H19" i="1"/>
  <c r="G19" i="1"/>
  <c r="F19" i="1"/>
  <c r="P18" i="1"/>
  <c r="J18" i="1"/>
  <c r="K18" i="1" s="1"/>
  <c r="I17" i="1"/>
  <c r="H17" i="1"/>
  <c r="G17" i="1"/>
  <c r="F17" i="1"/>
  <c r="K49" i="1" l="1"/>
  <c r="K24" i="1"/>
  <c r="J21" i="1"/>
  <c r="K21" i="1" s="1"/>
  <c r="J17" i="1"/>
  <c r="K17" i="1" s="1"/>
  <c r="K50" i="1"/>
  <c r="K23" i="1"/>
  <c r="H16" i="1"/>
  <c r="H14" i="1" s="1"/>
  <c r="J36" i="1"/>
  <c r="K36" i="1" s="1"/>
  <c r="J46" i="1"/>
  <c r="K46" i="1" s="1"/>
  <c r="J43" i="1"/>
  <c r="K43" i="1" s="1"/>
  <c r="F16" i="1"/>
  <c r="F14" i="1" s="1"/>
  <c r="K19" i="1"/>
  <c r="G16" i="1"/>
  <c r="G15" i="1" s="1"/>
  <c r="I16" i="1"/>
  <c r="I15" i="1" s="1"/>
  <c r="J61" i="1"/>
  <c r="K61" i="1" s="1"/>
  <c r="J67" i="1"/>
  <c r="J66" i="1" s="1"/>
  <c r="K66" i="1" s="1"/>
  <c r="K20" i="1"/>
  <c r="J51" i="1"/>
  <c r="K51" i="1" s="1"/>
  <c r="K65" i="1"/>
  <c r="J30" i="1"/>
  <c r="K30" i="1" s="1"/>
  <c r="J56" i="1"/>
  <c r="K56" i="1" s="1"/>
  <c r="K45" i="1"/>
  <c r="K48" i="1"/>
  <c r="J25" i="1"/>
  <c r="K25" i="1" s="1"/>
  <c r="K39" i="1"/>
  <c r="H15" i="1" l="1"/>
  <c r="K67" i="1"/>
  <c r="F15" i="1"/>
  <c r="I14" i="1"/>
  <c r="G14" i="1"/>
  <c r="J16" i="1"/>
  <c r="J15" i="1" l="1"/>
  <c r="K15" i="1" s="1"/>
  <c r="J14" i="1"/>
  <c r="K14" i="1" s="1"/>
  <c r="K16" i="1"/>
</calcChain>
</file>

<file path=xl/sharedStrings.xml><?xml version="1.0" encoding="utf-8"?>
<sst xmlns="http://schemas.openxmlformats.org/spreadsheetml/2006/main" count="2426" uniqueCount="925">
  <si>
    <t>Con base en los artículos 107, fracción I, inciso d) de la Ley Federal de Presupuesto y Responsabilidad Hacendaria y 205 de su Reglamento</t>
  </si>
  <si>
    <t>Comisión Federal de Electricidad</t>
  </si>
  <si>
    <t xml:space="preserve">No </t>
  </si>
  <si>
    <t>Nombre del proyecto</t>
  </si>
  <si>
    <t>Estado del proyecto</t>
  </si>
  <si>
    <t>Avance Financiero</t>
  </si>
  <si>
    <t>Avance Físico</t>
  </si>
  <si>
    <t>Acumulado 2023</t>
  </si>
  <si>
    <t>Acumulada</t>
  </si>
  <si>
    <t>%</t>
  </si>
  <si>
    <t xml:space="preserve">Estimada Anual </t>
  </si>
  <si>
    <t>Realizada</t>
  </si>
  <si>
    <t>(1)</t>
  </si>
  <si>
    <t>(2)</t>
  </si>
  <si>
    <t>(3)</t>
  </si>
  <si>
    <t>(4)</t>
  </si>
  <si>
    <t xml:space="preserve">(5)   </t>
  </si>
  <si>
    <t>(6)=(3+5)</t>
  </si>
  <si>
    <t>(7=6/2)</t>
  </si>
  <si>
    <t>(8)</t>
  </si>
  <si>
    <t>(9)</t>
  </si>
  <si>
    <t>(10)</t>
  </si>
  <si>
    <t>(11)=(8+10)</t>
  </si>
  <si>
    <t xml:space="preserve">Total </t>
  </si>
  <si>
    <t>Aprobados en Ejercicios Fiscales Anteriores</t>
  </si>
  <si>
    <t>Inversión Directa</t>
  </si>
  <si>
    <t>Aprobados en 2006</t>
  </si>
  <si>
    <t>SE 1116 Transformación del Noreste</t>
  </si>
  <si>
    <t>Varias (Cierre y otras)</t>
  </si>
  <si>
    <t>Aprobado en 2007</t>
  </si>
  <si>
    <t>SE 1212 SUR - PENINSULAR</t>
  </si>
  <si>
    <t>Aprobado en 2008</t>
  </si>
  <si>
    <t xml:space="preserve">SE 1320 DISTRIBUCION NOROESTE </t>
  </si>
  <si>
    <t>Aprobado en 2009</t>
  </si>
  <si>
    <t>SLT 1405 Subest y Líneas de Transmisión de las Áreas Sureste</t>
  </si>
  <si>
    <t>Aprobado en 2011</t>
  </si>
  <si>
    <t>CC Centro</t>
  </si>
  <si>
    <t>SLT 1603 Subestación Lago</t>
  </si>
  <si>
    <t>Construcción</t>
  </si>
  <si>
    <t xml:space="preserve">SE  1620 Distribución Valle de México </t>
  </si>
  <si>
    <t>Aprobado en 2012</t>
  </si>
  <si>
    <t>CH Chicoasén II</t>
  </si>
  <si>
    <t>LT Red de transmisión asociada a la CH Chicoasén II</t>
  </si>
  <si>
    <t>Por Licitar sin cambio de alcance</t>
  </si>
  <si>
    <t>Aprobado en 2013</t>
  </si>
  <si>
    <t>CC Empalme I</t>
  </si>
  <si>
    <t xml:space="preserve">LT Red de Transmisión Asociada al CC Empalme I </t>
  </si>
  <si>
    <t>CC Valle de México II</t>
  </si>
  <si>
    <t xml:space="preserve">LT 1805 Línea de Transmisión Huasteca - Monterrey </t>
  </si>
  <si>
    <t>RM CCC TULA PAQUETES 1 Y 2</t>
  </si>
  <si>
    <t>Aprobado en 2014</t>
  </si>
  <si>
    <t>CC Empalme II</t>
  </si>
  <si>
    <t>SLT 1920 Subestaciones y Líneas de Distribución</t>
  </si>
  <si>
    <t>Aprobado en 2015</t>
  </si>
  <si>
    <t>SLT 2002 Subestaciones y Líneas de las Áreas Norte - Occidental</t>
  </si>
  <si>
    <t>Aprobado en 2016</t>
  </si>
  <si>
    <t>Aprobado en 2021</t>
  </si>
  <si>
    <t>SLT Transf y Transm Qro IslaCarmen NvoCasasGrands y Huasteca</t>
  </si>
  <si>
    <t>Varias(Cierre  y otras)</t>
  </si>
  <si>
    <t>LT Incremento de Capacidad de Transm en Las Delicias-Querétaro</t>
  </si>
  <si>
    <t>Por Licitar con cambio de alcance</t>
  </si>
  <si>
    <t>SLT LT Corriente Alterna Submarina Playacar - Chankanaab II</t>
  </si>
  <si>
    <t>SLT Suministro de energía Zona Veracruz (antes Olmeca Bco1)</t>
  </si>
  <si>
    <t>Aprobado en 2022</t>
  </si>
  <si>
    <t>SLT Aumento de capacidad de transm de zonas Cancún y RivieraMaya</t>
  </si>
  <si>
    <t>SLT Aumento de capacidad de transm zonas Cancún y RivieraMaya II</t>
  </si>
  <si>
    <t>SLT Incremento en capacidad de transm Noreste Centro del País</t>
  </si>
  <si>
    <t>SLT Solución congestión de enlaces transm GCR Noro  Occid Norte</t>
  </si>
  <si>
    <t>Aprobado en 2023</t>
  </si>
  <si>
    <t xml:space="preserve">SE Atención al Suministro en la Zona Vallarta </t>
  </si>
  <si>
    <t xml:space="preserve">SE Paso del Norte Banco 2 </t>
  </si>
  <si>
    <t xml:space="preserve">SE Refuerzo de la Red de la Zona Piedras Negras </t>
  </si>
  <si>
    <t>SLT Suministro de Energía Eléctrica en la Zona Los Ríos</t>
  </si>
  <si>
    <t>Aprobados en 2011</t>
  </si>
  <si>
    <t>1_/ Se consideran los proyectos que tienen previstos recursos en el PEF 2024, así como aquéllos proyectos que no tienen Monto Estimado en el PEF 2024, pero continúan en etapa de Varias Cierre y Otras por lo que se incluye su seguimiento.</t>
  </si>
  <si>
    <t>* No se incluye el proyecto 45 CC Topolobampo III, en virtud de que tuvo su cierre financiero total en diciembre de 2023, así como su entrada en operación comercial en la misma fecha.</t>
  </si>
  <si>
    <t>Fuente: Comisión Federal de Electricidad.</t>
  </si>
  <si>
    <t>Con base en los artículosl 107, fracción I, inciso d) de la Ley Federal de Presupuesto y Responsabilidad Hacendaria y 205 de su Reglamento</t>
  </si>
  <si>
    <t xml:space="preserve">Presupuesto   </t>
  </si>
  <si>
    <t>Ejercido</t>
  </si>
  <si>
    <t>Programado</t>
  </si>
  <si>
    <t xml:space="preserve">Gasto </t>
  </si>
  <si>
    <t>Gasto</t>
  </si>
  <si>
    <t>Gasto Programable</t>
  </si>
  <si>
    <t>Ingresos</t>
  </si>
  <si>
    <t>Programable</t>
  </si>
  <si>
    <t>Flujo Neto</t>
  </si>
  <si>
    <t>Variación %</t>
  </si>
  <si>
    <t>Inversión</t>
  </si>
  <si>
    <t>Gasto de Operación</t>
  </si>
  <si>
    <t>TOTAL</t>
  </si>
  <si>
    <t>Amortizaciones y</t>
  </si>
  <si>
    <t>No</t>
  </si>
  <si>
    <t>Gastos de operación</t>
  </si>
  <si>
    <t>Presupuestaria</t>
  </si>
  <si>
    <t>y  Mantenimiento</t>
  </si>
  <si>
    <t>Asociada</t>
  </si>
  <si>
    <t>Negativos</t>
  </si>
  <si>
    <t>( 1 )</t>
  </si>
  <si>
    <t>( 2 )</t>
  </si>
  <si>
    <t>( 3 )</t>
  </si>
  <si>
    <t>( 4 )</t>
  </si>
  <si>
    <t>(5=1-2-3-4)</t>
  </si>
  <si>
    <t>( 6 )</t>
  </si>
  <si>
    <t>( 7 )</t>
  </si>
  <si>
    <t>( 8 )</t>
  </si>
  <si>
    <t>( 9 )</t>
  </si>
  <si>
    <t>(10=6-7-8-9)</t>
  </si>
  <si>
    <t>[11=(10-5)/5]</t>
  </si>
  <si>
    <t>A</t>
  </si>
  <si>
    <t>B</t>
  </si>
  <si>
    <t>A+B=2</t>
  </si>
  <si>
    <t>C</t>
  </si>
  <si>
    <t>D</t>
  </si>
  <si>
    <t>C+D=7</t>
  </si>
  <si>
    <t>CG</t>
  </si>
  <si>
    <t>Cerro Prieto IV</t>
  </si>
  <si>
    <t>CC</t>
  </si>
  <si>
    <t xml:space="preserve"> Chihuahua</t>
  </si>
  <si>
    <t>CCI</t>
  </si>
  <si>
    <t>Guerrero Negro II</t>
  </si>
  <si>
    <t>Monterrey II</t>
  </si>
  <si>
    <t>CD</t>
  </si>
  <si>
    <t>Puerto San Carlos II</t>
  </si>
  <si>
    <t>Rosarito III (Unidades 8 y 9)</t>
  </si>
  <si>
    <t>CT</t>
  </si>
  <si>
    <t>Samalayuca II</t>
  </si>
  <si>
    <t>LT</t>
  </si>
  <si>
    <t>211 Cable Submarino</t>
  </si>
  <si>
    <t>214 y 215 Sureste-Peninsular</t>
  </si>
  <si>
    <t>216 y 217 Noroeste</t>
  </si>
  <si>
    <t>SE</t>
  </si>
  <si>
    <t>212 y 213 SF6 Potencia y Distribución</t>
  </si>
  <si>
    <t>218 Noroeste</t>
  </si>
  <si>
    <t>219 Sureste-Peninsular</t>
  </si>
  <si>
    <t>220 Oriental-Centro</t>
  </si>
  <si>
    <t>221 Occidental</t>
  </si>
  <si>
    <t>301 Centro</t>
  </si>
  <si>
    <t>302 Sureste</t>
  </si>
  <si>
    <t>303 Ixtapa - Pie de la Cuesta</t>
  </si>
  <si>
    <t>304 Noroeste</t>
  </si>
  <si>
    <t>305 Centro-Oriente</t>
  </si>
  <si>
    <t>306 Sureste</t>
  </si>
  <si>
    <t>307 Noreste</t>
  </si>
  <si>
    <t>308 Noroeste</t>
  </si>
  <si>
    <t>Los Azufres II y Campo Geotérmico</t>
  </si>
  <si>
    <t>CH</t>
  </si>
  <si>
    <t>Manuel Moreno Torres (2a. Etapa)</t>
  </si>
  <si>
    <t xml:space="preserve"> 406 Red Asociada a Tuxpan II, III y IV</t>
  </si>
  <si>
    <t>407 Red Asociada a Altamira II, III y IV</t>
  </si>
  <si>
    <t>408 Naco-Nogales - Área Noroeste</t>
  </si>
  <si>
    <t>411 Sistema Nacional</t>
  </si>
  <si>
    <t>Manuel Moreno Torres Red Asociada (2a. Etapa)</t>
  </si>
  <si>
    <t>401 Occidental - Central</t>
  </si>
  <si>
    <t>402 Oriental - Peninsular</t>
  </si>
  <si>
    <t>403 Noreste</t>
  </si>
  <si>
    <t>404 Noroeste-Norte</t>
  </si>
  <si>
    <t>405 Compensación Alta Tensión</t>
  </si>
  <si>
    <t>410 Sistema Nacional</t>
  </si>
  <si>
    <t>El Sauz conversión de TG a CC</t>
  </si>
  <si>
    <t>414 Norte-Occidental</t>
  </si>
  <si>
    <t xml:space="preserve"> 502 Oriental - Norte</t>
  </si>
  <si>
    <t xml:space="preserve"> 506 Saltillo-Cañada</t>
  </si>
  <si>
    <t>Red Asociada de la Central Tamazunchale</t>
  </si>
  <si>
    <t>Red Asociada de la Central Río Bravo III</t>
  </si>
  <si>
    <t>412 Compensación Norte</t>
  </si>
  <si>
    <t>413 Noroeste - Occidental</t>
  </si>
  <si>
    <t>503 Oriental</t>
  </si>
  <si>
    <t>504 Norte - Occidental</t>
  </si>
  <si>
    <t>Baja California Sur I</t>
  </si>
  <si>
    <t>609 Transmisión Noroeste - Occidental</t>
  </si>
  <si>
    <t>610 Transmisión Noroeste - Norte</t>
  </si>
  <si>
    <t>612 Subtransmisión Norte - Noreste</t>
  </si>
  <si>
    <t>613 Subtransmisión Occidental</t>
  </si>
  <si>
    <t>614 Subtransmisión Oriental</t>
  </si>
  <si>
    <t>615 Subtransmisión Peninsular</t>
  </si>
  <si>
    <t>Red Asociada de Transmisión de la CCI Baja California Sur I</t>
  </si>
  <si>
    <t>1012 Red de Transmisión Asociada a la CCC Baja California</t>
  </si>
  <si>
    <t>607 Sistema Bajio - Oriental</t>
  </si>
  <si>
    <t>611 Subtransmisión Baja California - Noroeste</t>
  </si>
  <si>
    <t>SUV</t>
  </si>
  <si>
    <t>Suministro de vapor a las Centrales de Cerro Prieto</t>
  </si>
  <si>
    <t>Hermosillo Conversión de TG a CC</t>
  </si>
  <si>
    <t>CCC</t>
  </si>
  <si>
    <t xml:space="preserve"> Pacífico</t>
  </si>
  <si>
    <t xml:space="preserve">CH </t>
  </si>
  <si>
    <t xml:space="preserve"> El Cajón</t>
  </si>
  <si>
    <t>Lineas Centro</t>
  </si>
  <si>
    <t>Red de Transmisión Asociada a la CH el Cajón</t>
  </si>
  <si>
    <t>Red de Transmisión Asociada a Altamira V</t>
  </si>
  <si>
    <t>Red de Transmisión Asociada a la Laguna II</t>
  </si>
  <si>
    <t>Red de Transmisión Asociada a el Pacífico</t>
  </si>
  <si>
    <t>707 Enlace Norte-Sur</t>
  </si>
  <si>
    <t>Riviera Maya</t>
  </si>
  <si>
    <t>PRR</t>
  </si>
  <si>
    <t>Presa Reguladora Amata</t>
  </si>
  <si>
    <t>RM</t>
  </si>
  <si>
    <t>Adolfo López Mateos</t>
  </si>
  <si>
    <t>Altamira</t>
  </si>
  <si>
    <t>Botello</t>
  </si>
  <si>
    <t>Carbón II</t>
  </si>
  <si>
    <t>Carlos Rodríguez Rivero</t>
  </si>
  <si>
    <t>Dos Bocas</t>
  </si>
  <si>
    <t>Emilio Portes Gil</t>
  </si>
  <si>
    <t xml:space="preserve">RM </t>
  </si>
  <si>
    <t>Francisco Pérez Ríos</t>
  </si>
  <si>
    <t>Gomez Palacio</t>
  </si>
  <si>
    <t>Huinalá</t>
  </si>
  <si>
    <t>Ixtaczoquitlán</t>
  </si>
  <si>
    <t>José Aceves Pozos (Mazatlán II)</t>
  </si>
  <si>
    <t>Gral. Manuel Alvarez Moreno (Manzanillo)</t>
  </si>
  <si>
    <t>CT Puerto Libertad</t>
  </si>
  <si>
    <t>Punta Prieta</t>
  </si>
  <si>
    <t>Salamanca</t>
  </si>
  <si>
    <t>Tuxpango</t>
  </si>
  <si>
    <t>CT Valle de México</t>
  </si>
  <si>
    <t>Norte</t>
  </si>
  <si>
    <t>705 Capacitores</t>
  </si>
  <si>
    <t>708 Compensación Dinámicas Oriental -Norte</t>
  </si>
  <si>
    <t>SLT</t>
  </si>
  <si>
    <t>701 Occidente-Centro</t>
  </si>
  <si>
    <t>702 Sureste-Peninsular</t>
  </si>
  <si>
    <t>703 Noreste-Norte</t>
  </si>
  <si>
    <t>704 Baja California -Noroeste</t>
  </si>
  <si>
    <t>706 Sistemas Norte</t>
  </si>
  <si>
    <t xml:space="preserve"> 709 Sistemas Sur</t>
  </si>
  <si>
    <t>Conversión El Encino de TG aCC</t>
  </si>
  <si>
    <t>Baja California Sur II</t>
  </si>
  <si>
    <t>807 Durango I</t>
  </si>
  <si>
    <t>CCC Tula</t>
  </si>
  <si>
    <t>CGT Cerro Prieto (U5)</t>
  </si>
  <si>
    <t>CT Carbón II Unidades 2 y 4</t>
  </si>
  <si>
    <t>CT Emilio Portes Gil Unidad 4</t>
  </si>
  <si>
    <t>CT Francisco Pérez Ríos Unidad 5</t>
  </si>
  <si>
    <t>CT Pdte. Adolfo López Mateos Unidades 3, 4, 5 y 6</t>
  </si>
  <si>
    <t>CT Pdte. Plutarco Elías Calles Unidades 1 y 2</t>
  </si>
  <si>
    <t>811 Noroeste</t>
  </si>
  <si>
    <t xml:space="preserve">SE </t>
  </si>
  <si>
    <t>812 Golfo Norte</t>
  </si>
  <si>
    <t>813 División Bajío</t>
  </si>
  <si>
    <t>801 Altiplano</t>
  </si>
  <si>
    <t xml:space="preserve">SLT </t>
  </si>
  <si>
    <t>802 Tamaulipas</t>
  </si>
  <si>
    <t>803 NOINE</t>
  </si>
  <si>
    <t>806 Bajío</t>
  </si>
  <si>
    <t xml:space="preserve">CE </t>
  </si>
  <si>
    <t>La Venta II</t>
  </si>
  <si>
    <t>Red de Transmisión Asociada a la CE La Venta II</t>
  </si>
  <si>
    <t>911 Noreste</t>
  </si>
  <si>
    <t>912 División Oriente</t>
  </si>
  <si>
    <t>914 División Centro Sur</t>
  </si>
  <si>
    <t>915 Occidental</t>
  </si>
  <si>
    <t>901 Pacífico</t>
  </si>
  <si>
    <t>902 Istmo</t>
  </si>
  <si>
    <t>903 Cabo - Norte</t>
  </si>
  <si>
    <t>La Yesca</t>
  </si>
  <si>
    <t>Baja California</t>
  </si>
  <si>
    <t>RFO</t>
  </si>
  <si>
    <t>Red de Fibra Optica Proyecto Sur</t>
  </si>
  <si>
    <t>Red de Fibra Optica Proyecto Centro</t>
  </si>
  <si>
    <t>Red de Fibra Optica Proyecto Norte</t>
  </si>
  <si>
    <t>1006 Central----Sur</t>
  </si>
  <si>
    <t>1005 Noroeste</t>
  </si>
  <si>
    <t>Infiernillo</t>
  </si>
  <si>
    <t>CT Francisco Pérez Ríos Unidades 1 y 2</t>
  </si>
  <si>
    <t>CT Puerto Libertad Unidad 4</t>
  </si>
  <si>
    <t>CT Valle de México Unidades 5,6 y 7</t>
  </si>
  <si>
    <t>CCC Samalayuca II</t>
  </si>
  <si>
    <t>CCC El Sauz</t>
  </si>
  <si>
    <t>CCC Huinala II</t>
  </si>
  <si>
    <t>1004 Compensación Dinámica Área Central</t>
  </si>
  <si>
    <t>1003 Subestaciones Eléctricas de Occidente</t>
  </si>
  <si>
    <t>Red de Transmisión Asociada a la CC San Lorenzo</t>
  </si>
  <si>
    <t>1002 Compensación y Transmisión Noreste - Sureste</t>
  </si>
  <si>
    <t>San Lorenzo Conversión de TG a CC</t>
  </si>
  <si>
    <t>1001 Red de Transmisión Baja -- Nogales</t>
  </si>
  <si>
    <t>Red de Transmisión Asociada a la CH La Yesca</t>
  </si>
  <si>
    <t>Agua Prieta II (con campo solar)</t>
  </si>
  <si>
    <t>Red de transmisión asociada a la CC Agua Prieta II</t>
  </si>
  <si>
    <t>Red de Transmisión Asociada a la CE La Venta III</t>
  </si>
  <si>
    <t>CN Laguna Verde</t>
  </si>
  <si>
    <t>CT Puerto Libertad Unidades 2 y 3</t>
  </si>
  <si>
    <t>CT Punta Prieta Unidad 2</t>
  </si>
  <si>
    <t>1110 Compensación Capacitiva del Norte</t>
  </si>
  <si>
    <t>1116 Transformación del Noreste</t>
  </si>
  <si>
    <t>1117 Transformación de Guaymas</t>
  </si>
  <si>
    <t>1120 Noroeste</t>
  </si>
  <si>
    <t>1121 Baja California</t>
  </si>
  <si>
    <t>1122 Golfo Norte</t>
  </si>
  <si>
    <t>1123 Norte</t>
  </si>
  <si>
    <t>1124 Bajío Centro</t>
  </si>
  <si>
    <t>1125 Distribución</t>
  </si>
  <si>
    <t>1127 Sureste</t>
  </si>
  <si>
    <t>1128 Centro Sur</t>
  </si>
  <si>
    <t>1129 Compensación redes</t>
  </si>
  <si>
    <t>1111 Transmisión y Transformación del Central - Occidental</t>
  </si>
  <si>
    <t>1112 Transmisión y Transformación del Noroeste</t>
  </si>
  <si>
    <t>1114 Transmisión y Transformación del Oriental</t>
  </si>
  <si>
    <t>1118 Transmisión y Transformación del Norte</t>
  </si>
  <si>
    <t>1119 Transmisión y Transformación del Sureste</t>
  </si>
  <si>
    <t>Suministro de 970 T/h a las Centrales de Cerro Prieto</t>
  </si>
  <si>
    <t>1206 Conversión a 400 kV de la LT Mazatlan II - La Higuera</t>
  </si>
  <si>
    <t>1213 COMPENSACION DE REDES</t>
  </si>
  <si>
    <t>1205 Compensación Oriental - Peninsular</t>
  </si>
  <si>
    <t>1212 SUR - PENINSULAR</t>
  </si>
  <si>
    <t>1204 Conversión a 400 kV del Área Peninsular</t>
  </si>
  <si>
    <t>1203 Transmisión y Transformación Oriental - Sureste</t>
  </si>
  <si>
    <t>1202 Suministro de Energía a la Zona Manzanillo</t>
  </si>
  <si>
    <t>1211 NORESTE - CENTRAL</t>
  </si>
  <si>
    <t>1210 NORTE - NOROESTE</t>
  </si>
  <si>
    <t>1201 Transmisión y Transformación de Baja California</t>
  </si>
  <si>
    <t>CCC Poza Rica</t>
  </si>
  <si>
    <t>CCC El Sauz Paquete 1</t>
  </si>
  <si>
    <t>Red de Trans Asoc al proy de temp abierta y Oax. II, III, IV</t>
  </si>
  <si>
    <t>Red de Transmisión Asociada a Manzanillo I U-1 y 2</t>
  </si>
  <si>
    <t>CC Repotenciación CT Manzanillo I U-1 y 2</t>
  </si>
  <si>
    <t>Red de transmisión asociada a la CG Los Humeros II</t>
  </si>
  <si>
    <t xml:space="preserve"> Red de transmisión asociada a la CI Guerrero Negro III</t>
  </si>
  <si>
    <t>CI Guerrero Negro III</t>
  </si>
  <si>
    <t>Los Humeros II</t>
  </si>
  <si>
    <t>Red de transmisión asociada a la CCC Norte II</t>
  </si>
  <si>
    <t>TG Baja California II</t>
  </si>
  <si>
    <t>1304 Transmisión y Transformación del Oriental</t>
  </si>
  <si>
    <t>1303 Transmisión y Transformación Baja - Noroeste</t>
  </si>
  <si>
    <t>1302 Transformación del Noreste</t>
  </si>
  <si>
    <t>Baja California Sur IV</t>
  </si>
  <si>
    <t>Baja California Sur III</t>
  </si>
  <si>
    <t>1313 Red de Transmisión Asociada al CC Baja California III</t>
  </si>
  <si>
    <t>1323 DISTRIBUCION SUR</t>
  </si>
  <si>
    <t>1322 DISTRIBUCION CENTRO</t>
  </si>
  <si>
    <t>1321 DISTRIBUCION NORESTE</t>
  </si>
  <si>
    <t>1320 DISTRIBUCION NOROESTE</t>
  </si>
  <si>
    <t>SLT 1404 Subestaciones del Oriente</t>
  </si>
  <si>
    <t>1401 SEs y LTs de las Áreas Baja California y Noroeste</t>
  </si>
  <si>
    <t>1405 Subest y Líneas de Transmisión de las Áreas Sureste</t>
  </si>
  <si>
    <t>1402 Cambio de Tensión de la LT Culiacán - Los Mochis</t>
  </si>
  <si>
    <t>1421 DISTRIBUCIÓN SUR</t>
  </si>
  <si>
    <t>1403 Compensación Capacitiva de las Áreas Noroeste - Norte</t>
  </si>
  <si>
    <t>1420 DISTRIBUCIÓN NORTE</t>
  </si>
  <si>
    <t>SE 1521 DISTRIBUCIÓN SUR</t>
  </si>
  <si>
    <t>SE 1520 DISTRIBUCION NORTE</t>
  </si>
  <si>
    <t>Cogeneración Salamanca Fase I</t>
  </si>
  <si>
    <t>1601 Transmisión y Transformación Noroeste - Norte</t>
  </si>
  <si>
    <t>Centro</t>
  </si>
  <si>
    <t>1603 Subestación Lago</t>
  </si>
  <si>
    <t>1604 Transmisión Ayotla-Chalco</t>
  </si>
  <si>
    <t>Guerrero Negro IV</t>
  </si>
  <si>
    <t>Red de Transmisión Asociada a la CI Guerrero Negro IV</t>
  </si>
  <si>
    <t>1621 Distribución Norte-Sur</t>
  </si>
  <si>
    <t>1620 Distribución Valle de México</t>
  </si>
  <si>
    <t>Los Azufres III (Fase I)</t>
  </si>
  <si>
    <t>CT José López Portillo</t>
  </si>
  <si>
    <t>1721 DISTRIBUCIÓN NORTE</t>
  </si>
  <si>
    <t>Red de Transmisión Asociada al CC Noreste</t>
  </si>
  <si>
    <t>1720 Distribución Valle de México</t>
  </si>
  <si>
    <t>Red de Transmisión Asociada al CC Norte III</t>
  </si>
  <si>
    <t>Los Humeros III</t>
  </si>
  <si>
    <t>Baja California Sur V</t>
  </si>
  <si>
    <t>1722 Distribución Sur</t>
  </si>
  <si>
    <t>Red de transmisión asociada a la CH Chicoasén II</t>
  </si>
  <si>
    <t>1701 Subestación Chimalpa Dos</t>
  </si>
  <si>
    <t>1703  Conversión a 400 kV de la Riviera Maya</t>
  </si>
  <si>
    <t>1702 Transmisión y Transformación Baja - Noine</t>
  </si>
  <si>
    <t>1704 Interconexión sist aislados Guerrero Negro Sta Rosalía</t>
  </si>
  <si>
    <t>Empalme I</t>
  </si>
  <si>
    <t>Red de Transmisión Asociada al CC Empalme I</t>
  </si>
  <si>
    <t>Valle de México II</t>
  </si>
  <si>
    <t>Red de Transmisión Asociada al CC Topolobampo III</t>
  </si>
  <si>
    <t>1805 Línea de Transmisión Huasteca - Monterrey</t>
  </si>
  <si>
    <t>1801 Subestaciones Baja - Noroeste</t>
  </si>
  <si>
    <t>1803 Subestaciones del Occidental</t>
  </si>
  <si>
    <t>1802 Subestaciones y Líneas de Transmisión del Norte</t>
  </si>
  <si>
    <t>1804 Subestaciones y Líneas Transmisión Oriental-Peninsular</t>
  </si>
  <si>
    <t>1820 Divisiones de Distribución del Valle de México</t>
  </si>
  <si>
    <t>1821 Divisiones de Distribución</t>
  </si>
  <si>
    <t>CCC TULA PAQUETES 1 Y 2</t>
  </si>
  <si>
    <t>CH TEMASCAL UNIDADES 1 A 4</t>
  </si>
  <si>
    <t>Empalme II</t>
  </si>
  <si>
    <t>Red de Transmisión Asociada al CC Empalme II</t>
  </si>
  <si>
    <t>1901 Subestaciones de Baja California</t>
  </si>
  <si>
    <t>1902 Subestaciones y Compensación del Noroeste</t>
  </si>
  <si>
    <t>1903 Subestaciones Norte - Noreste</t>
  </si>
  <si>
    <t>1904 Transmisión y Transformación de Occidente</t>
  </si>
  <si>
    <t>1905 Transmisión Sureste - Peninsular</t>
  </si>
  <si>
    <t>1920 Subestaciones y Líneas de Distribución</t>
  </si>
  <si>
    <t>1921 Reducción de Pérdidas de Energía en Distribución</t>
  </si>
  <si>
    <t>Los Azufres III Fase II</t>
  </si>
  <si>
    <t>Red de transmisión asociada a la CG Los Azufres III Fase II</t>
  </si>
  <si>
    <t>2001 Subestaciones y Líneas Baja California Sur - Noroeste</t>
  </si>
  <si>
    <t>2002 Subestaciones y Líneas de las Áreas Norte - Occidental</t>
  </si>
  <si>
    <t xml:space="preserve"> 2020 Subestaciones, Líneas y Redes de Distribución</t>
  </si>
  <si>
    <t>2021 Reducción de Pérdidas de Energía en Distribución</t>
  </si>
  <si>
    <t>2101 Compensación Capacitiva Baja - Occidental</t>
  </si>
  <si>
    <t xml:space="preserve"> 2120 Subestaciones y Líneas de Distribución</t>
  </si>
  <si>
    <t>2121 Reducción de Pérdidas de Energía en Distribución</t>
  </si>
  <si>
    <t>Transf y Transm Qro IslaCarmen NvoCasasGrands y Huasteca</t>
  </si>
  <si>
    <t>Suministro de energía Zona Veracruz (antes Olmeca Bco1)</t>
  </si>
  <si>
    <t>1_/ Considera los proyectos que entraron en operación comercial (con terminaciones parciales o totales).</t>
  </si>
  <si>
    <t>FLUJO NETO DE PROYECTOS DE INFRAESTRUCTURA PRODUCTIVA DE LARGO PLAZO DE INVERSION CONDICIONADA EN OPERACIÓN P_/</t>
  </si>
  <si>
    <t>Fondo</t>
  </si>
  <si>
    <t>En términos de los artículos  107, fracción I , de la Ley Federal de Presupuesto y Responsabilidad Hacendaria y 205 de su Reglamento</t>
  </si>
  <si>
    <t>No.</t>
  </si>
  <si>
    <t>Presupuestado</t>
  </si>
  <si>
    <t>Cargos</t>
  </si>
  <si>
    <t xml:space="preserve">Ingresos </t>
  </si>
  <si>
    <t>Fijos</t>
  </si>
  <si>
    <t>Variables</t>
  </si>
  <si>
    <t>Flujo neto</t>
  </si>
  <si>
    <t>Flujo  neto</t>
  </si>
  <si>
    <t xml:space="preserve">Variación      %    </t>
  </si>
  <si>
    <t>(4=1-2-3)</t>
  </si>
  <si>
    <t>(5)</t>
  </si>
  <si>
    <t>(6)</t>
  </si>
  <si>
    <t>(7)</t>
  </si>
  <si>
    <t>(8=5-6-7)</t>
  </si>
  <si>
    <t>(9=(8-4)/4)</t>
  </si>
  <si>
    <t>TRN Terminal de Carbón de la CT Pdte. Plutarco Elías Calles</t>
  </si>
  <si>
    <t>CC Altamira II</t>
  </si>
  <si>
    <t>CC Bajío</t>
  </si>
  <si>
    <t>CC Campeche</t>
  </si>
  <si>
    <t>CC Hermosillo</t>
  </si>
  <si>
    <t>CT Mérida III</t>
  </si>
  <si>
    <t>CC Monterrey III</t>
  </si>
  <si>
    <t>CC Naco-Nogales</t>
  </si>
  <si>
    <t>CC Río Bravo II</t>
  </si>
  <si>
    <t>CC Mexicali</t>
  </si>
  <si>
    <t>CC Saltillo</t>
  </si>
  <si>
    <t>CC Tuxpan II</t>
  </si>
  <si>
    <t>CC Altamira III y IV</t>
  </si>
  <si>
    <t>CC Chihuahua III</t>
  </si>
  <si>
    <t>CC La Laguna II</t>
  </si>
  <si>
    <t>CC Río Bravo III</t>
  </si>
  <si>
    <t>CC Tuxpan III y IV</t>
  </si>
  <si>
    <t>CC Altamira V</t>
  </si>
  <si>
    <t>CC Tamazunchale</t>
  </si>
  <si>
    <t>CC Río Bravo IV</t>
  </si>
  <si>
    <t>CC Tuxpan V</t>
  </si>
  <si>
    <t>CC Valladolid III</t>
  </si>
  <si>
    <t>CCC Norte II</t>
  </si>
  <si>
    <t>CCC Norte</t>
  </si>
  <si>
    <t>CE La Venta III</t>
  </si>
  <si>
    <t>CE Oaxaca I</t>
  </si>
  <si>
    <t>CE Oaxaca II y CE Oaxaca III y CE Oaxaca IV</t>
  </si>
  <si>
    <t>CC Baja California III</t>
  </si>
  <si>
    <t>CC Norte III (Juárez)</t>
  </si>
  <si>
    <t>CE Sureste I</t>
  </si>
  <si>
    <t xml:space="preserve">CC Noroeste </t>
  </si>
  <si>
    <t>CC Noreste</t>
  </si>
  <si>
    <t>CC Topolobampo III</t>
  </si>
  <si>
    <t>En términos de  los artículos 107, fracción I , de la Ley Federal de Presupuesto y Responsabilidad Hacendaria y 205 de su Reglamento</t>
  </si>
  <si>
    <t xml:space="preserve">Comisión Federal de Electricidad </t>
  </si>
  <si>
    <t>Nombre del Proyecto</t>
  </si>
  <si>
    <t>Costo de cierre</t>
  </si>
  <si>
    <t>Amortización ejercida</t>
  </si>
  <si>
    <t>Pasivo Directo</t>
  </si>
  <si>
    <t>Pasivo</t>
  </si>
  <si>
    <t>Hasta 2023</t>
  </si>
  <si>
    <t>En 2024</t>
  </si>
  <si>
    <t>Suma</t>
  </si>
  <si>
    <t xml:space="preserve">Real </t>
  </si>
  <si>
    <t>Legal</t>
  </si>
  <si>
    <t>Contingente</t>
  </si>
  <si>
    <t>Total</t>
  </si>
  <si>
    <t>(4=2+3)</t>
  </si>
  <si>
    <t>(7=5+6)</t>
  </si>
  <si>
    <t>(8=1-4-7)</t>
  </si>
  <si>
    <t>(9=7+8)</t>
  </si>
  <si>
    <t>Cierres totales</t>
  </si>
  <si>
    <t>CG Cerro Prieto IV     1_/</t>
  </si>
  <si>
    <t>CC Chihuahua     1_/</t>
  </si>
  <si>
    <t>CCI Guerrero Negro II     1_/</t>
  </si>
  <si>
    <t>CC Monterrey II     1_/</t>
  </si>
  <si>
    <t>CD Puerto San Carlos II     1_/</t>
  </si>
  <si>
    <t>CC Rosarito III (Unidades 8 y 9)     1_/</t>
  </si>
  <si>
    <t>CT Samalayuca II     1_/</t>
  </si>
  <si>
    <t>LT 211 Cable Submarino     1_/</t>
  </si>
  <si>
    <t>LT 214 y 215 Sureste - Peninsular     1_/</t>
  </si>
  <si>
    <t>LT 216 y 217 Noroeste     1_/</t>
  </si>
  <si>
    <t>SE 212 y 213 SF6 Potencia y Distribución     1_/</t>
  </si>
  <si>
    <t>SE 218 Noroeste     1_/</t>
  </si>
  <si>
    <t>SE 219 Sureste - Peninsular     1_/</t>
  </si>
  <si>
    <t>SE 220 Oriental - Centro     1_/</t>
  </si>
  <si>
    <t>SE 221 Occidental     1_/</t>
  </si>
  <si>
    <t>LT 301 Centro     1_/</t>
  </si>
  <si>
    <t>LT 302 Sureste     1_/</t>
  </si>
  <si>
    <t>LT 303 Ixtapa - Pie de la Cuesta     1_/</t>
  </si>
  <si>
    <t>LT 304 Noroeste     1_/</t>
  </si>
  <si>
    <t>SE 305 Centro - Oriente     1_/</t>
  </si>
  <si>
    <t>SE 306 Sureste     1_/</t>
  </si>
  <si>
    <t>SE 307 Noreste     1_/</t>
  </si>
  <si>
    <t>SE 308 Noroeste     1_/</t>
  </si>
  <si>
    <t>CG Los Azufres II y Campo Geotérmico     1_/</t>
  </si>
  <si>
    <t>CH Manuel Moreno Torres (2a. Etapa)     1_/</t>
  </si>
  <si>
    <t>LT 406 Red Asociada a Tuxpan II, III y IV     1_/</t>
  </si>
  <si>
    <t>LT 407 Red Asociada a Altamira II, III y IV     1_/</t>
  </si>
  <si>
    <t>LT 408 Naco - Nogales - Área Noroeste     1_/</t>
  </si>
  <si>
    <t>LT 411 Sistema Nacional     1_/</t>
  </si>
  <si>
    <t>LT Manuel Moreno Torres Red Asociada (2a. Etapa)     1_/</t>
  </si>
  <si>
    <t>SE 401 Occidental - Central     1_/</t>
  </si>
  <si>
    <t>SE 402 Oriental-Peninsular     1_/</t>
  </si>
  <si>
    <t>SE 403 Noreste     1_/</t>
  </si>
  <si>
    <t>SE 404 Noroeste - Norte     1_/</t>
  </si>
  <si>
    <t>SE 405 Compensación Alta Tensión     1_/</t>
  </si>
  <si>
    <t>SE 410 Sistema Nacional     1_/</t>
  </si>
  <si>
    <t>CC El Sauz conversión de TG a CC     1_/</t>
  </si>
  <si>
    <t>LT 414 Norte-Occidental     1_/</t>
  </si>
  <si>
    <t>LT 502 Oriental - Norte     1_/</t>
  </si>
  <si>
    <t>LT 506 Saltillo-Cañada     1_/</t>
  </si>
  <si>
    <t>LT Red Asociada de la Central Tamazunchale     1_/</t>
  </si>
  <si>
    <t>LT Red Asociada de la Central Río Bravo III     1_/</t>
  </si>
  <si>
    <t>SE 412 Compensación Norte     1_/</t>
  </si>
  <si>
    <t>SE 413 Noroeste - Occidental     1_/</t>
  </si>
  <si>
    <t>SE 503 Oriental     1_/</t>
  </si>
  <si>
    <t>SE 504 Norte - Occidental   1_/</t>
  </si>
  <si>
    <t>CCI Baja California Sur I     1_/</t>
  </si>
  <si>
    <t>LT 609 Transmisión Noroeste - Occidental     1_/</t>
  </si>
  <si>
    <t>LT 610 Transmisión Noroeste - Norte     1_/</t>
  </si>
  <si>
    <t>LT 612 Subtransmisión Norte-Noroeste     1_/</t>
  </si>
  <si>
    <t>LT 613 SubTransmisión Occidental     1_/</t>
  </si>
  <si>
    <t>LT 614 Subtransmisión Oriental     1_/</t>
  </si>
  <si>
    <t>LT 615 Subtransmisión Peninsular     1_/</t>
  </si>
  <si>
    <t>LT Red Asociada de Transmisión de la CCI Baja California Sur I     1_/</t>
  </si>
  <si>
    <t>LT 1012 Red de Transmisión asociada a la CCC Baja California    1_/</t>
  </si>
  <si>
    <t>SE 607 Sistema Bajío - Oriental     1_/</t>
  </si>
  <si>
    <t>SE 611 Subtransmisión Baja California-Noroeste     1_/</t>
  </si>
  <si>
    <t>SUV Suministro de Vapor a las Centrales de Cerro Prieto     1_/</t>
  </si>
  <si>
    <t>CC Hermosillo Conversión de TG a CC     1_/</t>
  </si>
  <si>
    <t xml:space="preserve">CCC  Pacífico </t>
  </si>
  <si>
    <t xml:space="preserve">CH El Cajón     </t>
  </si>
  <si>
    <t>LT Líneas Centro     1_/</t>
  </si>
  <si>
    <t>LT Red de Transmisión Asociada a la CH el Cajón     1_/</t>
  </si>
  <si>
    <t>LT Red de Transmisión Asociada a Altamira V     1_/</t>
  </si>
  <si>
    <t>Red de Transmisión Asociada a La Laguna II    1_/</t>
  </si>
  <si>
    <t>LT Red de Transmisión Asociada a el Pacífico</t>
  </si>
  <si>
    <t>LT 707 Enlace Norte-Sur     1_/</t>
  </si>
  <si>
    <t>LT Riviera Maya     1_/</t>
  </si>
  <si>
    <t>PRR Presa Reguladora Amata     1_/</t>
  </si>
  <si>
    <t>RM Adolfo López  Mateos     1_/</t>
  </si>
  <si>
    <t>RM Altamira     1_/</t>
  </si>
  <si>
    <t>RM Botello     1_/</t>
  </si>
  <si>
    <t>RM Carbón II     1_/</t>
  </si>
  <si>
    <t>RM Carlos Rodríguez Rivero     1_/</t>
  </si>
  <si>
    <t>RM Dos Bocas     1_/</t>
  </si>
  <si>
    <t>RM Emilio Portes Gil     1_/</t>
  </si>
  <si>
    <t>RM Francisco Pérez Ríos     1_/</t>
  </si>
  <si>
    <t>RM Gomez Palacio     1_/</t>
  </si>
  <si>
    <t>RM Huinalá     1_/</t>
  </si>
  <si>
    <t>RM Ixtaczoquitlán     1_/</t>
  </si>
  <si>
    <t>RM José Aceves Pozos (Mazatlán II)     1_/</t>
  </si>
  <si>
    <t>RM Gral. Manuel Alvarez Moreno (Manzanillo)     1_/</t>
  </si>
  <si>
    <t>RM CT Puerto Libertad     1_/</t>
  </si>
  <si>
    <t>RM Punta Prieta     1_/</t>
  </si>
  <si>
    <t>RM Salamanca     1_/</t>
  </si>
  <si>
    <t>RM Tuxpango     1_/</t>
  </si>
  <si>
    <t>RM CT Valle de México     1_/</t>
  </si>
  <si>
    <t>SE Norte     1_/</t>
  </si>
  <si>
    <t>SE 705 Capacitores     1_/</t>
  </si>
  <si>
    <t>SE 708 Compensación Dinámicas Oriental -Norte     1_/</t>
  </si>
  <si>
    <t>SLT 701 Occidente-Centro     1_/</t>
  </si>
  <si>
    <t>SLT 702 Sureste-Peninsular     1_/</t>
  </si>
  <si>
    <t>SLT 703 Noreste-Norte     1_/</t>
  </si>
  <si>
    <t>SLT 704 Baja California -Noroeste     1_/</t>
  </si>
  <si>
    <t xml:space="preserve">SLT 706 Sistemas- Norte     </t>
  </si>
  <si>
    <t>SLT 709 Sistemas Sur     1_/</t>
  </si>
  <si>
    <t>CC Conversión El Encino de TG a CC     1_/</t>
  </si>
  <si>
    <t>CCI Baja California Sur II     1_/</t>
  </si>
  <si>
    <t>LT 807 Durango I     1_/</t>
  </si>
  <si>
    <t>RM CCC Tula     1_/</t>
  </si>
  <si>
    <t>RM CGT Cerro Prieto (U5)    1_/</t>
  </si>
  <si>
    <t>RM CT Carbón II Unidades 2 y 4     1_/</t>
  </si>
  <si>
    <t>RM CT Emilio Portes Gil Unidad 4     1_/</t>
  </si>
  <si>
    <t>RM CT Francisco Pérez Ríos Unidad 5     1_/</t>
  </si>
  <si>
    <t>RM CT Pdte. Adolfo López Mateos Unidades 3, 4, 5 y 6     1_/</t>
  </si>
  <si>
    <t>RM CT Pdte. Plutarco Elías Calles Unidades 1 y 2     1_/</t>
  </si>
  <si>
    <t>SE 811 Noroeste     1_/</t>
  </si>
  <si>
    <t>SE 812 Golfo Norte     1_/</t>
  </si>
  <si>
    <t>SE 813 División Bajío     1_/</t>
  </si>
  <si>
    <t>SLT 801 Altiplano     1_/</t>
  </si>
  <si>
    <t>SLT 802 Tamaulipas     1_/</t>
  </si>
  <si>
    <t>SLT 803 Noine     1_/</t>
  </si>
  <si>
    <t>SLT 806 Bajío</t>
  </si>
  <si>
    <t>CE La Venta II     1_/</t>
  </si>
  <si>
    <t>LT Red Asociada Transmisión de la CE La Venta II    1_/</t>
  </si>
  <si>
    <t>SE 911 Noreste     1_/</t>
  </si>
  <si>
    <t>SE 912 División Oriente     1_/</t>
  </si>
  <si>
    <t>SE 914 División Centro Sur</t>
  </si>
  <si>
    <t>SE 915 Occidental     1_/</t>
  </si>
  <si>
    <t>SLT 901 Pacífico     1_/</t>
  </si>
  <si>
    <t>SLT 902 Istmo     1_/</t>
  </si>
  <si>
    <t>SLT 903 Cabo - Norte     1_/</t>
  </si>
  <si>
    <t>CH La Yesca</t>
  </si>
  <si>
    <t>CCC Baja California     1_/</t>
  </si>
  <si>
    <t>RFO Red de Fibra Óptica Proyecto Sur     1_/</t>
  </si>
  <si>
    <t>RFO Red de Fibra Óptica Proyecto Centro     1_/</t>
  </si>
  <si>
    <t>RFO Red de Fibra Óptica Proyecto Norte</t>
  </si>
  <si>
    <t>SE 1006 Central----Sur</t>
  </si>
  <si>
    <t>SE 1005 Noroeste</t>
  </si>
  <si>
    <t>RM Infiernillo</t>
  </si>
  <si>
    <t>RM CT Francisco Pérez Ríos Unidades 1 y 2</t>
  </si>
  <si>
    <t>RM CT Puerto Libertad Unidad 4     1_/</t>
  </si>
  <si>
    <t>RM CT Valle de México Unidades 5, 6 y 7     1_/</t>
  </si>
  <si>
    <t>RM CCC Samalayuca II     1_/</t>
  </si>
  <si>
    <t>RM CCC El Sauz     1_/</t>
  </si>
  <si>
    <t>RM CCC Huinalá II     1_/</t>
  </si>
  <si>
    <t>SE 1004 Compensación Dinámica Área Central     1_/</t>
  </si>
  <si>
    <t>SE 1003 Subestaciones Eléctricas de Occidente</t>
  </si>
  <si>
    <t>LT Red Transmisión  Asociada a la CC San Lorenzo    1_/</t>
  </si>
  <si>
    <t>SLT 1002 Compensación y Transmisión Noreste - Sureste</t>
  </si>
  <si>
    <t>CC San Lorenzo Conversión de TG a CC</t>
  </si>
  <si>
    <t>SLT 1001 Red de Transmisión Baja-Nogales     1_/</t>
  </si>
  <si>
    <t>LT Red de Transmisión Asociada a la CH La Yesca</t>
  </si>
  <si>
    <t>CC Agua Prieta II (Con Campo Solar)</t>
  </si>
  <si>
    <t>LT Red de Transmisión asociada a la CC Agua Prieta II</t>
  </si>
  <si>
    <t>LT Red de Transmisión Asociada a la CE La Venta III</t>
  </si>
  <si>
    <t>RM CN Laguna Verde</t>
  </si>
  <si>
    <t>RM CT Puerto Libertad Unidades 2 y 3     1_/</t>
  </si>
  <si>
    <t>RM CT Punta Prieta Unidad 2     1_/</t>
  </si>
  <si>
    <t>SE 1110 Compensación Capacitiva del Norte</t>
  </si>
  <si>
    <t>SE 1117 Transformación de Guaymas</t>
  </si>
  <si>
    <t>SE 1120 Noroeste</t>
  </si>
  <si>
    <t>SE 1121 Baja California</t>
  </si>
  <si>
    <t>SE 1122 Golfo Norte</t>
  </si>
  <si>
    <t>SE 1123 Norte     1_/</t>
  </si>
  <si>
    <t>SE 1124 Bajío Centro</t>
  </si>
  <si>
    <t>SE 1125 Distribución</t>
  </si>
  <si>
    <t>SE 1127 Sureste</t>
  </si>
  <si>
    <t>SE 1128 Centro Sur</t>
  </si>
  <si>
    <t>SE 1129 Compensación redes</t>
  </si>
  <si>
    <t>SLT 1111 Transmisión y Transformación del Central - Occidental</t>
  </si>
  <si>
    <t>SLT 1112 Transmisión y Transformación del Noroeste</t>
  </si>
  <si>
    <t xml:space="preserve">SLT 1114 Transmisión y Transformación del Oriental </t>
  </si>
  <si>
    <t>SLT 1118 Transmisión y Transformación del Norte</t>
  </si>
  <si>
    <t>SLT 1119 Transmisión y Transformación del Sureste</t>
  </si>
  <si>
    <t>SUV Suministro de 970 T/h a las Centrales de Cerro Prieto</t>
  </si>
  <si>
    <t>SE 1206 Conversión a 400 kV de la LT Mazatlán II - La Higuera     1_/</t>
  </si>
  <si>
    <t>SE 1213 Compensación de Redes</t>
  </si>
  <si>
    <t>SE 1205 Compensación Oriental - Peninsular</t>
  </si>
  <si>
    <t>SLT 1204 Conversión a 400 kV del Área Peninsular</t>
  </si>
  <si>
    <t>SLT 1203 Transmisión y Transformación Oriental - Sureste</t>
  </si>
  <si>
    <t>SE 1202 Suministro de Energía a la Zona Manzanillo     1_/</t>
  </si>
  <si>
    <t>SE 1211 Noreste - Central</t>
  </si>
  <si>
    <t>SE 1210  Norte - Noroeste</t>
  </si>
  <si>
    <t>SLT 1201 Transmision y Transformacion de Baja California</t>
  </si>
  <si>
    <t xml:space="preserve">RM CCC Poza Rica </t>
  </si>
  <si>
    <t>RM CCC El Sauz Paquete 1</t>
  </si>
  <si>
    <t>LT Red de Trans Asoc al proy de temp abierta y Oax. II, III, IV</t>
  </si>
  <si>
    <t>SLT Red de Transmisión Asociada a Manzanillo I U-1 y 2</t>
  </si>
  <si>
    <t xml:space="preserve">CC CC Repotenciación CT Manzanillo I U-1 y 2 </t>
  </si>
  <si>
    <t>LT Red de Transmisión asociada a la CG Los Humeros II     1_/</t>
  </si>
  <si>
    <t>LT Red de Transmisión asociada a la CI Guerrero Negro III     1_/</t>
  </si>
  <si>
    <t>CCI CI Guerrero Negro III</t>
  </si>
  <si>
    <t>CG Los Humeros II</t>
  </si>
  <si>
    <t>LT Red de Transmisión asociada a la CCC Norte II</t>
  </si>
  <si>
    <t>CT TG Baja California II</t>
  </si>
  <si>
    <t>SLT 1304 Transmisión y Transformación del Oriental</t>
  </si>
  <si>
    <t>SLT 1303 Transmisión y Transformación Baja - Noroeste</t>
  </si>
  <si>
    <t>SLT 1302 Transformación del Noreste</t>
  </si>
  <si>
    <t>CCI Baja California Sur IV</t>
  </si>
  <si>
    <t>CCI Baja California Sur III</t>
  </si>
  <si>
    <t>LT 1313 Red asociada a Baja California III</t>
  </si>
  <si>
    <t>SE 1323 Distribución SUR</t>
  </si>
  <si>
    <t>SE 1322 Distribución Centro</t>
  </si>
  <si>
    <t>SE 1321 Distribución Noreste</t>
  </si>
  <si>
    <t>SLT SLT 1404 Subestaciones del Oriente</t>
  </si>
  <si>
    <t>SLT 1401 SEs y LTs de las Áreas Baja California y Noroeste</t>
  </si>
  <si>
    <t>SLT 1402 Cambio de Tensión de la LT Culiacán - Los Mochis</t>
  </si>
  <si>
    <t>SE 1421 Distribución Sur</t>
  </si>
  <si>
    <t>SE 1420 Distribucion Norte</t>
  </si>
  <si>
    <t>SE 1521 Distribución Sur</t>
  </si>
  <si>
    <t>SE 1520 Distribución Norte</t>
  </si>
  <si>
    <t>CCC CoGeneración Salamanca Fase I</t>
  </si>
  <si>
    <t>SLT 1601 Transmisión y Transformación Noroeste - Norte</t>
  </si>
  <si>
    <t>SLT 1604 Transmisión Ayotla-Chalco</t>
  </si>
  <si>
    <t>LT Red de Transmisión Asociada a la CI Guerrero Negro IV</t>
  </si>
  <si>
    <t>SE 1621 Distribución Norte - Sur</t>
  </si>
  <si>
    <t>CG Los Azufres III (Fase I)</t>
  </si>
  <si>
    <t>LT Red de Transmisión asociada al CC Noreste</t>
  </si>
  <si>
    <t>LT Red de Transmisión Asociada al CC Norte III</t>
  </si>
  <si>
    <t>CCI Baja California Sur V</t>
  </si>
  <si>
    <t>SLT 1722 Distribucion Sur</t>
  </si>
  <si>
    <t>SE 1701 Subestacion Chimalpa II</t>
  </si>
  <si>
    <t>SLT 1703  Conversión a 400 kV de la Riviera Maya</t>
  </si>
  <si>
    <t>SLT 1702 Transmisión y Transformación Baja - Noine</t>
  </si>
  <si>
    <t>SLT 1704 Interconexión sist aislados Guerrero Negro Sta Rosalía</t>
  </si>
  <si>
    <t>LT Red de Transmisión Asociada al CC Topolobampo III</t>
  </si>
  <si>
    <t>SE 1801 Subestaciones Baja -  Noroeste</t>
  </si>
  <si>
    <t>SE 1803 Subestaciones del Occidental</t>
  </si>
  <si>
    <t>SLT 1802 Subestaciones y Lineas del Norte</t>
  </si>
  <si>
    <t>SLT 1804 Subestaciones y Líneas Transmisión Oriental - Peninsular</t>
  </si>
  <si>
    <t>SLT 1820 Divisiones de Distribución del Valle de México</t>
  </si>
  <si>
    <t>312 RM CH Temascal Unidades 1 a 4</t>
  </si>
  <si>
    <t>LT Red de Transmisión Asociada al CC Empalme II</t>
  </si>
  <si>
    <t>SE 1901 Subestaciones de Baja California</t>
  </si>
  <si>
    <t>SLT 1902 Subestaciones y Compensación del Noroeste</t>
  </si>
  <si>
    <t>SE 1903 Subestaciones Norte - Noreste</t>
  </si>
  <si>
    <t xml:space="preserve">SLT 1904 Transmisión y Transformación de Occidente    </t>
  </si>
  <si>
    <t>LT 1905 Transmisión Sureste Peninsular</t>
  </si>
  <si>
    <t>SLT 1921 Reducción de Perdidas de Energía en Distribución</t>
  </si>
  <si>
    <t>CG Los Azufres III Fase II</t>
  </si>
  <si>
    <t xml:space="preserve"> LT Red de transmisión asociada a la CG Los Azufres III Fase II</t>
  </si>
  <si>
    <t>SLT 2001 Subestaciones y Líneas Baja California Sur Noroeste</t>
  </si>
  <si>
    <t xml:space="preserve">SLT 2021 Reducción de Pérdidas de Energía en Distribución  </t>
  </si>
  <si>
    <t>SE 2101 Compensación Capacitiva Baja - Occidental</t>
  </si>
  <si>
    <t>SLT 2121 Reducción de Pérdidas de Energía en Distribución</t>
  </si>
  <si>
    <t xml:space="preserve">Cierres Parciales </t>
  </si>
  <si>
    <t>SE 1212 Sur - Peninsular</t>
  </si>
  <si>
    <t>SE 1320 Distribución Noroeste</t>
  </si>
  <si>
    <t xml:space="preserve">SLT 1405 Subest y Líneas de Transmisión de las Áreas Sureste </t>
  </si>
  <si>
    <t>SE 1620 Distribución Valle de México</t>
  </si>
  <si>
    <t>RM CT José López Portillo</t>
  </si>
  <si>
    <t>SLT 1721 Distribución Norte</t>
  </si>
  <si>
    <t>SLT 1720 Distribución Valle de México</t>
  </si>
  <si>
    <t xml:space="preserve">CG Los Humeros III </t>
  </si>
  <si>
    <t>LT Red de Transmisión Asociada al CC Empalme I</t>
  </si>
  <si>
    <t>SLT 1821 Divisiones de Distribución</t>
  </si>
  <si>
    <t>RM CCC Tula Paquetes 1 Y 2</t>
  </si>
  <si>
    <t xml:space="preserve">CC Empalme II    </t>
  </si>
  <si>
    <t>SLT 1920 Subestaciones y Lineas de Distribucion</t>
  </si>
  <si>
    <t>SLT 2002 Subestaciones y Líneas  de las Áreas Norte - Occidental</t>
  </si>
  <si>
    <t>SLT 2020 Subestaciones, Líneas y Redes de Distribución</t>
  </si>
  <si>
    <t>SLT 2120 Subestaciones y Líneas de Distribución</t>
  </si>
  <si>
    <t>SLT Transf y Transm Qro Isla Carmen NvoCasasGrands y Huasteca</t>
  </si>
  <si>
    <t>1_/ Proyectos en operación que concluyeron sus obligaciones financieras como PIDIREGAS</t>
  </si>
  <si>
    <t>Costo total estimado</t>
  </si>
  <si>
    <t>Monto 
Contratado</t>
  </si>
  <si>
    <t>Comprometido al periodo</t>
  </si>
  <si>
    <t>Montos comprometidos por etapas</t>
  </si>
  <si>
    <t>PEF 2023</t>
  </si>
  <si>
    <t>PEF 2024</t>
  </si>
  <si>
    <t>Monto</t>
  </si>
  <si>
    <t>% Respecto PEF 2024</t>
  </si>
  <si>
    <t>Proyectos adjudicados y/o en construcción</t>
  </si>
  <si>
    <t>Proyectos en operación</t>
  </si>
  <si>
    <t>( 3=2/1 )</t>
  </si>
  <si>
    <t>( 5=7+8 )</t>
  </si>
  <si>
    <t>( 6=5/2 )</t>
  </si>
  <si>
    <t>Inversión directa</t>
  </si>
  <si>
    <t>Chihuahua</t>
  </si>
  <si>
    <t>406 Red Asociada a Tuxpan II, III y IV</t>
  </si>
  <si>
    <t>502 Oriental - Norte</t>
  </si>
  <si>
    <t>506 Saltillo-Cañada</t>
  </si>
  <si>
    <t>Pacífico</t>
  </si>
  <si>
    <t>El Cajón</t>
  </si>
  <si>
    <t>709 Sistemas Sur</t>
  </si>
  <si>
    <t xml:space="preserve">LT </t>
  </si>
  <si>
    <t xml:space="preserve">1212 SUR - PENINSULAR     </t>
  </si>
  <si>
    <t xml:space="preserve">1210 NORTE - NOROESTE     </t>
  </si>
  <si>
    <t xml:space="preserve">CC </t>
  </si>
  <si>
    <t>Red de transmisión asociada a la CI Guerrero Negro III</t>
  </si>
  <si>
    <t xml:space="preserve">CT </t>
  </si>
  <si>
    <t xml:space="preserve">1320 DISTRIBUCION NOROESTE  </t>
  </si>
  <si>
    <t xml:space="preserve">CCI </t>
  </si>
  <si>
    <t xml:space="preserve">1620 Distribución Valle de México   </t>
  </si>
  <si>
    <t xml:space="preserve">CT José López Portillo   </t>
  </si>
  <si>
    <t xml:space="preserve">1721 DISTRIBUCIÓN NORTE   </t>
  </si>
  <si>
    <t xml:space="preserve">1720 Distribución Valle de México    </t>
  </si>
  <si>
    <t>Chicoasén II</t>
  </si>
  <si>
    <t xml:space="preserve">1821 Divisiones de Distribución  </t>
  </si>
  <si>
    <t xml:space="preserve">CCC TULA PAQUETES 1 Y 2   </t>
  </si>
  <si>
    <t xml:space="preserve">1920 Subestaciones y Líneas de Distribución     </t>
  </si>
  <si>
    <t xml:space="preserve"> SLT </t>
  </si>
  <si>
    <t>SLT 2021 Reducción de Pérdidas de Energía en Distribución</t>
  </si>
  <si>
    <t xml:space="preserve">2101 Compensación Capacitiva Baja - Occidental     </t>
  </si>
  <si>
    <t xml:space="preserve">SLT 2120 Subestaciones y Líneas de Distribución     </t>
  </si>
  <si>
    <t xml:space="preserve"> SLT Transf y Transm Qro IslaCarmen NvoCasasGrands y Huasteca</t>
  </si>
  <si>
    <t xml:space="preserve">Inversión condicionada </t>
  </si>
  <si>
    <t>TRN</t>
  </si>
  <si>
    <t>Terminal de Carbón de la CT Pdte. Plutarco Elías Calles</t>
  </si>
  <si>
    <t>Altamira II</t>
  </si>
  <si>
    <t xml:space="preserve">Bajío   </t>
  </si>
  <si>
    <t>Campeche</t>
  </si>
  <si>
    <t xml:space="preserve">Hermosillo    </t>
  </si>
  <si>
    <t>Mérida III</t>
  </si>
  <si>
    <t xml:space="preserve">Monterrey III  </t>
  </si>
  <si>
    <t xml:space="preserve">Naco - Nogales   </t>
  </si>
  <si>
    <t xml:space="preserve">Río Bravo II </t>
  </si>
  <si>
    <t xml:space="preserve">Mexicali </t>
  </si>
  <si>
    <t>Saltillo</t>
  </si>
  <si>
    <t>Tuxpan II</t>
  </si>
  <si>
    <t>Altamira III y IV</t>
  </si>
  <si>
    <t xml:space="preserve">Chihuahua III </t>
  </si>
  <si>
    <t>La Laguna II</t>
  </si>
  <si>
    <t>Río Bravo III</t>
  </si>
  <si>
    <t xml:space="preserve">Tuxpan III y IV    </t>
  </si>
  <si>
    <t>Altamira V</t>
  </si>
  <si>
    <t>Tamazunchale</t>
  </si>
  <si>
    <t>Río Bravo IV</t>
  </si>
  <si>
    <t xml:space="preserve">Tuxpan V  </t>
  </si>
  <si>
    <t xml:space="preserve">Valladolid III     </t>
  </si>
  <si>
    <t xml:space="preserve">Norte II  </t>
  </si>
  <si>
    <t>CE</t>
  </si>
  <si>
    <t xml:space="preserve">La Venta III  </t>
  </si>
  <si>
    <t xml:space="preserve">Oaxaca I  </t>
  </si>
  <si>
    <t xml:space="preserve">Oaxaca II, CE Oaxaca III y CE Oaxaca IV  </t>
  </si>
  <si>
    <t xml:space="preserve">Baja California III   </t>
  </si>
  <si>
    <t xml:space="preserve">Norte III (Juárez)   </t>
  </si>
  <si>
    <t xml:space="preserve">Sureste I   </t>
  </si>
  <si>
    <t>Noroeste</t>
  </si>
  <si>
    <t>Noreste</t>
  </si>
  <si>
    <t>1_/  Se modificaron los montos contratados y comprometidos de algunos proyectos con respecto al PEF 2024, en virtud de que el monto comprometido era mayor al monto contratado.</t>
  </si>
  <si>
    <t xml:space="preserve">Con base en los artículos 107 fracción I inciso d) de la Ley Federal de Presupuesto y Responsabilidad Hacendaria y 205 de su Reglamento. </t>
  </si>
  <si>
    <t>No. PEF</t>
  </si>
  <si>
    <t>Antes de Impuestos</t>
  </si>
  <si>
    <t>Después de impuestos</t>
  </si>
  <si>
    <t>Entrega de obra</t>
  </si>
  <si>
    <t>Plazo del pago</t>
  </si>
  <si>
    <t>Valor presente neto de la evaluación económica
(VPN)</t>
  </si>
  <si>
    <t>Valor presente  neto  de  la evaluación financiera
(VPN)</t>
  </si>
  <si>
    <t>años</t>
  </si>
  <si>
    <t>meses</t>
  </si>
  <si>
    <t>Total Inversión Directa</t>
  </si>
  <si>
    <t>Autorizados en 1997</t>
  </si>
  <si>
    <t>Autorizados en 1998</t>
  </si>
  <si>
    <t>Autorizados en 1999</t>
  </si>
  <si>
    <t>Autorizados en 2000</t>
  </si>
  <si>
    <t>Autorizados en 2001</t>
  </si>
  <si>
    <t>Autorizados en 2002</t>
  </si>
  <si>
    <t>Autorizados en 2003</t>
  </si>
  <si>
    <t>Autorizados en 2004</t>
  </si>
  <si>
    <t>Autorizados en 2005</t>
  </si>
  <si>
    <t>Autorizados en 2006</t>
  </si>
  <si>
    <t>Autorizados en 2007</t>
  </si>
  <si>
    <t>Autorizados en 2008</t>
  </si>
  <si>
    <t>Autorizados en 2009</t>
  </si>
  <si>
    <t>1404 Subestaciones del Oriente</t>
  </si>
  <si>
    <t>Autorizados en 2010</t>
  </si>
  <si>
    <t>1521 DISTRIBUCIÓN SUR</t>
  </si>
  <si>
    <t>1520 DISTRIBUCION NORTE</t>
  </si>
  <si>
    <t>Autorizados en 2011</t>
  </si>
  <si>
    <t>Autorizados en 2012</t>
  </si>
  <si>
    <t>Autorizados en 2013</t>
  </si>
  <si>
    <t xml:space="preserve">CC    </t>
  </si>
  <si>
    <t xml:space="preserve">LT    </t>
  </si>
  <si>
    <t xml:space="preserve">LT   </t>
  </si>
  <si>
    <t xml:space="preserve">SE    </t>
  </si>
  <si>
    <t xml:space="preserve">SLT    </t>
  </si>
  <si>
    <t xml:space="preserve">RM    </t>
  </si>
  <si>
    <t>Autorizados en 2014</t>
  </si>
  <si>
    <t xml:space="preserve">SE  </t>
  </si>
  <si>
    <t>Autorizados en 2015</t>
  </si>
  <si>
    <t>2020 Subestaciones, Líneas y Redes de Distribución</t>
  </si>
  <si>
    <t>Autorizados en 2016</t>
  </si>
  <si>
    <t>2120 Subestaciones y Líneas de Distribución</t>
  </si>
  <si>
    <t>Autorizados en 2021</t>
  </si>
  <si>
    <t>Incremento de Capacidad de Transm en Las Delicias-Querétaro</t>
  </si>
  <si>
    <t>LT Corriente Alterna Submarina Playacar - Chankanaab II</t>
  </si>
  <si>
    <t>Autorizados en 2022</t>
  </si>
  <si>
    <t>Aumento de capacidad de transm de zonas Cancún y RivieraMaya</t>
  </si>
  <si>
    <t>Aumento de capacidad de transm zonas Cancún y RivieraMaya II</t>
  </si>
  <si>
    <t>Incremento en capacidad de transm Noreste Centro del País</t>
  </si>
  <si>
    <t>Solución congestión de enlaces transm GCR Noro  Occid Norte</t>
  </si>
  <si>
    <t>Autorizados en 2023</t>
  </si>
  <si>
    <t>Atención al Suministro en la Zona Vallarta</t>
  </si>
  <si>
    <t>Paso del Norte Banco 2</t>
  </si>
  <si>
    <t>Refuerzo de la Red de la Zona Piedras Negras</t>
  </si>
  <si>
    <t>Suministro de Energía Eléctrica en la Zona Los Ríos</t>
  </si>
  <si>
    <t>Total Inversión Condicionada</t>
  </si>
  <si>
    <t>Bajío</t>
  </si>
  <si>
    <t>Hermosillo</t>
  </si>
  <si>
    <t>Monterrey III</t>
  </si>
  <si>
    <t>Naco-Nogales</t>
  </si>
  <si>
    <t>Río Bravo II</t>
  </si>
  <si>
    <t>Mexicali</t>
  </si>
  <si>
    <t>Chihuahua III</t>
  </si>
  <si>
    <t>Tuxpan III y IV</t>
  </si>
  <si>
    <t>Tuxpan V</t>
  </si>
  <si>
    <t xml:space="preserve">Valladolid III   </t>
  </si>
  <si>
    <t>Norte II</t>
  </si>
  <si>
    <t>La Venta III</t>
  </si>
  <si>
    <t>Oaxaca I</t>
  </si>
  <si>
    <t>Oaxaca II y CE Oaxaca III y CE Oaxaca IV</t>
  </si>
  <si>
    <t>Baja California III</t>
  </si>
  <si>
    <t>Norte III (Juárez)</t>
  </si>
  <si>
    <t>Sureste I</t>
  </si>
  <si>
    <t>Topolobampo III</t>
  </si>
  <si>
    <t>3_/ La fecha de inicio de operación es la consignada en el Tomo VII del Presupuesto de Egresos de la Federación autorizado para el ejercicio fiscal 2024, corresponde al primer cierre parcial del proyecto.</t>
  </si>
  <si>
    <r>
      <t xml:space="preserve">CCI Guerrero Negro IV </t>
    </r>
    <r>
      <rPr>
        <vertAlign val="superscript"/>
        <sz val="9"/>
        <color theme="1"/>
        <rFont val="Montserrat"/>
      </rPr>
      <t>1_/</t>
    </r>
  </si>
  <si>
    <r>
      <t xml:space="preserve">SLT 1721 DISTRIBUCIÓN NORTE </t>
    </r>
    <r>
      <rPr>
        <vertAlign val="superscript"/>
        <sz val="9"/>
        <color theme="1"/>
        <rFont val="Montserrat"/>
      </rPr>
      <t>1_/</t>
    </r>
  </si>
  <si>
    <r>
      <t>SLT 1720 Distribución Valle de México</t>
    </r>
    <r>
      <rPr>
        <vertAlign val="superscript"/>
        <sz val="9"/>
        <color theme="1"/>
        <rFont val="Montserrat"/>
      </rPr>
      <t>1_/</t>
    </r>
  </si>
  <si>
    <r>
      <t xml:space="preserve">CG Los Humeros III </t>
    </r>
    <r>
      <rPr>
        <vertAlign val="superscript"/>
        <sz val="9"/>
        <color theme="1"/>
        <rFont val="Montserrat"/>
      </rPr>
      <t>1_/</t>
    </r>
  </si>
  <si>
    <r>
      <t xml:space="preserve">SLT 1821 Divisiones de Distribución </t>
    </r>
    <r>
      <rPr>
        <vertAlign val="superscript"/>
        <sz val="9"/>
        <color theme="1"/>
        <rFont val="Montserrat"/>
      </rPr>
      <t>1_/</t>
    </r>
  </si>
  <si>
    <r>
      <t xml:space="preserve">SLT SLT 2020 Subestaciones, Líneas y Redes de Distribución </t>
    </r>
    <r>
      <rPr>
        <vertAlign val="superscript"/>
        <sz val="9"/>
        <color theme="1"/>
        <rFont val="Montserrat"/>
      </rPr>
      <t>1_/</t>
    </r>
  </si>
  <si>
    <r>
      <t xml:space="preserve">SLT SLT 2120 Subestaciones y Líneas de Distribución </t>
    </r>
    <r>
      <rPr>
        <vertAlign val="superscript"/>
        <sz val="9"/>
        <color theme="1"/>
        <rFont val="Montserrat"/>
      </rPr>
      <t>1_/</t>
    </r>
  </si>
  <si>
    <t xml:space="preserve">Inversión Condicionada* </t>
  </si>
  <si>
    <r>
      <t xml:space="preserve">CE Sureste I </t>
    </r>
    <r>
      <rPr>
        <vertAlign val="superscript"/>
        <sz val="9"/>
        <color theme="1"/>
        <rFont val="Montserrat"/>
      </rPr>
      <t>1_/</t>
    </r>
  </si>
  <si>
    <t>SE 1403 Compensación Capacitiva de las Áreas Noroeste - Norte  1_/</t>
  </si>
  <si>
    <r>
      <t xml:space="preserve">Red de Transmisión Asociada al CC Noreste    </t>
    </r>
    <r>
      <rPr>
        <vertAlign val="superscript"/>
        <sz val="9"/>
        <rFont val="Montserrat"/>
      </rPr>
      <t xml:space="preserve"> 1_/</t>
    </r>
  </si>
  <si>
    <r>
      <t xml:space="preserve">1805 Línea de Transmisión Huasteca - Monterrey    </t>
    </r>
    <r>
      <rPr>
        <vertAlign val="superscript"/>
        <sz val="9"/>
        <rFont val="Montserrat"/>
      </rPr>
      <t xml:space="preserve"> 1_/</t>
    </r>
  </si>
  <si>
    <r>
      <t xml:space="preserve">Topolobampo III    </t>
    </r>
    <r>
      <rPr>
        <vertAlign val="superscript"/>
        <sz val="9"/>
        <rFont val="Montserrat"/>
      </rPr>
      <t xml:space="preserve"> 1_/</t>
    </r>
  </si>
  <si>
    <r>
      <t>Autorizados en 1997</t>
    </r>
    <r>
      <rPr>
        <b/>
        <vertAlign val="superscript"/>
        <sz val="9"/>
        <rFont val="Montserrat"/>
      </rPr>
      <t xml:space="preserve"> </t>
    </r>
  </si>
  <si>
    <t>(Millones de pesos a precios de 2024)</t>
  </si>
  <si>
    <t>p_/ Cifras preliminares. Las sumas de los parciales pueden no coincidir con los totales debido al redondeo.</t>
  </si>
  <si>
    <t xml:space="preserve">3_/ Los tipos de cambio promedio de fecha de liquidación utilizados fueron 17.0626 (enero), 17.0996 (febrero) y 16.8445 (marzo) pesos por dólar, publicados por el Banco de México (Banxico). </t>
  </si>
  <si>
    <t>p_/ Cifras preliminares. Las sumas de los parciales pueden no coincidir con los totales debido al redondeo. Para los ingresos del mes de marzo se consideran cifras presupuestadas.</t>
  </si>
  <si>
    <t>Informes sobre la Situación Económica,
las Finanzas Públicas y la Deuda Pública</t>
  </si>
  <si>
    <t>IV. PROYECTOS DE INFRAESTRUCTURA PRODUCTIVA DE LARGO PLAZO (PIDIREGAS)</t>
  </si>
  <si>
    <t>Primer Trimestre de 2024</t>
  </si>
  <si>
    <r>
      <t xml:space="preserve">AVANCE FINANCIERO Y FÍSICO DE PROYECTOS DE INFRAESTRUCTURA PRODUCTIVA DE LARGO PLAZO EN CONSTRUCCIÓN </t>
    </r>
    <r>
      <rPr>
        <b/>
        <vertAlign val="superscript"/>
        <sz val="12"/>
        <color theme="0"/>
        <rFont val="Montserrat"/>
      </rPr>
      <t>p_/</t>
    </r>
  </si>
  <si>
    <t>2_/ El tipo de cambio utilizado fue de 16.7032 pesos por dólar correspondiente al cierre de marzo de 2024.</t>
  </si>
  <si>
    <r>
      <t>Costo Total Autorizado</t>
    </r>
    <r>
      <rPr>
        <b/>
        <vertAlign val="superscript"/>
        <sz val="9"/>
        <color indexed="8"/>
        <rFont val="Montserrat"/>
      </rPr>
      <t xml:space="preserve"> 2_/</t>
    </r>
  </si>
  <si>
    <r>
      <t xml:space="preserve">Acumulado 2023 </t>
    </r>
    <r>
      <rPr>
        <b/>
        <vertAlign val="superscript"/>
        <sz val="9"/>
        <color indexed="8"/>
        <rFont val="Montserrat"/>
      </rPr>
      <t>2_/</t>
    </r>
  </si>
  <si>
    <r>
      <t xml:space="preserve">Estimada </t>
    </r>
    <r>
      <rPr>
        <b/>
        <vertAlign val="superscript"/>
        <sz val="9"/>
        <color indexed="8"/>
        <rFont val="Montserrat"/>
      </rPr>
      <t>1_/ 2_/</t>
    </r>
  </si>
  <si>
    <r>
      <t xml:space="preserve">Realizada </t>
    </r>
    <r>
      <rPr>
        <b/>
        <vertAlign val="superscript"/>
        <sz val="9"/>
        <rFont val="Montserrat"/>
      </rPr>
      <t>3_/</t>
    </r>
  </si>
  <si>
    <r>
      <t xml:space="preserve">FLUJO NETO DE PROYECTOS DE INFRAESTRUCTURA PRODUCTIVA DE LARGO PLAZO DE INVERSIÓN DIRECTA EN OPERACIÓN   </t>
    </r>
    <r>
      <rPr>
        <b/>
        <vertAlign val="superscript"/>
        <sz val="12"/>
        <color theme="0"/>
        <rFont val="Montserrat"/>
      </rPr>
      <t>1_/</t>
    </r>
  </si>
  <si>
    <r>
      <t>(Millones de pesos a precios de 2024)</t>
    </r>
    <r>
      <rPr>
        <b/>
        <vertAlign val="superscript"/>
        <sz val="12"/>
        <color theme="0"/>
        <rFont val="Montserrat"/>
      </rPr>
      <t xml:space="preserve"> P_/</t>
    </r>
  </si>
  <si>
    <r>
      <t xml:space="preserve">COMPROMISOS DE PROYECTOS DE INFRAESTRUCTURA PRODUCTIVA DE LARGO PLAZO DE INVERSIÓN DIRECTA EN OPERACIÓN      </t>
    </r>
    <r>
      <rPr>
        <b/>
        <vertAlign val="superscript"/>
        <sz val="12"/>
        <color indexed="9"/>
        <rFont val="Montserrat"/>
      </rPr>
      <t xml:space="preserve">p_/ </t>
    </r>
  </si>
  <si>
    <r>
      <t xml:space="preserve">VALOR PRESENTE NETO POR PROYECTO DE INVERSIÓN FINANCIADA DIRECTA  </t>
    </r>
    <r>
      <rPr>
        <b/>
        <vertAlign val="superscript"/>
        <sz val="12"/>
        <color theme="0"/>
        <rFont val="Montserrat"/>
      </rPr>
      <t>P_/</t>
    </r>
  </si>
  <si>
    <t>Enero - marzo</t>
  </si>
  <si>
    <r>
      <t xml:space="preserve">Inicio de operaciones </t>
    </r>
    <r>
      <rPr>
        <b/>
        <vertAlign val="superscript"/>
        <sz val="9"/>
        <rFont val="Montserrat"/>
      </rPr>
      <t>3_/</t>
    </r>
  </si>
  <si>
    <r>
      <t xml:space="preserve">Término de obligaciones </t>
    </r>
    <r>
      <rPr>
        <b/>
        <vertAlign val="superscript"/>
        <sz val="9"/>
        <rFont val="Montserrat"/>
      </rPr>
      <t>4_/</t>
    </r>
    <r>
      <rPr>
        <b/>
        <sz val="9"/>
        <rFont val="Montserrat"/>
      </rPr>
      <t xml:space="preserve"> </t>
    </r>
  </si>
  <si>
    <t>3_/La fecha de inicio de operación es la consignada en el Tomo VII del Presupuesto de Egresos de la Federación aprobado para el ejercicio fiscal 2024, corresponde al primer cierre parcial del proyecto.</t>
  </si>
  <si>
    <r>
      <t xml:space="preserve">VALOR PRESENTE NETO POR PROYECTO DE INVERSIÓN FINANCIADA CONDICIONADA </t>
    </r>
    <r>
      <rPr>
        <b/>
        <vertAlign val="superscript"/>
        <sz val="12"/>
        <color theme="0"/>
        <rFont val="Montserrat"/>
      </rPr>
      <t xml:space="preserve"> P_/</t>
    </r>
  </si>
  <si>
    <t>2_/  El año de autorización corresponde al ejercicio fiscal en que el proyecto se incluyó por primera vez en el Presupuesto de Egresos de la Federación en la modalidad de Pidiregas.</t>
  </si>
  <si>
    <t>1_/ El tipo de cambio utilizado para la presentación de la información en pesos es de 16.7032 el cual corresponde al cierre del primer trimestre del 2024.</t>
  </si>
  <si>
    <r>
      <t xml:space="preserve">Nombre del Proyecto </t>
    </r>
    <r>
      <rPr>
        <b/>
        <vertAlign val="superscript"/>
        <sz val="9"/>
        <rFont val="Montserrat"/>
      </rPr>
      <t>2_/</t>
    </r>
  </si>
  <si>
    <r>
      <t xml:space="preserve">(Millones de pesos a precios de 2024) </t>
    </r>
    <r>
      <rPr>
        <b/>
        <vertAlign val="superscript"/>
        <sz val="12"/>
        <color theme="0"/>
        <rFont val="Montserrat"/>
      </rPr>
      <t>1_/</t>
    </r>
  </si>
  <si>
    <t>NA: No aplica.</t>
  </si>
  <si>
    <t>*_/  El tipo de cambio utilizado es de 16.7032 correspondiente al cierre de marzo de 2024.</t>
  </si>
  <si>
    <t>(Millones de pesos a precios de 2024)  *_/</t>
  </si>
  <si>
    <r>
      <t xml:space="preserve">COMPROMISOS DE PROYECTOS DE INVERSION FINANCIADA DIRECTA Y CONDICIONADA RESPECTO A SU COSTO TOTAL ADJUDICADOS, EN CONSTRUCCIÓN Y OPERACIÓN      </t>
    </r>
    <r>
      <rPr>
        <b/>
        <vertAlign val="superscript"/>
        <sz val="14"/>
        <color theme="0"/>
        <rFont val="Arial"/>
        <family val="2"/>
      </rPr>
      <t>p_/</t>
    </r>
  </si>
  <si>
    <r>
      <t>(Millones de pesos a precios de 2024)</t>
    </r>
    <r>
      <rPr>
        <b/>
        <sz val="14"/>
        <color indexed="9"/>
        <rFont val="Arial"/>
        <family val="2"/>
      </rPr>
      <t xml:space="preserve">   </t>
    </r>
    <r>
      <rPr>
        <b/>
        <vertAlign val="superscript"/>
        <sz val="14"/>
        <color indexed="9"/>
        <rFont val="Arial"/>
        <family val="2"/>
      </rPr>
      <t>*_/</t>
    </r>
  </si>
  <si>
    <t>1_/ El tipo de cambio utilizado para la presentación de la información en pesos es de 16.7032, el cual corresponde al cierre del primer trimestre de 2024.</t>
  </si>
  <si>
    <t>2_/ El año de autorización corresponde al ejercicio fiscal en que el proyecto se incluyó por primera vez en el Presupuesto de Egresos de la Federación en la modalidad de Pidiregas.</t>
  </si>
  <si>
    <t>4_/ Es la fecha del último pago de amortizaciones de un proyecto.</t>
  </si>
  <si>
    <t>4_/  Es la fecha del último pago de amortizaciones de un proyecto.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</si>
</sst>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7">
    <numFmt numFmtId="43" formatCode="_-* #,##0.00_-;\-* #,##0.00_-;_-* &quot;-&quot;??_-;_-@_-"/>
    <numFmt numFmtId="164" formatCode="#,##0.00_ ;[Red]\-#,##0.00\ "/>
    <numFmt numFmtId="165" formatCode="#,##0.0_);[Red]\(#,##0.0\)"/>
    <numFmt numFmtId="166" formatCode="#,##0.00000000000000_);[Red]\(#,##0.00000000000000\)"/>
    <numFmt numFmtId="167" formatCode="_-* #,##0_-;\-* #,##0_-;_-* &quot;-&quot;??_-;_-@_-"/>
    <numFmt numFmtId="168" formatCode="0.0"/>
    <numFmt numFmtId="169" formatCode="#,##0.0_ ;\-#,##0.0\ "/>
    <numFmt numFmtId="170" formatCode="#,##0.0_ ;[Red]\-#,##0.0\ "/>
    <numFmt numFmtId="171" formatCode="_(* #,##0.00_);_(* \(#,##0.00\);_(* &quot;-&quot;??_);_(@_)"/>
    <numFmt numFmtId="172" formatCode="#,##0.0"/>
    <numFmt numFmtId="173" formatCode="_(* #,##0.0_);_(* \(#,##0.0\);_(* &quot;-&quot;??_);_(@_)"/>
    <numFmt numFmtId="174" formatCode="0.0000"/>
    <numFmt numFmtId="175" formatCode="_-* #,##0.0_-;\-* #,##0.0_-;_-* &quot;-&quot;??_-;_-@_-"/>
    <numFmt numFmtId="176" formatCode="#,##0.0_);\(#,##0.0\)"/>
    <numFmt numFmtId="177" formatCode="_-* #,##0.0_-;\-* #,##0.0_-;_-* &quot;-&quot;?_-;_-@_-"/>
    <numFmt numFmtId="178" formatCode="_(* #,##0.0_);_(* \(#,##0.0\);_(* &quot;-&quot;?_);_(@_)"/>
    <numFmt numFmtId="179" formatCode="0.000"/>
  </numFmts>
  <fonts count="63" x14ac:knownFonts="1">
    <font>
      <sz val="11"/>
      <color theme="1"/>
      <name val="Calibri"/>
      <family val="2"/>
      <scheme val="minor"/>
    </font>
    <font>
      <sz val="11"/>
      <color theme="1"/>
      <name val="Calibri"/>
      <family val="2"/>
      <scheme val="minor"/>
    </font>
    <font>
      <sz val="10"/>
      <name val="Arial"/>
      <family val="2"/>
    </font>
    <font>
      <b/>
      <sz val="10"/>
      <name val="Arial"/>
      <family val="2"/>
    </font>
    <font>
      <b/>
      <sz val="12"/>
      <color theme="0"/>
      <name val="Arial"/>
      <family val="2"/>
    </font>
    <font>
      <sz val="8"/>
      <name val="Arial"/>
      <family val="2"/>
    </font>
    <font>
      <b/>
      <sz val="8"/>
      <name val="Arial"/>
      <family val="2"/>
    </font>
    <font>
      <sz val="8"/>
      <color theme="1"/>
      <name val="Calibri"/>
      <family val="2"/>
      <scheme val="minor"/>
    </font>
    <font>
      <sz val="8"/>
      <color indexed="8"/>
      <name val="Montserrat"/>
      <family val="3"/>
    </font>
    <font>
      <sz val="12"/>
      <name val="Arial"/>
      <family val="2"/>
    </font>
    <font>
      <sz val="9"/>
      <name val="Arial"/>
      <family val="2"/>
    </font>
    <font>
      <b/>
      <sz val="11"/>
      <name val="Arial"/>
      <family val="2"/>
    </font>
    <font>
      <b/>
      <sz val="14"/>
      <name val="Arial"/>
      <family val="2"/>
    </font>
    <font>
      <b/>
      <sz val="11"/>
      <color theme="1"/>
      <name val="Arial"/>
      <family val="2"/>
    </font>
    <font>
      <sz val="11"/>
      <name val="Arial"/>
      <family val="2"/>
    </font>
    <font>
      <sz val="11"/>
      <color theme="1"/>
      <name val="Arial"/>
      <family val="2"/>
    </font>
    <font>
      <sz val="9"/>
      <color theme="1"/>
      <name val="Calibri"/>
      <family val="2"/>
      <scheme val="minor"/>
    </font>
    <font>
      <b/>
      <sz val="12"/>
      <color theme="0"/>
      <name val="Montserrat"/>
      <family val="3"/>
    </font>
    <font>
      <b/>
      <sz val="14"/>
      <color theme="0"/>
      <name val="Arial"/>
      <family val="2"/>
    </font>
    <font>
      <b/>
      <vertAlign val="superscript"/>
      <sz val="14"/>
      <color indexed="9"/>
      <name val="Arial"/>
      <family val="2"/>
    </font>
    <font>
      <sz val="14"/>
      <name val="Arial"/>
      <family val="2"/>
    </font>
    <font>
      <sz val="14"/>
      <color theme="0"/>
      <name val="Arial"/>
      <family val="2"/>
    </font>
    <font>
      <sz val="11"/>
      <color theme="0" tint="-0.14999847407452621"/>
      <name val="Arial"/>
      <family val="2"/>
    </font>
    <font>
      <sz val="8"/>
      <color theme="0"/>
      <name val="Arial"/>
      <family val="2"/>
    </font>
    <font>
      <sz val="10"/>
      <color indexed="8"/>
      <name val="Arial"/>
      <family val="2"/>
    </font>
    <font>
      <sz val="9"/>
      <color indexed="9"/>
      <name val="Arial"/>
      <family val="2"/>
    </font>
    <font>
      <sz val="11"/>
      <name val="Calibri"/>
      <family val="2"/>
    </font>
    <font>
      <sz val="11"/>
      <color rgb="FF000000"/>
      <name val="Calibri"/>
      <family val="2"/>
    </font>
    <font>
      <sz val="6"/>
      <name val="Arial"/>
      <family val="2"/>
    </font>
    <font>
      <sz val="14"/>
      <color indexed="22"/>
      <name val="Arial"/>
      <family val="2"/>
    </font>
    <font>
      <b/>
      <sz val="14"/>
      <color indexed="9"/>
      <name val="Arial"/>
      <family val="2"/>
    </font>
    <font>
      <sz val="11"/>
      <color theme="0"/>
      <name val="Arial"/>
      <family val="2"/>
    </font>
    <font>
      <sz val="12"/>
      <color theme="0"/>
      <name val="Arial"/>
      <family val="2"/>
    </font>
    <font>
      <sz val="7"/>
      <name val="Arial"/>
      <family val="2"/>
    </font>
    <font>
      <sz val="10"/>
      <name val="Montserrat"/>
    </font>
    <font>
      <sz val="9"/>
      <name val="Montserrat"/>
    </font>
    <font>
      <sz val="9"/>
      <color indexed="8"/>
      <name val="Montserrat"/>
    </font>
    <font>
      <vertAlign val="superscript"/>
      <sz val="9"/>
      <name val="Montserrat"/>
    </font>
    <font>
      <b/>
      <sz val="9"/>
      <name val="Montserrat"/>
    </font>
    <font>
      <sz val="9"/>
      <color theme="1"/>
      <name val="Montserrat"/>
    </font>
    <font>
      <b/>
      <sz val="9"/>
      <color theme="1"/>
      <name val="Montserrat"/>
    </font>
    <font>
      <vertAlign val="superscript"/>
      <sz val="9"/>
      <color theme="1"/>
      <name val="Montserrat"/>
    </font>
    <font>
      <b/>
      <sz val="9"/>
      <color theme="0"/>
      <name val="Montserrat"/>
    </font>
    <font>
      <sz val="9"/>
      <color rgb="FFFF0000"/>
      <name val="Montserrat"/>
    </font>
    <font>
      <b/>
      <sz val="9"/>
      <color indexed="8"/>
      <name val="Montserrat"/>
    </font>
    <font>
      <sz val="9"/>
      <color theme="0"/>
      <name val="Montserrat"/>
    </font>
    <font>
      <sz val="9"/>
      <color indexed="9"/>
      <name val="Montserrat"/>
    </font>
    <font>
      <b/>
      <vertAlign val="superscript"/>
      <sz val="9"/>
      <name val="Montserrat"/>
    </font>
    <font>
      <b/>
      <sz val="13"/>
      <color theme="0"/>
      <name val="Montserrat"/>
    </font>
    <font>
      <b/>
      <sz val="13"/>
      <color indexed="23"/>
      <name val="Montserrat"/>
    </font>
    <font>
      <b/>
      <sz val="13"/>
      <color theme="1"/>
      <name val="Montserrat"/>
    </font>
    <font>
      <b/>
      <sz val="12"/>
      <color theme="0"/>
      <name val="Montserrat"/>
    </font>
    <font>
      <b/>
      <vertAlign val="superscript"/>
      <sz val="12"/>
      <color theme="0"/>
      <name val="Montserrat"/>
    </font>
    <font>
      <sz val="12"/>
      <color theme="0"/>
      <name val="Montserrat"/>
    </font>
    <font>
      <sz val="11"/>
      <name val="Calibri"/>
      <family val="2"/>
      <scheme val="minor"/>
    </font>
    <font>
      <b/>
      <vertAlign val="superscript"/>
      <sz val="9"/>
      <color indexed="8"/>
      <name val="Montserrat"/>
    </font>
    <font>
      <sz val="7"/>
      <name val="Montserrat"/>
    </font>
    <font>
      <sz val="8"/>
      <name val="Montserrat"/>
    </font>
    <font>
      <b/>
      <sz val="12"/>
      <name val="Montserrat"/>
    </font>
    <font>
      <b/>
      <sz val="12"/>
      <color indexed="23"/>
      <name val="Montserrat"/>
    </font>
    <font>
      <b/>
      <vertAlign val="superscript"/>
      <sz val="12"/>
      <color indexed="9"/>
      <name val="Montserrat"/>
    </font>
    <font>
      <b/>
      <sz val="12"/>
      <color indexed="23"/>
      <name val="Soberana Titular"/>
      <family val="3"/>
    </font>
    <font>
      <b/>
      <vertAlign val="superscript"/>
      <sz val="14"/>
      <color theme="0"/>
      <name val="Arial"/>
      <family val="2"/>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D4C19C"/>
        <bgColor indexed="64"/>
      </patternFill>
    </fill>
    <fill>
      <patternFill patternType="solid">
        <fgColor theme="0" tint="-4.9989318521683403E-2"/>
        <bgColor indexed="64"/>
      </patternFill>
    </fill>
  </fills>
  <borders count="8">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medium">
        <color indexed="64"/>
      </bottom>
      <diagonal/>
    </border>
    <border>
      <left/>
      <right/>
      <top/>
      <bottom style="medium">
        <color theme="0" tint="-0.499984740745262"/>
      </bottom>
      <diagonal/>
    </border>
    <border>
      <left/>
      <right/>
      <top style="medium">
        <color theme="0" tint="-0.499984740745262"/>
      </top>
      <bottom/>
      <diagonal/>
    </border>
    <border>
      <left/>
      <right/>
      <top style="medium">
        <color theme="0" tint="-0.499984740745262"/>
      </top>
      <bottom style="medium">
        <color theme="0" tint="-0.499984740745262"/>
      </bottom>
      <diagonal/>
    </border>
  </borders>
  <cellStyleXfs count="11">
    <xf numFmtId="0" fontId="0" fillId="0" borderId="0"/>
    <xf numFmtId="43" fontId="1" fillId="0" borderId="0" applyFont="0" applyFill="0" applyBorder="0" applyAlignment="0" applyProtection="0"/>
    <xf numFmtId="0" fontId="2" fillId="0" borderId="0"/>
    <xf numFmtId="9" fontId="1" fillId="0" borderId="0" applyFont="0" applyFill="0" applyBorder="0" applyAlignment="0" applyProtection="0"/>
    <xf numFmtId="171" fontId="2" fillId="0" borderId="0" applyFont="0" applyFill="0" applyBorder="0" applyAlignment="0" applyProtection="0"/>
    <xf numFmtId="168" fontId="2" fillId="0" borderId="0"/>
    <xf numFmtId="43" fontId="2"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2" fillId="0" borderId="0"/>
  </cellStyleXfs>
  <cellXfs count="398">
    <xf numFmtId="0" fontId="0" fillId="0" borderId="0" xfId="0"/>
    <xf numFmtId="0" fontId="2" fillId="0" borderId="0" xfId="2"/>
    <xf numFmtId="0" fontId="0" fillId="0" borderId="0" xfId="0" applyAlignment="1">
      <alignment horizontal="left" indent="1"/>
    </xf>
    <xf numFmtId="0" fontId="3" fillId="0" borderId="0" xfId="2" applyFont="1"/>
    <xf numFmtId="0" fontId="3" fillId="0" borderId="0" xfId="2" applyFont="1" applyAlignment="1">
      <alignment horizontal="left" indent="1"/>
    </xf>
    <xf numFmtId="49" fontId="2" fillId="0" borderId="0" xfId="2" applyNumberFormat="1"/>
    <xf numFmtId="49" fontId="2" fillId="0" borderId="0" xfId="2" applyNumberFormat="1" applyAlignment="1">
      <alignment vertical="center"/>
    </xf>
    <xf numFmtId="0" fontId="2" fillId="0" borderId="0" xfId="2" applyAlignment="1">
      <alignment horizontal="right"/>
    </xf>
    <xf numFmtId="40" fontId="6" fillId="0" borderId="0" xfId="2" applyNumberFormat="1" applyFont="1" applyAlignment="1">
      <alignment horizontal="center"/>
    </xf>
    <xf numFmtId="0" fontId="5" fillId="0" borderId="0" xfId="0" applyFont="1" applyAlignment="1">
      <alignment horizontal="right"/>
    </xf>
    <xf numFmtId="0" fontId="5" fillId="0" borderId="0" xfId="2" applyFont="1" applyAlignment="1">
      <alignment horizontal="center" wrapText="1"/>
    </xf>
    <xf numFmtId="1" fontId="0" fillId="0" borderId="0" xfId="0" applyNumberFormat="1"/>
    <xf numFmtId="43" fontId="0" fillId="0" borderId="0" xfId="1" applyFont="1" applyAlignment="1">
      <alignment horizontal="left" indent="1"/>
    </xf>
    <xf numFmtId="164" fontId="0" fillId="0" borderId="0" xfId="0" applyNumberFormat="1"/>
    <xf numFmtId="43" fontId="0" fillId="0" borderId="0" xfId="0" applyNumberFormat="1" applyAlignment="1">
      <alignment horizontal="left" indent="1"/>
    </xf>
    <xf numFmtId="1" fontId="0" fillId="0" borderId="0" xfId="1" applyNumberFormat="1" applyFont="1" applyBorder="1"/>
    <xf numFmtId="167" fontId="0" fillId="0" borderId="0" xfId="1" applyNumberFormat="1" applyFont="1" applyBorder="1"/>
    <xf numFmtId="0" fontId="7" fillId="0" borderId="0" xfId="0" applyFont="1" applyAlignment="1">
      <alignment horizontal="center"/>
    </xf>
    <xf numFmtId="49" fontId="8" fillId="0" borderId="0" xfId="0" applyNumberFormat="1" applyFont="1" applyAlignment="1">
      <alignment horizontal="center" vertical="center"/>
    </xf>
    <xf numFmtId="167" fontId="7" fillId="0" borderId="0" xfId="1" applyNumberFormat="1" applyFont="1" applyFill="1" applyBorder="1" applyAlignment="1">
      <alignment horizontal="center"/>
    </xf>
    <xf numFmtId="0" fontId="5" fillId="0" borderId="0" xfId="2" applyFont="1" applyAlignment="1">
      <alignment horizontal="center" vertical="center"/>
    </xf>
    <xf numFmtId="43" fontId="9" fillId="0" borderId="0" xfId="1" applyFont="1" applyFill="1" applyAlignment="1"/>
    <xf numFmtId="0" fontId="9" fillId="0" borderId="0" xfId="0" applyFont="1"/>
    <xf numFmtId="43" fontId="9" fillId="0" borderId="0" xfId="1" applyFont="1" applyAlignment="1"/>
    <xf numFmtId="0" fontId="10" fillId="2" borderId="0" xfId="0" applyFont="1" applyFill="1"/>
    <xf numFmtId="0" fontId="10" fillId="2" borderId="0" xfId="0" applyFont="1" applyFill="1" applyAlignment="1">
      <alignment horizontal="centerContinuous"/>
    </xf>
    <xf numFmtId="43" fontId="11" fillId="2" borderId="0" xfId="1" applyFont="1" applyFill="1"/>
    <xf numFmtId="49" fontId="10" fillId="2" borderId="4" xfId="0" applyNumberFormat="1" applyFont="1" applyFill="1" applyBorder="1" applyAlignment="1">
      <alignment horizontal="center"/>
    </xf>
    <xf numFmtId="49" fontId="10" fillId="0" borderId="4" xfId="0" applyNumberFormat="1" applyFont="1" applyBorder="1" applyAlignment="1">
      <alignment horizontal="center"/>
    </xf>
    <xf numFmtId="0" fontId="12" fillId="0" borderId="0" xfId="0" applyNumberFormat="1" applyFont="1" applyFill="1"/>
    <xf numFmtId="169" fontId="13" fillId="0" borderId="0" xfId="1" applyNumberFormat="1" applyFont="1"/>
    <xf numFmtId="168" fontId="15" fillId="0" borderId="0" xfId="1" applyNumberFormat="1" applyFont="1" applyFill="1" applyAlignment="1">
      <alignment horizontal="right"/>
    </xf>
    <xf numFmtId="168" fontId="14" fillId="0" borderId="0" xfId="0" applyNumberFormat="1" applyFont="1" applyAlignment="1">
      <alignment horizontal="right"/>
    </xf>
    <xf numFmtId="0" fontId="15" fillId="0" borderId="0" xfId="0" applyFont="1" applyAlignment="1">
      <alignment horizontal="right"/>
    </xf>
    <xf numFmtId="0" fontId="1" fillId="0" borderId="0" xfId="0" applyFont="1" applyAlignment="1">
      <alignment horizontal="right"/>
    </xf>
    <xf numFmtId="0" fontId="16" fillId="0" borderId="0" xfId="0" applyFont="1"/>
    <xf numFmtId="0" fontId="9" fillId="0" borderId="0" xfId="2" applyFont="1" applyAlignment="1">
      <alignment vertical="center"/>
    </xf>
    <xf numFmtId="0" fontId="9" fillId="0" borderId="0" xfId="2" quotePrefix="1" applyFont="1" applyAlignment="1">
      <alignment vertical="center"/>
    </xf>
    <xf numFmtId="0" fontId="17" fillId="0" borderId="0" xfId="2" applyFont="1" applyAlignment="1">
      <alignment vertical="center"/>
    </xf>
    <xf numFmtId="171" fontId="9" fillId="0" borderId="0" xfId="4" applyFont="1" applyAlignment="1">
      <alignment vertical="center"/>
    </xf>
    <xf numFmtId="0" fontId="14" fillId="0" borderId="0" xfId="2" applyFont="1" applyAlignment="1">
      <alignment vertical="center"/>
    </xf>
    <xf numFmtId="0" fontId="14" fillId="0" borderId="0" xfId="2" applyFont="1" applyAlignment="1">
      <alignment horizontal="center" vertical="center"/>
    </xf>
    <xf numFmtId="170" fontId="14" fillId="0" borderId="0" xfId="2" applyNumberFormat="1" applyFont="1" applyAlignment="1">
      <alignment vertical="center"/>
    </xf>
    <xf numFmtId="0" fontId="5" fillId="0" borderId="0" xfId="2" applyFont="1" applyAlignment="1">
      <alignment vertical="center"/>
    </xf>
    <xf numFmtId="172" fontId="14" fillId="0" borderId="0" xfId="2" applyNumberFormat="1" applyFont="1" applyAlignment="1">
      <alignment vertical="center"/>
    </xf>
    <xf numFmtId="0" fontId="20" fillId="0" borderId="0" xfId="2" applyFont="1" applyAlignment="1">
      <alignment vertical="center"/>
    </xf>
    <xf numFmtId="0" fontId="21" fillId="0" borderId="0" xfId="2" applyFont="1" applyAlignment="1">
      <alignment horizontal="center" vertical="center"/>
    </xf>
    <xf numFmtId="174" fontId="22" fillId="0" borderId="0" xfId="2" applyNumberFormat="1" applyFont="1" applyAlignment="1">
      <alignment vertical="center"/>
    </xf>
    <xf numFmtId="0" fontId="23" fillId="0" borderId="0" xfId="2" applyFont="1" applyAlignment="1">
      <alignment vertical="center"/>
    </xf>
    <xf numFmtId="172" fontId="2" fillId="0" borderId="0" xfId="2" applyNumberFormat="1" applyAlignment="1">
      <alignment vertical="center"/>
    </xf>
    <xf numFmtId="0" fontId="2" fillId="0" borderId="0" xfId="2" applyAlignment="1">
      <alignment vertical="center"/>
    </xf>
    <xf numFmtId="175" fontId="2" fillId="0" borderId="0" xfId="1" applyNumberFormat="1" applyFont="1" applyFill="1" applyAlignment="1">
      <alignment vertical="center"/>
    </xf>
    <xf numFmtId="172" fontId="10" fillId="0" borderId="0" xfId="2" applyNumberFormat="1" applyFont="1" applyAlignment="1">
      <alignment vertical="center"/>
    </xf>
    <xf numFmtId="0" fontId="10" fillId="0" borderId="0" xfId="2" applyFont="1" applyAlignment="1">
      <alignment vertical="center"/>
    </xf>
    <xf numFmtId="1" fontId="10" fillId="0" borderId="0" xfId="2" applyNumberFormat="1" applyFont="1" applyAlignment="1">
      <alignment vertical="center"/>
    </xf>
    <xf numFmtId="0" fontId="25" fillId="0" borderId="0" xfId="2" applyFont="1" applyAlignment="1">
      <alignment vertical="center"/>
    </xf>
    <xf numFmtId="175" fontId="26" fillId="0" borderId="0" xfId="7" applyNumberFormat="1" applyFont="1" applyFill="1" applyBorder="1" applyAlignment="1">
      <alignment vertical="center"/>
    </xf>
    <xf numFmtId="175" fontId="27" fillId="0" borderId="0" xfId="7" applyNumberFormat="1" applyFont="1" applyFill="1" applyBorder="1" applyAlignment="1">
      <alignment vertical="center"/>
    </xf>
    <xf numFmtId="43" fontId="5" fillId="0" borderId="0" xfId="1" applyFont="1" applyFill="1" applyBorder="1" applyAlignment="1">
      <alignment vertical="center"/>
    </xf>
    <xf numFmtId="1" fontId="5" fillId="0" borderId="0" xfId="2" applyNumberFormat="1" applyFont="1" applyAlignment="1">
      <alignment vertical="center"/>
    </xf>
    <xf numFmtId="0" fontId="2" fillId="0" borderId="0" xfId="2" applyAlignment="1">
      <alignment horizontal="left" vertical="center"/>
    </xf>
    <xf numFmtId="0" fontId="28" fillId="0" borderId="0" xfId="2" applyFont="1" applyAlignment="1">
      <alignment vertical="center"/>
    </xf>
    <xf numFmtId="0" fontId="0" fillId="0" borderId="0" xfId="0" applyAlignment="1">
      <alignment vertical="center" wrapText="1"/>
    </xf>
    <xf numFmtId="0" fontId="29" fillId="0" borderId="0" xfId="2" applyFont="1" applyAlignment="1">
      <alignment vertical="center"/>
    </xf>
    <xf numFmtId="0" fontId="31" fillId="3" borderId="0" xfId="2" applyFont="1" applyFill="1" applyAlignment="1">
      <alignment vertical="center"/>
    </xf>
    <xf numFmtId="170" fontId="14" fillId="0" borderId="0" xfId="2" applyNumberFormat="1" applyFont="1" applyAlignment="1">
      <alignment horizontal="right" vertical="center"/>
    </xf>
    <xf numFmtId="0" fontId="9" fillId="0" borderId="0" xfId="2" applyFont="1" applyAlignment="1">
      <alignment horizontal="center" vertical="center"/>
    </xf>
    <xf numFmtId="9" fontId="9" fillId="0" borderId="0" xfId="3" applyFont="1" applyFill="1" applyAlignment="1">
      <alignment vertical="center"/>
    </xf>
    <xf numFmtId="175" fontId="9" fillId="0" borderId="0" xfId="1" applyNumberFormat="1" applyFont="1" applyFill="1" applyAlignment="1">
      <alignment vertical="center"/>
    </xf>
    <xf numFmtId="177" fontId="9" fillId="0" borderId="0" xfId="2" applyNumberFormat="1" applyFont="1" applyAlignment="1">
      <alignment vertical="center"/>
    </xf>
    <xf numFmtId="9" fontId="5" fillId="0" borderId="0" xfId="3" applyFont="1" applyFill="1" applyAlignment="1">
      <alignment vertical="center"/>
    </xf>
    <xf numFmtId="175" fontId="5" fillId="0" borderId="0" xfId="1" applyNumberFormat="1" applyFont="1" applyFill="1" applyAlignment="1">
      <alignment vertical="center"/>
    </xf>
    <xf numFmtId="43" fontId="5" fillId="0" borderId="0" xfId="2" applyNumberFormat="1" applyFont="1" applyAlignment="1">
      <alignment vertical="center"/>
    </xf>
    <xf numFmtId="9" fontId="5" fillId="0" borderId="0" xfId="3" applyFont="1" applyAlignment="1">
      <alignment vertical="center"/>
    </xf>
    <xf numFmtId="0" fontId="32" fillId="0" borderId="0" xfId="2" applyFont="1" applyAlignment="1">
      <alignment vertical="center"/>
    </xf>
    <xf numFmtId="174" fontId="9" fillId="0" borderId="0" xfId="2" applyNumberFormat="1" applyFont="1" applyAlignment="1">
      <alignment vertical="center"/>
    </xf>
    <xf numFmtId="0" fontId="3" fillId="0" borderId="0" xfId="2" applyFont="1" applyAlignment="1">
      <alignment horizontal="center" vertical="center"/>
    </xf>
    <xf numFmtId="0" fontId="2" fillId="0" borderId="0" xfId="2" applyAlignment="1">
      <alignment horizontal="center" vertical="center"/>
    </xf>
    <xf numFmtId="15" fontId="2" fillId="0" borderId="0" xfId="2" applyNumberFormat="1" applyAlignment="1">
      <alignment horizontal="center" vertical="center"/>
    </xf>
    <xf numFmtId="178" fontId="2" fillId="0" borderId="0" xfId="2" applyNumberFormat="1" applyAlignment="1">
      <alignment horizontal="center" vertical="center"/>
    </xf>
    <xf numFmtId="0" fontId="2" fillId="3" borderId="0" xfId="2" applyFill="1" applyAlignment="1">
      <alignment vertical="center"/>
    </xf>
    <xf numFmtId="178" fontId="2" fillId="0" borderId="0" xfId="2" applyNumberFormat="1" applyAlignment="1">
      <alignment vertical="center"/>
    </xf>
    <xf numFmtId="1" fontId="2" fillId="0" borderId="0" xfId="2" applyNumberFormat="1" applyAlignment="1">
      <alignment horizontal="center" vertical="center"/>
    </xf>
    <xf numFmtId="0" fontId="3" fillId="0" borderId="0" xfId="2" applyFont="1" applyAlignment="1">
      <alignment vertical="center"/>
    </xf>
    <xf numFmtId="0" fontId="5" fillId="0" borderId="0" xfId="2" applyFont="1" applyAlignment="1">
      <alignment horizontal="left" vertical="center"/>
    </xf>
    <xf numFmtId="0" fontId="33" fillId="0" borderId="0" xfId="2" applyFont="1" applyAlignment="1">
      <alignment horizontal="justify" vertical="center" wrapText="1"/>
    </xf>
    <xf numFmtId="0" fontId="33" fillId="0" borderId="0" xfId="2" applyFont="1" applyAlignment="1">
      <alignment horizontal="left" vertical="center"/>
    </xf>
    <xf numFmtId="172" fontId="33" fillId="0" borderId="0" xfId="2" applyNumberFormat="1" applyFont="1" applyAlignment="1">
      <alignment horizontal="right" vertical="center"/>
    </xf>
    <xf numFmtId="17" fontId="33" fillId="0" borderId="0" xfId="2" applyNumberFormat="1" applyFont="1" applyAlignment="1">
      <alignment horizontal="center" vertical="center"/>
    </xf>
    <xf numFmtId="0" fontId="33" fillId="0" borderId="0" xfId="2" applyFont="1" applyAlignment="1">
      <alignment horizontal="center" vertical="center"/>
    </xf>
    <xf numFmtId="0" fontId="33" fillId="0" borderId="0" xfId="2" applyFont="1" applyAlignment="1">
      <alignment vertical="center"/>
    </xf>
    <xf numFmtId="165" fontId="2" fillId="0" borderId="0" xfId="2" applyNumberFormat="1" applyAlignment="1">
      <alignment vertical="center"/>
    </xf>
    <xf numFmtId="0" fontId="2" fillId="0" borderId="0" xfId="2" quotePrefix="1" applyAlignment="1">
      <alignment vertical="center"/>
    </xf>
    <xf numFmtId="175" fontId="5" fillId="0" borderId="0" xfId="6" applyNumberFormat="1" applyFont="1" applyBorder="1" applyAlignment="1">
      <alignment vertical="center"/>
    </xf>
    <xf numFmtId="15" fontId="5" fillId="0" borderId="0" xfId="2" applyNumberFormat="1" applyFont="1" applyAlignment="1">
      <alignment horizontal="center" vertical="center"/>
    </xf>
    <xf numFmtId="15" fontId="5" fillId="3" borderId="0" xfId="2" applyNumberFormat="1" applyFont="1" applyFill="1" applyAlignment="1">
      <alignment horizontal="center" vertical="center"/>
    </xf>
    <xf numFmtId="0" fontId="7" fillId="0" borderId="0" xfId="9" applyFont="1" applyAlignment="1">
      <alignment horizontal="center" vertical="center"/>
    </xf>
    <xf numFmtId="179" fontId="2" fillId="0" borderId="0" xfId="2" applyNumberFormat="1" applyAlignment="1">
      <alignment horizontal="right" vertical="center"/>
    </xf>
    <xf numFmtId="1" fontId="24" fillId="0" borderId="0" xfId="2" applyNumberFormat="1" applyFont="1" applyAlignment="1">
      <alignment horizontal="center" vertical="center"/>
    </xf>
    <xf numFmtId="179" fontId="10" fillId="0" borderId="0" xfId="2" applyNumberFormat="1" applyFont="1" applyAlignment="1">
      <alignment horizontal="right" vertical="center"/>
    </xf>
    <xf numFmtId="0" fontId="10" fillId="0" borderId="0" xfId="2" applyFont="1" applyAlignment="1">
      <alignment horizontal="center" vertical="center"/>
    </xf>
    <xf numFmtId="0" fontId="35" fillId="0" borderId="0" xfId="2" applyFont="1" applyAlignment="1">
      <alignment horizontal="center" vertical="center"/>
    </xf>
    <xf numFmtId="0" fontId="39" fillId="0" borderId="0" xfId="0" applyFont="1" applyAlignment="1">
      <alignment horizontal="left" indent="1"/>
    </xf>
    <xf numFmtId="0" fontId="39" fillId="0" borderId="0" xfId="0" applyFont="1"/>
    <xf numFmtId="0" fontId="35" fillId="0" borderId="0" xfId="2" applyFont="1" applyAlignment="1">
      <alignment horizontal="left"/>
    </xf>
    <xf numFmtId="0" fontId="35" fillId="0" borderId="0" xfId="2" applyFont="1" applyAlignment="1">
      <alignment wrapText="1"/>
    </xf>
    <xf numFmtId="1" fontId="39" fillId="0" borderId="0" xfId="1" applyNumberFormat="1" applyFont="1" applyBorder="1"/>
    <xf numFmtId="0" fontId="39" fillId="0" borderId="0" xfId="0" applyFont="1" applyAlignment="1">
      <alignment horizontal="left"/>
    </xf>
    <xf numFmtId="49" fontId="36" fillId="0" borderId="0" xfId="0" applyNumberFormat="1" applyFont="1" applyAlignment="1">
      <alignment horizontal="center" vertical="center"/>
    </xf>
    <xf numFmtId="167" fontId="39" fillId="0" borderId="0" xfId="1" applyNumberFormat="1" applyFont="1" applyBorder="1"/>
    <xf numFmtId="0" fontId="35" fillId="0" borderId="0" xfId="0" applyFont="1" applyAlignment="1">
      <alignment horizontal="left"/>
    </xf>
    <xf numFmtId="0" fontId="35" fillId="0" borderId="0" xfId="0" applyFont="1"/>
    <xf numFmtId="0" fontId="35" fillId="0" borderId="0" xfId="0" applyFont="1" applyAlignment="1">
      <alignment horizontal="left" vertical="center"/>
    </xf>
    <xf numFmtId="0" fontId="35" fillId="0" borderId="0" xfId="0" applyFont="1" applyAlignment="1">
      <alignment vertical="center"/>
    </xf>
    <xf numFmtId="0" fontId="35" fillId="0" borderId="0" xfId="0" applyFont="1" applyAlignment="1">
      <alignment vertical="top"/>
    </xf>
    <xf numFmtId="0" fontId="35" fillId="0" borderId="0" xfId="0" applyFont="1" applyAlignment="1">
      <alignment horizontal="center" vertical="top"/>
    </xf>
    <xf numFmtId="0" fontId="35" fillId="0" borderId="0" xfId="2" applyFont="1"/>
    <xf numFmtId="0" fontId="38" fillId="0" borderId="0" xfId="2" applyFont="1" applyAlignment="1">
      <alignment horizontal="center" vertical="center"/>
    </xf>
    <xf numFmtId="0" fontId="35" fillId="0" borderId="0" xfId="2" applyFont="1" applyAlignment="1">
      <alignment vertical="center"/>
    </xf>
    <xf numFmtId="0" fontId="38" fillId="0" borderId="1" xfId="2" applyFont="1" applyBorder="1" applyAlignment="1">
      <alignment horizontal="center" vertical="center"/>
    </xf>
    <xf numFmtId="0" fontId="38" fillId="0" borderId="0" xfId="2" applyFont="1" applyAlignment="1">
      <alignment horizontal="center" vertical="center" wrapText="1"/>
    </xf>
    <xf numFmtId="172" fontId="35" fillId="0" borderId="0" xfId="2" applyNumberFormat="1" applyFont="1" applyAlignment="1">
      <alignment vertical="center"/>
    </xf>
    <xf numFmtId="172" fontId="35" fillId="0" borderId="0" xfId="2" applyNumberFormat="1" applyFont="1" applyAlignment="1">
      <alignment horizontal="right" vertical="center"/>
    </xf>
    <xf numFmtId="165" fontId="35" fillId="0" borderId="0" xfId="2" applyNumberFormat="1" applyFont="1" applyAlignment="1">
      <alignment vertical="center"/>
    </xf>
    <xf numFmtId="171" fontId="35" fillId="0" borderId="0" xfId="4" applyFont="1" applyFill="1" applyAlignment="1">
      <alignment vertical="center"/>
    </xf>
    <xf numFmtId="173" fontId="35" fillId="0" borderId="0" xfId="4" applyNumberFormat="1" applyFont="1" applyFill="1" applyAlignment="1">
      <alignment vertical="center"/>
    </xf>
    <xf numFmtId="171" fontId="35" fillId="0" borderId="0" xfId="2" applyNumberFormat="1" applyFont="1" applyAlignment="1">
      <alignment vertical="center"/>
    </xf>
    <xf numFmtId="0" fontId="35" fillId="0" borderId="0" xfId="2" applyFont="1" applyAlignment="1">
      <alignment horizontal="left" vertical="center"/>
    </xf>
    <xf numFmtId="0" fontId="35" fillId="0" borderId="0" xfId="6" applyNumberFormat="1" applyFont="1" applyFill="1" applyBorder="1" applyAlignment="1">
      <alignment horizontal="left" vertical="center"/>
    </xf>
    <xf numFmtId="0" fontId="36" fillId="0" borderId="0" xfId="2" applyFont="1" applyAlignment="1">
      <alignment vertical="center"/>
    </xf>
    <xf numFmtId="176" fontId="35" fillId="0" borderId="0" xfId="2" applyNumberFormat="1" applyFont="1" applyAlignment="1">
      <alignment vertical="center"/>
    </xf>
    <xf numFmtId="0" fontId="43" fillId="0" borderId="0" xfId="2" applyFont="1" applyAlignment="1">
      <alignment vertical="center"/>
    </xf>
    <xf numFmtId="0" fontId="35" fillId="0" borderId="0" xfId="2" applyFont="1" applyAlignment="1">
      <alignment horizontal="justify" vertical="center"/>
    </xf>
    <xf numFmtId="175" fontId="35" fillId="0" borderId="0" xfId="1" applyNumberFormat="1" applyFont="1" applyFill="1" applyAlignment="1">
      <alignment vertical="center"/>
    </xf>
    <xf numFmtId="175" fontId="35" fillId="0" borderId="0" xfId="2" applyNumberFormat="1" applyFont="1" applyAlignment="1">
      <alignment vertical="center"/>
    </xf>
    <xf numFmtId="177" fontId="35" fillId="0" borderId="0" xfId="2" applyNumberFormat="1" applyFont="1" applyAlignment="1">
      <alignment vertical="center"/>
    </xf>
    <xf numFmtId="170" fontId="35" fillId="0" borderId="0" xfId="2" applyNumberFormat="1" applyFont="1" applyAlignment="1">
      <alignment horizontal="right" vertical="center"/>
    </xf>
    <xf numFmtId="0" fontId="45" fillId="0" borderId="0" xfId="2" applyFont="1" applyAlignment="1">
      <alignment vertical="center"/>
    </xf>
    <xf numFmtId="0" fontId="35" fillId="0" borderId="0" xfId="2" applyFont="1" applyAlignment="1">
      <alignment horizontal="justify" vertical="center" wrapText="1"/>
    </xf>
    <xf numFmtId="17" fontId="35" fillId="0" borderId="0" xfId="2" applyNumberFormat="1" applyFont="1" applyAlignment="1">
      <alignment horizontal="center" vertical="center"/>
    </xf>
    <xf numFmtId="0" fontId="50" fillId="0" borderId="0" xfId="0" applyFont="1" applyAlignment="1">
      <alignment horizontal="left" wrapText="1"/>
    </xf>
    <xf numFmtId="0" fontId="2" fillId="0" borderId="5" xfId="2" applyBorder="1"/>
    <xf numFmtId="0" fontId="50" fillId="0" borderId="6" xfId="0" applyFont="1" applyBorder="1" applyAlignment="1">
      <alignment horizontal="center"/>
    </xf>
    <xf numFmtId="0" fontId="0" fillId="0" borderId="6" xfId="0" applyBorder="1"/>
    <xf numFmtId="1" fontId="51" fillId="4" borderId="0" xfId="2" applyNumberFormat="1" applyFont="1" applyFill="1" applyAlignment="1">
      <alignment horizontal="left" vertical="center"/>
    </xf>
    <xf numFmtId="0" fontId="51" fillId="4" borderId="0" xfId="2" applyFont="1" applyFill="1" applyAlignment="1">
      <alignment vertical="top"/>
    </xf>
    <xf numFmtId="0" fontId="51" fillId="4" borderId="0" xfId="2" applyFont="1" applyFill="1" applyAlignment="1">
      <alignment horizontal="left" vertical="top"/>
    </xf>
    <xf numFmtId="2" fontId="51" fillId="4" borderId="0" xfId="2" applyNumberFormat="1" applyFont="1" applyFill="1" applyAlignment="1">
      <alignment horizontal="left" vertical="center"/>
    </xf>
    <xf numFmtId="0" fontId="51" fillId="4" borderId="0" xfId="0" applyFont="1" applyFill="1" applyAlignment="1">
      <alignment horizontal="left"/>
    </xf>
    <xf numFmtId="0" fontId="51" fillId="4" borderId="0" xfId="2" applyFont="1" applyFill="1" applyAlignment="1">
      <alignment horizontal="left"/>
    </xf>
    <xf numFmtId="0" fontId="53" fillId="4" borderId="0" xfId="2" applyFont="1" applyFill="1" applyAlignment="1">
      <alignment horizontal="left"/>
    </xf>
    <xf numFmtId="0" fontId="51" fillId="4" borderId="0" xfId="2" applyFont="1" applyFill="1"/>
    <xf numFmtId="0" fontId="51" fillId="4" borderId="0" xfId="2" applyFont="1" applyFill="1" applyAlignment="1">
      <alignment horizontal="left" indent="1"/>
    </xf>
    <xf numFmtId="0" fontId="54" fillId="0" borderId="0" xfId="0" applyFont="1" applyFill="1"/>
    <xf numFmtId="49" fontId="35" fillId="0" borderId="7" xfId="2" applyNumberFormat="1" applyFont="1" applyBorder="1" applyAlignment="1">
      <alignment horizontal="center"/>
    </xf>
    <xf numFmtId="49" fontId="36" fillId="0" borderId="7" xfId="2" applyNumberFormat="1" applyFont="1" applyBorder="1" applyAlignment="1">
      <alignment horizontal="center"/>
    </xf>
    <xf numFmtId="0" fontId="36" fillId="0" borderId="7" xfId="2" applyFont="1" applyBorder="1" applyAlignment="1">
      <alignment horizontal="center" vertical="center"/>
    </xf>
    <xf numFmtId="49" fontId="34" fillId="0" borderId="0" xfId="2" applyNumberFormat="1" applyFont="1"/>
    <xf numFmtId="1" fontId="35" fillId="5" borderId="0" xfId="2" applyNumberFormat="1" applyFont="1" applyFill="1" applyAlignment="1">
      <alignment horizontal="center" vertical="center"/>
    </xf>
    <xf numFmtId="0" fontId="38" fillId="5" borderId="0" xfId="2" applyFont="1" applyFill="1" applyAlignment="1">
      <alignment horizontal="center" wrapText="1"/>
    </xf>
    <xf numFmtId="170" fontId="38" fillId="5" borderId="0" xfId="2" applyNumberFormat="1" applyFont="1" applyFill="1" applyAlignment="1">
      <alignment horizontal="center"/>
    </xf>
    <xf numFmtId="0" fontId="38" fillId="5" borderId="0" xfId="2" applyFont="1" applyFill="1" applyAlignment="1">
      <alignment horizontal="left" wrapText="1"/>
    </xf>
    <xf numFmtId="0" fontId="38" fillId="5" borderId="0" xfId="2" applyFont="1" applyFill="1" applyAlignment="1">
      <alignment wrapText="1"/>
    </xf>
    <xf numFmtId="1" fontId="35" fillId="5" borderId="0" xfId="0" applyNumberFormat="1" applyFont="1" applyFill="1" applyAlignment="1">
      <alignment horizontal="right"/>
    </xf>
    <xf numFmtId="0" fontId="35" fillId="5" borderId="0" xfId="2" applyFont="1" applyFill="1" applyAlignment="1">
      <alignment horizontal="center" wrapText="1"/>
    </xf>
    <xf numFmtId="170" fontId="35" fillId="5" borderId="0" xfId="2" applyNumberFormat="1" applyFont="1" applyFill="1" applyAlignment="1">
      <alignment horizontal="center"/>
    </xf>
    <xf numFmtId="170" fontId="35" fillId="5" borderId="0" xfId="0" applyNumberFormat="1" applyFont="1" applyFill="1" applyAlignment="1">
      <alignment horizontal="center"/>
    </xf>
    <xf numFmtId="0" fontId="39" fillId="5" borderId="0" xfId="0" applyFont="1" applyFill="1" applyAlignment="1">
      <alignment horizontal="left" indent="1"/>
    </xf>
    <xf numFmtId="0" fontId="38" fillId="5" borderId="0" xfId="2" applyFont="1" applyFill="1" applyAlignment="1">
      <alignment horizontal="left"/>
    </xf>
    <xf numFmtId="170" fontId="40" fillId="5" borderId="0" xfId="0" applyNumberFormat="1" applyFont="1" applyFill="1" applyAlignment="1">
      <alignment horizontal="center"/>
    </xf>
    <xf numFmtId="1" fontId="35" fillId="5" borderId="0" xfId="2" applyNumberFormat="1" applyFont="1" applyFill="1" applyAlignment="1">
      <alignment wrapText="1"/>
    </xf>
    <xf numFmtId="165" fontId="35" fillId="5" borderId="0" xfId="2" applyNumberFormat="1" applyFont="1" applyFill="1" applyAlignment="1">
      <alignment horizontal="center"/>
    </xf>
    <xf numFmtId="166" fontId="35" fillId="5" borderId="0" xfId="2" applyNumberFormat="1" applyFont="1" applyFill="1" applyAlignment="1">
      <alignment horizontal="left" indent="1"/>
    </xf>
    <xf numFmtId="0" fontId="39" fillId="5" borderId="0" xfId="0" applyFont="1" applyFill="1"/>
    <xf numFmtId="0" fontId="35" fillId="5" borderId="0" xfId="2" applyFont="1" applyFill="1" applyAlignment="1">
      <alignment horizontal="left"/>
    </xf>
    <xf numFmtId="1" fontId="35" fillId="5" borderId="0" xfId="2" applyNumberFormat="1" applyFont="1" applyFill="1"/>
    <xf numFmtId="1" fontId="35" fillId="5" borderId="5" xfId="0" applyNumberFormat="1" applyFont="1" applyFill="1" applyBorder="1" applyAlignment="1">
      <alignment horizontal="right"/>
    </xf>
    <xf numFmtId="0" fontId="39" fillId="5" borderId="5" xfId="0" applyFont="1" applyFill="1" applyBorder="1" applyAlignment="1">
      <alignment horizontal="left" indent="1"/>
    </xf>
    <xf numFmtId="0" fontId="35" fillId="5" borderId="5" xfId="2" applyFont="1" applyFill="1" applyBorder="1" applyAlignment="1">
      <alignment horizontal="center" wrapText="1"/>
    </xf>
    <xf numFmtId="170" fontId="35" fillId="5" borderId="5" xfId="2" applyNumberFormat="1" applyFont="1" applyFill="1" applyBorder="1" applyAlignment="1">
      <alignment horizontal="center"/>
    </xf>
    <xf numFmtId="170" fontId="35" fillId="5" borderId="5" xfId="0" applyNumberFormat="1" applyFont="1" applyFill="1" applyBorder="1" applyAlignment="1">
      <alignment horizontal="center"/>
    </xf>
    <xf numFmtId="0" fontId="44" fillId="0" borderId="1" xfId="2" applyFont="1" applyBorder="1" applyAlignment="1">
      <alignment horizontal="center" vertical="center" wrapText="1"/>
    </xf>
    <xf numFmtId="0" fontId="44" fillId="0" borderId="0" xfId="2" applyFont="1" applyAlignment="1">
      <alignment horizontal="center"/>
    </xf>
    <xf numFmtId="0" fontId="44" fillId="0" borderId="0" xfId="2" applyFont="1" applyAlignment="1">
      <alignment horizontal="center" vertical="center"/>
    </xf>
    <xf numFmtId="0" fontId="44" fillId="0" borderId="0" xfId="2" applyFont="1" applyAlignment="1">
      <alignment horizontal="center" vertical="center" wrapText="1"/>
    </xf>
    <xf numFmtId="1" fontId="38" fillId="0" borderId="1" xfId="2" applyNumberFormat="1" applyFont="1" applyBorder="1" applyAlignment="1">
      <alignment horizontal="center"/>
    </xf>
    <xf numFmtId="49" fontId="44" fillId="0" borderId="1" xfId="2" applyNumberFormat="1" applyFont="1" applyBorder="1" applyAlignment="1">
      <alignment horizontal="center"/>
    </xf>
    <xf numFmtId="49" fontId="38" fillId="0" borderId="1" xfId="2" applyNumberFormat="1" applyFont="1" applyBorder="1" applyAlignment="1">
      <alignment horizontal="center"/>
    </xf>
    <xf numFmtId="0" fontId="44" fillId="0" borderId="1" xfId="2" applyFont="1" applyBorder="1" applyAlignment="1">
      <alignment horizontal="center" vertical="center"/>
    </xf>
    <xf numFmtId="1" fontId="35" fillId="0" borderId="6" xfId="0" applyNumberFormat="1" applyFont="1" applyBorder="1" applyAlignment="1">
      <alignment horizontal="left" wrapText="1"/>
    </xf>
    <xf numFmtId="0" fontId="48" fillId="4" borderId="0" xfId="0" applyFont="1" applyFill="1" applyAlignment="1">
      <alignment horizontal="center" vertical="center" wrapText="1"/>
    </xf>
    <xf numFmtId="0" fontId="49" fillId="0" borderId="0" xfId="0" applyFont="1" applyAlignment="1">
      <alignment horizontal="left" vertical="center" wrapText="1"/>
    </xf>
    <xf numFmtId="0" fontId="50" fillId="0" borderId="0" xfId="0" applyFont="1" applyAlignment="1">
      <alignment horizontal="left" wrapText="1"/>
    </xf>
    <xf numFmtId="0" fontId="50" fillId="0" borderId="6" xfId="0" applyFont="1" applyBorder="1" applyAlignment="1">
      <alignment horizontal="center"/>
    </xf>
    <xf numFmtId="0" fontId="50" fillId="0" borderId="0" xfId="0" applyFont="1" applyAlignment="1">
      <alignment horizontal="center"/>
    </xf>
    <xf numFmtId="0" fontId="35" fillId="0" borderId="0" xfId="2" applyFont="1" applyAlignment="1">
      <alignment horizontal="left"/>
    </xf>
    <xf numFmtId="0" fontId="35" fillId="0" borderId="0" xfId="2" applyFont="1" applyAlignment="1">
      <alignment horizontal="left" wrapText="1"/>
    </xf>
    <xf numFmtId="0" fontId="35" fillId="0" borderId="0" xfId="2" applyFont="1" applyAlignment="1">
      <alignment wrapText="1"/>
    </xf>
    <xf numFmtId="1" fontId="38" fillId="0" borderId="0" xfId="2" applyNumberFormat="1" applyFont="1" applyAlignment="1">
      <alignment horizontal="center" vertical="center"/>
    </xf>
    <xf numFmtId="0" fontId="44" fillId="0" borderId="0" xfId="2" applyFont="1" applyAlignment="1">
      <alignment horizontal="center" vertical="center"/>
    </xf>
    <xf numFmtId="0" fontId="38" fillId="0" borderId="0" xfId="2" applyFont="1" applyAlignment="1">
      <alignment horizontal="center" vertical="center"/>
    </xf>
    <xf numFmtId="0" fontId="44" fillId="0" borderId="0" xfId="2" applyFont="1" applyAlignment="1">
      <alignment horizontal="center" vertical="center" wrapText="1"/>
    </xf>
    <xf numFmtId="0" fontId="44" fillId="0" borderId="1" xfId="2" applyFont="1" applyBorder="1" applyAlignment="1">
      <alignment horizontal="center" vertical="center" wrapText="1"/>
    </xf>
    <xf numFmtId="0" fontId="44" fillId="0" borderId="1" xfId="2" applyFont="1" applyBorder="1" applyAlignment="1">
      <alignment horizontal="center" vertical="center"/>
    </xf>
    <xf numFmtId="0" fontId="38" fillId="0" borderId="2" xfId="2" applyFont="1" applyBorder="1" applyAlignment="1">
      <alignment horizontal="center" vertical="center"/>
    </xf>
    <xf numFmtId="168" fontId="10" fillId="0" borderId="3" xfId="0" applyNumberFormat="1" applyFont="1" applyBorder="1" applyAlignment="1">
      <alignment horizontal="center" vertical="center" wrapText="1"/>
    </xf>
    <xf numFmtId="168" fontId="10" fillId="0" borderId="0" xfId="0" applyNumberFormat="1" applyFont="1" applyAlignment="1">
      <alignment horizontal="center" vertical="center" wrapText="1"/>
    </xf>
    <xf numFmtId="0" fontId="10" fillId="2" borderId="3" xfId="0" applyFont="1" applyFill="1" applyBorder="1" applyAlignment="1">
      <alignment horizontal="center" vertical="center" wrapText="1"/>
    </xf>
    <xf numFmtId="0" fontId="10" fillId="2" borderId="0" xfId="0" applyFont="1" applyFill="1" applyAlignment="1">
      <alignment horizontal="center" vertical="center" wrapText="1"/>
    </xf>
    <xf numFmtId="0" fontId="10" fillId="2" borderId="2" xfId="0" applyFont="1" applyFill="1" applyBorder="1" applyAlignment="1">
      <alignment horizontal="center"/>
    </xf>
    <xf numFmtId="0" fontId="10" fillId="2" borderId="3" xfId="0" applyFont="1" applyFill="1" applyBorder="1" applyAlignment="1">
      <alignment horizontal="center"/>
    </xf>
    <xf numFmtId="168" fontId="10" fillId="2" borderId="3" xfId="0" applyNumberFormat="1" applyFont="1" applyFill="1" applyBorder="1" applyAlignment="1">
      <alignment horizontal="center" vertical="center" wrapText="1"/>
    </xf>
    <xf numFmtId="168" fontId="10" fillId="2" borderId="0" xfId="0" applyNumberFormat="1" applyFont="1" applyFill="1" applyAlignment="1">
      <alignment horizontal="center" vertical="center" wrapText="1"/>
    </xf>
    <xf numFmtId="0" fontId="38" fillId="0" borderId="0" xfId="2" applyFont="1" applyAlignment="1">
      <alignment horizontal="center" vertical="center" wrapText="1"/>
    </xf>
    <xf numFmtId="0" fontId="38" fillId="0" borderId="1" xfId="2" applyFont="1" applyBorder="1" applyAlignment="1">
      <alignment horizontal="center" vertical="center"/>
    </xf>
    <xf numFmtId="0" fontId="35" fillId="0" borderId="0" xfId="2" applyFont="1" applyAlignment="1">
      <alignment horizontal="left" vertical="center" wrapText="1"/>
    </xf>
    <xf numFmtId="0" fontId="33" fillId="0" borderId="0" xfId="2" applyFont="1" applyAlignment="1">
      <alignment horizontal="justify" vertical="center"/>
    </xf>
    <xf numFmtId="0" fontId="33" fillId="0" borderId="0" xfId="2" applyFont="1" applyAlignment="1">
      <alignment horizontal="left" vertical="center"/>
    </xf>
    <xf numFmtId="0" fontId="35" fillId="0" borderId="0" xfId="2" applyFont="1" applyAlignment="1">
      <alignment horizontal="left" vertical="center"/>
    </xf>
    <xf numFmtId="0" fontId="35" fillId="0" borderId="0" xfId="2" applyFont="1" applyAlignment="1">
      <alignment horizontal="justify" vertical="center"/>
    </xf>
    <xf numFmtId="0" fontId="4" fillId="0" borderId="0" xfId="2" applyFont="1" applyAlignment="1">
      <alignment horizontal="center" vertical="center"/>
    </xf>
    <xf numFmtId="0" fontId="5" fillId="0" borderId="0" xfId="2" applyFont="1" applyAlignment="1">
      <alignment horizontal="justify" vertical="center"/>
    </xf>
    <xf numFmtId="0" fontId="5" fillId="0" borderId="0" xfId="2" applyFont="1" applyAlignment="1">
      <alignment horizontal="left" vertical="center"/>
    </xf>
    <xf numFmtId="0" fontId="2" fillId="0" borderId="0" xfId="2" applyAlignment="1">
      <alignment horizontal="justify" vertical="center" wrapText="1"/>
    </xf>
    <xf numFmtId="0" fontId="2" fillId="0" borderId="0" xfId="2" applyAlignment="1">
      <alignment horizontal="justify" vertical="center"/>
    </xf>
    <xf numFmtId="0" fontId="49" fillId="0" borderId="0" xfId="0" applyFont="1" applyAlignment="1">
      <alignment horizontal="left" vertical="center"/>
    </xf>
    <xf numFmtId="0" fontId="50" fillId="0" borderId="5" xfId="0" applyFont="1" applyBorder="1" applyAlignment="1">
      <alignment horizontal="left" wrapText="1"/>
    </xf>
    <xf numFmtId="0" fontId="38" fillId="2" borderId="7" xfId="2" applyFont="1" applyFill="1" applyBorder="1" applyAlignment="1">
      <alignment horizontal="center" vertical="center"/>
    </xf>
    <xf numFmtId="0" fontId="38" fillId="2" borderId="7" xfId="2" quotePrefix="1" applyFont="1" applyFill="1" applyBorder="1" applyAlignment="1">
      <alignment horizontal="center"/>
    </xf>
    <xf numFmtId="0" fontId="38" fillId="2" borderId="7" xfId="2" applyFont="1" applyFill="1" applyBorder="1" applyAlignment="1">
      <alignment horizontal="center"/>
    </xf>
    <xf numFmtId="0" fontId="38" fillId="0" borderId="7" xfId="2" quotePrefix="1" applyFont="1" applyBorder="1" applyAlignment="1">
      <alignment horizontal="center"/>
    </xf>
    <xf numFmtId="49" fontId="35" fillId="2" borderId="0" xfId="2" applyNumberFormat="1" applyFont="1" applyFill="1" applyAlignment="1">
      <alignment horizontal="center"/>
    </xf>
    <xf numFmtId="49" fontId="56" fillId="2" borderId="0" xfId="2" applyNumberFormat="1" applyFont="1" applyFill="1" applyAlignment="1">
      <alignment horizontal="center"/>
    </xf>
    <xf numFmtId="49" fontId="57" fillId="2" borderId="0" xfId="2" applyNumberFormat="1" applyFont="1" applyFill="1" applyAlignment="1">
      <alignment horizontal="center"/>
    </xf>
    <xf numFmtId="49" fontId="56" fillId="0" borderId="0" xfId="2" applyNumberFormat="1" applyFont="1" applyAlignment="1">
      <alignment horizontal="center"/>
    </xf>
    <xf numFmtId="0" fontId="34" fillId="2" borderId="0" xfId="2" applyFont="1" applyFill="1"/>
    <xf numFmtId="0" fontId="2" fillId="2" borderId="0" xfId="2" applyFill="1"/>
    <xf numFmtId="170" fontId="35" fillId="5" borderId="0" xfId="1" applyNumberFormat="1" applyFont="1" applyFill="1" applyBorder="1" applyAlignment="1">
      <alignment horizontal="right"/>
    </xf>
    <xf numFmtId="172" fontId="35" fillId="5" borderId="0" xfId="1" applyNumberFormat="1" applyFont="1" applyFill="1" applyBorder="1" applyAlignment="1">
      <alignment horizontal="right"/>
    </xf>
    <xf numFmtId="43" fontId="38" fillId="5" borderId="6" xfId="1" applyFont="1" applyFill="1" applyBorder="1" applyAlignment="1"/>
    <xf numFmtId="172" fontId="40" fillId="5" borderId="6" xfId="1" applyNumberFormat="1" applyFont="1" applyFill="1" applyBorder="1"/>
    <xf numFmtId="170" fontId="35" fillId="5" borderId="6" xfId="1" applyNumberFormat="1" applyFont="1" applyFill="1" applyBorder="1" applyAlignment="1">
      <alignment horizontal="right"/>
    </xf>
    <xf numFmtId="0" fontId="39" fillId="5" borderId="0" xfId="0" applyFont="1" applyFill="1" applyBorder="1" applyAlignment="1">
      <alignment horizontal="center"/>
    </xf>
    <xf numFmtId="0" fontId="39" fillId="5" borderId="0" xfId="0" applyFont="1" applyFill="1" applyBorder="1" applyAlignment="1">
      <alignment horizontal="left"/>
    </xf>
    <xf numFmtId="172" fontId="39" fillId="5" borderId="0" xfId="1" applyNumberFormat="1" applyFont="1" applyFill="1" applyBorder="1" applyAlignment="1">
      <alignment horizontal="right"/>
    </xf>
    <xf numFmtId="172" fontId="35" fillId="5" borderId="0" xfId="0" applyNumberFormat="1" applyFont="1" applyFill="1" applyBorder="1" applyAlignment="1">
      <alignment horizontal="right"/>
    </xf>
    <xf numFmtId="0" fontId="39" fillId="5" borderId="5" xfId="0" applyFont="1" applyFill="1" applyBorder="1" applyAlignment="1">
      <alignment horizontal="center"/>
    </xf>
    <xf numFmtId="0" fontId="39" fillId="5" borderId="5" xfId="0" applyFont="1" applyFill="1" applyBorder="1" applyAlignment="1">
      <alignment horizontal="left"/>
    </xf>
    <xf numFmtId="172" fontId="39" fillId="5" borderId="5" xfId="1" applyNumberFormat="1" applyFont="1" applyFill="1" applyBorder="1" applyAlignment="1">
      <alignment horizontal="right"/>
    </xf>
    <xf numFmtId="172" fontId="35" fillId="5" borderId="5" xfId="0" applyNumberFormat="1" applyFont="1" applyFill="1" applyBorder="1" applyAlignment="1">
      <alignment horizontal="right"/>
    </xf>
    <xf numFmtId="172" fontId="35" fillId="5" borderId="5" xfId="1" applyNumberFormat="1" applyFont="1" applyFill="1" applyBorder="1" applyAlignment="1">
      <alignment horizontal="right"/>
    </xf>
    <xf numFmtId="170" fontId="35" fillId="5" borderId="5" xfId="1" applyNumberFormat="1" applyFont="1" applyFill="1" applyBorder="1" applyAlignment="1">
      <alignment horizontal="right"/>
    </xf>
    <xf numFmtId="0" fontId="38" fillId="2" borderId="0" xfId="0" applyFont="1" applyFill="1" applyAlignment="1">
      <alignment horizontal="center" vertical="center"/>
    </xf>
    <xf numFmtId="0" fontId="38" fillId="2" borderId="1" xfId="0" applyFont="1" applyFill="1" applyBorder="1" applyAlignment="1">
      <alignment horizontal="center"/>
    </xf>
    <xf numFmtId="0" fontId="38" fillId="2" borderId="1" xfId="0" applyFont="1" applyFill="1" applyBorder="1" applyAlignment="1">
      <alignment horizontal="center"/>
    </xf>
    <xf numFmtId="0" fontId="38" fillId="2" borderId="0" xfId="0" applyFont="1" applyFill="1"/>
    <xf numFmtId="0" fontId="38" fillId="2" borderId="2" xfId="0" applyFont="1" applyFill="1" applyBorder="1" applyAlignment="1">
      <alignment horizontal="center"/>
    </xf>
    <xf numFmtId="0" fontId="38" fillId="2" borderId="0" xfId="0" applyFont="1" applyFill="1" applyAlignment="1">
      <alignment horizontal="center" vertical="center" wrapText="1"/>
    </xf>
    <xf numFmtId="0" fontId="38" fillId="2" borderId="3" xfId="0" applyFont="1" applyFill="1" applyBorder="1" applyAlignment="1">
      <alignment horizontal="center"/>
    </xf>
    <xf numFmtId="0" fontId="38" fillId="2" borderId="0" xfId="0" applyFont="1" applyFill="1" applyAlignment="1">
      <alignment horizontal="center"/>
    </xf>
    <xf numFmtId="0" fontId="38" fillId="2" borderId="0" xfId="0" applyFont="1" applyFill="1" applyAlignment="1">
      <alignment horizontal="center" vertical="center" wrapText="1"/>
    </xf>
    <xf numFmtId="0" fontId="38" fillId="2" borderId="0" xfId="2" applyFont="1" applyFill="1" applyAlignment="1">
      <alignment horizontal="center"/>
    </xf>
    <xf numFmtId="0" fontId="38" fillId="2" borderId="0" xfId="0" applyFont="1" applyFill="1" applyBorder="1" applyAlignment="1">
      <alignment horizontal="center" vertical="center"/>
    </xf>
    <xf numFmtId="0" fontId="38" fillId="2" borderId="0" xfId="0" quotePrefix="1" applyFont="1" applyFill="1" applyBorder="1" applyAlignment="1">
      <alignment horizontal="center"/>
    </xf>
    <xf numFmtId="0" fontId="38" fillId="2" borderId="0" xfId="2" quotePrefix="1" applyFont="1" applyFill="1" applyBorder="1" applyAlignment="1">
      <alignment horizontal="center"/>
    </xf>
    <xf numFmtId="0" fontId="38" fillId="2" borderId="0" xfId="0" applyFont="1" applyFill="1" applyBorder="1" applyAlignment="1">
      <alignment horizontal="center"/>
    </xf>
    <xf numFmtId="0" fontId="38" fillId="0" borderId="0" xfId="0" quotePrefix="1" applyFont="1" applyBorder="1" applyAlignment="1">
      <alignment horizontal="center"/>
    </xf>
    <xf numFmtId="0" fontId="51" fillId="4" borderId="0" xfId="2" applyFont="1" applyFill="1" applyAlignment="1">
      <alignment wrapText="1"/>
    </xf>
    <xf numFmtId="0" fontId="58" fillId="4" borderId="0" xfId="2" applyFont="1" applyFill="1" applyAlignment="1">
      <alignment wrapText="1"/>
    </xf>
    <xf numFmtId="17" fontId="51" fillId="4" borderId="0" xfId="2" applyNumberFormat="1" applyFont="1" applyFill="1" applyAlignment="1">
      <alignment wrapText="1"/>
    </xf>
    <xf numFmtId="0" fontId="2" fillId="0" borderId="0" xfId="10"/>
    <xf numFmtId="0" fontId="14" fillId="0" borderId="0" xfId="10" applyFont="1" applyAlignment="1">
      <alignment vertical="center"/>
    </xf>
    <xf numFmtId="0" fontId="35" fillId="0" borderId="7" xfId="10" applyFont="1" applyBorder="1" applyAlignment="1">
      <alignment vertical="center"/>
    </xf>
    <xf numFmtId="0" fontId="35" fillId="0" borderId="7" xfId="10" quotePrefix="1" applyFont="1" applyBorder="1" applyAlignment="1">
      <alignment horizontal="center" vertical="center"/>
    </xf>
    <xf numFmtId="0" fontId="35" fillId="0" borderId="7" xfId="10" applyFont="1" applyBorder="1" applyAlignment="1">
      <alignment horizontal="center" vertical="center"/>
    </xf>
    <xf numFmtId="0" fontId="51" fillId="4" borderId="0" xfId="2" applyFont="1" applyFill="1" applyAlignment="1">
      <alignment vertical="center"/>
    </xf>
    <xf numFmtId="0" fontId="38" fillId="0" borderId="0" xfId="2" quotePrefix="1" applyFont="1" applyAlignment="1">
      <alignment horizontal="center" vertical="center"/>
    </xf>
    <xf numFmtId="0" fontId="35" fillId="5" borderId="3" xfId="2" applyFont="1" applyFill="1" applyBorder="1" applyAlignment="1">
      <alignment vertical="center"/>
    </xf>
    <xf numFmtId="0" fontId="38" fillId="5" borderId="3" xfId="2" applyFont="1" applyFill="1" applyBorder="1" applyAlignment="1">
      <alignment horizontal="center" vertical="center"/>
    </xf>
    <xf numFmtId="172" fontId="38" fillId="5" borderId="3" xfId="2" applyNumberFormat="1" applyFont="1" applyFill="1" applyBorder="1" applyAlignment="1">
      <alignment vertical="center"/>
    </xf>
    <xf numFmtId="172" fontId="38" fillId="5" borderId="3" xfId="2" applyNumberFormat="1" applyFont="1" applyFill="1" applyBorder="1" applyAlignment="1">
      <alignment horizontal="right" vertical="center"/>
    </xf>
    <xf numFmtId="0" fontId="35" fillId="5" borderId="0" xfId="2" applyFont="1" applyFill="1" applyAlignment="1">
      <alignment horizontal="right" vertical="center"/>
    </xf>
    <xf numFmtId="0" fontId="35" fillId="5" borderId="0" xfId="2" applyFont="1" applyFill="1" applyAlignment="1">
      <alignment vertical="center"/>
    </xf>
    <xf numFmtId="172" fontId="35" fillId="5" borderId="0" xfId="5" applyNumberFormat="1" applyFont="1" applyFill="1" applyAlignment="1">
      <alignment vertical="center"/>
    </xf>
    <xf numFmtId="172" fontId="35" fillId="5" borderId="0" xfId="2" applyNumberFormat="1" applyFont="1" applyFill="1" applyAlignment="1">
      <alignment vertical="center"/>
    </xf>
    <xf numFmtId="172" fontId="35" fillId="5" borderId="0" xfId="2" applyNumberFormat="1" applyFont="1" applyFill="1" applyAlignment="1">
      <alignment horizontal="right" vertical="center"/>
    </xf>
    <xf numFmtId="0" fontId="35" fillId="5" borderId="5" xfId="2" applyFont="1" applyFill="1" applyBorder="1" applyAlignment="1">
      <alignment horizontal="right" vertical="center"/>
    </xf>
    <xf numFmtId="0" fontId="35" fillId="5" borderId="5" xfId="2" applyFont="1" applyFill="1" applyBorder="1" applyAlignment="1">
      <alignment vertical="center"/>
    </xf>
    <xf numFmtId="172" fontId="35" fillId="5" borderId="5" xfId="5" applyNumberFormat="1" applyFont="1" applyFill="1" applyBorder="1" applyAlignment="1">
      <alignment vertical="center"/>
    </xf>
    <xf numFmtId="172" fontId="35" fillId="5" borderId="5" xfId="2" applyNumberFormat="1" applyFont="1" applyFill="1" applyBorder="1" applyAlignment="1">
      <alignment vertical="center"/>
    </xf>
    <xf numFmtId="0" fontId="49" fillId="0" borderId="0" xfId="0" applyFont="1" applyAlignment="1">
      <alignment vertical="center"/>
    </xf>
    <xf numFmtId="0" fontId="59" fillId="0" borderId="0" xfId="10" applyFont="1" applyAlignment="1">
      <alignment vertical="center"/>
    </xf>
    <xf numFmtId="0" fontId="18" fillId="4" borderId="0" xfId="2" applyFont="1" applyFill="1" applyAlignment="1">
      <alignment vertical="center"/>
    </xf>
    <xf numFmtId="0" fontId="44" fillId="0" borderId="1" xfId="2" quotePrefix="1" applyFont="1" applyBorder="1" applyAlignment="1">
      <alignment horizontal="center" vertical="center"/>
    </xf>
    <xf numFmtId="43" fontId="44" fillId="0" borderId="1" xfId="1" applyFont="1" applyFill="1" applyBorder="1" applyAlignment="1">
      <alignment horizontal="center" vertical="center"/>
    </xf>
    <xf numFmtId="0" fontId="35" fillId="0" borderId="7" xfId="2" applyFont="1" applyBorder="1" applyAlignment="1">
      <alignment horizontal="center" vertical="center"/>
    </xf>
    <xf numFmtId="0" fontId="36" fillId="0" borderId="7" xfId="2" quotePrefix="1" applyFont="1" applyBorder="1" applyAlignment="1">
      <alignment horizontal="center" vertical="center"/>
    </xf>
    <xf numFmtId="1" fontId="42" fillId="5" borderId="0" xfId="2" applyNumberFormat="1" applyFont="1" applyFill="1" applyAlignment="1">
      <alignment horizontal="center" vertical="center"/>
    </xf>
    <xf numFmtId="0" fontId="38" fillId="5" borderId="0" xfId="2" applyFont="1" applyFill="1" applyAlignment="1">
      <alignment horizontal="center" vertical="center"/>
    </xf>
    <xf numFmtId="172" fontId="38" fillId="5" borderId="0" xfId="2" applyNumberFormat="1" applyFont="1" applyFill="1" applyAlignment="1">
      <alignment horizontal="right" vertical="center"/>
    </xf>
    <xf numFmtId="0" fontId="42" fillId="5" borderId="0" xfId="2" applyFont="1" applyFill="1" applyAlignment="1">
      <alignment horizontal="center" vertical="center"/>
    </xf>
    <xf numFmtId="0" fontId="38" fillId="5" borderId="0" xfId="2" applyFont="1" applyFill="1" applyAlignment="1">
      <alignment vertical="center" wrapText="1"/>
    </xf>
    <xf numFmtId="172" fontId="38" fillId="5" borderId="0" xfId="2" applyNumberFormat="1" applyFont="1" applyFill="1" applyAlignment="1">
      <alignment vertical="center" wrapText="1"/>
    </xf>
    <xf numFmtId="0" fontId="35" fillId="5" borderId="0" xfId="2" applyFont="1" applyFill="1" applyAlignment="1">
      <alignment horizontal="left" vertical="center" wrapText="1"/>
    </xf>
    <xf numFmtId="0" fontId="35" fillId="5" borderId="0" xfId="2" applyFont="1" applyFill="1" applyAlignment="1">
      <alignment horizontal="left" vertical="center"/>
    </xf>
    <xf numFmtId="0" fontId="36" fillId="5" borderId="0" xfId="2" applyFont="1" applyFill="1" applyAlignment="1">
      <alignment horizontal="left" vertical="center" wrapText="1"/>
    </xf>
    <xf numFmtId="0" fontId="36" fillId="5" borderId="0" xfId="3" applyNumberFormat="1" applyFont="1" applyFill="1" applyBorder="1" applyAlignment="1">
      <alignment vertical="center"/>
    </xf>
    <xf numFmtId="0" fontId="35" fillId="5" borderId="0" xfId="6" applyNumberFormat="1" applyFont="1" applyFill="1" applyBorder="1" applyAlignment="1">
      <alignment horizontal="left" vertical="center" wrapText="1"/>
    </xf>
    <xf numFmtId="0" fontId="35" fillId="5" borderId="0" xfId="6" applyNumberFormat="1" applyFont="1" applyFill="1" applyBorder="1" applyAlignment="1">
      <alignment horizontal="left" vertical="center"/>
    </xf>
    <xf numFmtId="1" fontId="36" fillId="5" borderId="0" xfId="2" applyNumberFormat="1" applyFont="1" applyFill="1" applyAlignment="1">
      <alignment horizontal="center" vertical="center"/>
    </xf>
    <xf numFmtId="0" fontId="35" fillId="5" borderId="0" xfId="2" applyFont="1" applyFill="1" applyAlignment="1">
      <alignment horizontal="center" vertical="center"/>
    </xf>
    <xf numFmtId="1" fontId="35" fillId="5" borderId="0" xfId="2" applyNumberFormat="1" applyFont="1" applyFill="1" applyAlignment="1">
      <alignment horizontal="left" vertical="center"/>
    </xf>
    <xf numFmtId="0" fontId="38" fillId="5" borderId="0" xfId="2" applyFont="1" applyFill="1" applyAlignment="1">
      <alignment horizontal="left" vertical="center" wrapText="1"/>
    </xf>
    <xf numFmtId="0" fontId="36" fillId="5" borderId="0" xfId="2" applyFont="1" applyFill="1" applyAlignment="1">
      <alignment vertical="center"/>
    </xf>
    <xf numFmtId="1" fontId="35" fillId="5" borderId="5" xfId="2" applyNumberFormat="1" applyFont="1" applyFill="1" applyBorder="1" applyAlignment="1">
      <alignment horizontal="center" vertical="center"/>
    </xf>
    <xf numFmtId="0" fontId="35" fillId="5" borderId="5" xfId="6" applyNumberFormat="1" applyFont="1" applyFill="1" applyBorder="1" applyAlignment="1">
      <alignment horizontal="left" vertical="center"/>
    </xf>
    <xf numFmtId="0" fontId="61" fillId="0" borderId="0" xfId="10" applyFont="1" applyAlignment="1">
      <alignment vertical="center"/>
    </xf>
    <xf numFmtId="0" fontId="50" fillId="0" borderId="0" xfId="0" applyFont="1" applyAlignment="1">
      <alignment wrapText="1"/>
    </xf>
    <xf numFmtId="0" fontId="14" fillId="0" borderId="0" xfId="2" applyFont="1"/>
    <xf numFmtId="0" fontId="18" fillId="4" borderId="0" xfId="2" applyFont="1" applyFill="1" applyAlignment="1">
      <alignment horizontal="left" vertical="center" wrapText="1"/>
    </xf>
    <xf numFmtId="0" fontId="18" fillId="4" borderId="0" xfId="2" applyFont="1" applyFill="1" applyAlignment="1">
      <alignment horizontal="center" vertical="center"/>
    </xf>
    <xf numFmtId="9" fontId="18" fillId="4" borderId="0" xfId="3" applyFont="1" applyFill="1" applyAlignment="1">
      <alignment vertical="center"/>
    </xf>
    <xf numFmtId="0" fontId="18" fillId="4" borderId="0" xfId="2" applyFont="1" applyFill="1" applyAlignment="1">
      <alignment horizontal="center" vertical="center" wrapText="1"/>
    </xf>
    <xf numFmtId="9" fontId="18" fillId="4" borderId="0" xfId="3" applyFont="1" applyFill="1" applyAlignment="1">
      <alignment vertical="center" wrapText="1"/>
    </xf>
    <xf numFmtId="0" fontId="18" fillId="4" borderId="0" xfId="2" applyFont="1" applyFill="1" applyAlignment="1">
      <alignment vertical="center" wrapText="1"/>
    </xf>
    <xf numFmtId="0" fontId="18" fillId="4" borderId="0" xfId="2" applyFont="1" applyFill="1" applyAlignment="1">
      <alignment horizontal="left" vertical="center"/>
    </xf>
    <xf numFmtId="0" fontId="36" fillId="0" borderId="7" xfId="2" applyFont="1" applyBorder="1" applyAlignment="1">
      <alignment horizontal="center" vertical="center" wrapText="1"/>
    </xf>
    <xf numFmtId="174" fontId="45" fillId="3" borderId="0" xfId="2" applyNumberFormat="1" applyFont="1" applyFill="1" applyAlignment="1">
      <alignment horizontal="center" vertical="center"/>
    </xf>
    <xf numFmtId="0" fontId="45" fillId="3" borderId="0" xfId="2" applyFont="1" applyFill="1" applyAlignment="1">
      <alignment vertical="center"/>
    </xf>
    <xf numFmtId="0" fontId="44" fillId="5" borderId="0" xfId="2" applyFont="1" applyFill="1" applyAlignment="1">
      <alignment horizontal="center" vertical="center"/>
    </xf>
    <xf numFmtId="172" fontId="44" fillId="5" borderId="3" xfId="2" applyNumberFormat="1" applyFont="1" applyFill="1" applyBorder="1" applyAlignment="1">
      <alignment horizontal="right" vertical="center"/>
    </xf>
    <xf numFmtId="172" fontId="44" fillId="5" borderId="3" xfId="2" applyNumberFormat="1" applyFont="1" applyFill="1" applyBorder="1" applyAlignment="1">
      <alignment horizontal="right" vertical="center" wrapText="1"/>
    </xf>
    <xf numFmtId="0" fontId="44" fillId="5" borderId="0" xfId="2" applyFont="1" applyFill="1" applyAlignment="1">
      <alignment vertical="center"/>
    </xf>
    <xf numFmtId="172" fontId="44" fillId="5" borderId="0" xfId="2" applyNumberFormat="1" applyFont="1" applyFill="1" applyAlignment="1">
      <alignment horizontal="right" vertical="center"/>
    </xf>
    <xf numFmtId="172" fontId="44" fillId="5" borderId="0" xfId="2" applyNumberFormat="1" applyFont="1" applyFill="1" applyAlignment="1">
      <alignment horizontal="right" vertical="center" wrapText="1"/>
    </xf>
    <xf numFmtId="0" fontId="35" fillId="5" borderId="0" xfId="2" applyFont="1" applyFill="1" applyAlignment="1">
      <alignment horizontal="center" vertical="center" wrapText="1"/>
    </xf>
    <xf numFmtId="0" fontId="35" fillId="5" borderId="0" xfId="3" applyNumberFormat="1" applyFont="1" applyFill="1" applyBorder="1" applyAlignment="1">
      <alignment vertical="center" wrapText="1"/>
    </xf>
    <xf numFmtId="172" fontId="36" fillId="5" borderId="0" xfId="2" applyNumberFormat="1" applyFont="1" applyFill="1" applyAlignment="1">
      <alignment horizontal="right" vertical="center"/>
    </xf>
    <xf numFmtId="172" fontId="36" fillId="5" borderId="0" xfId="2" applyNumberFormat="1" applyFont="1" applyFill="1" applyAlignment="1">
      <alignment vertical="center"/>
    </xf>
    <xf numFmtId="0" fontId="36" fillId="5" borderId="0" xfId="2" applyFont="1" applyFill="1" applyAlignment="1">
      <alignment horizontal="center" vertical="center"/>
    </xf>
    <xf numFmtId="172" fontId="35" fillId="5" borderId="0" xfId="2" applyNumberFormat="1" applyFont="1" applyFill="1" applyAlignment="1">
      <alignment horizontal="center" vertical="center" wrapText="1"/>
    </xf>
    <xf numFmtId="172" fontId="36" fillId="5" borderId="0" xfId="2" applyNumberFormat="1" applyFont="1" applyFill="1" applyAlignment="1">
      <alignment horizontal="right" vertical="center" wrapText="1"/>
    </xf>
    <xf numFmtId="172" fontId="36" fillId="5" borderId="0" xfId="2" applyNumberFormat="1" applyFont="1" applyFill="1" applyAlignment="1">
      <alignment vertical="center" wrapText="1"/>
    </xf>
    <xf numFmtId="165" fontId="36" fillId="5" borderId="0" xfId="2" applyNumberFormat="1" applyFont="1" applyFill="1" applyAlignment="1">
      <alignment horizontal="center" vertical="center"/>
    </xf>
    <xf numFmtId="0" fontId="36" fillId="5" borderId="0" xfId="2" applyFont="1" applyFill="1" applyAlignment="1">
      <alignment horizontal="left" vertical="center"/>
    </xf>
    <xf numFmtId="0" fontId="36" fillId="5" borderId="0" xfId="2" applyFont="1" applyFill="1" applyAlignment="1">
      <alignment horizontal="center" vertical="center" wrapText="1"/>
    </xf>
    <xf numFmtId="0" fontId="38" fillId="5" borderId="0" xfId="2" applyFont="1" applyFill="1" applyAlignment="1">
      <alignment horizontal="left" vertical="center" wrapText="1"/>
    </xf>
    <xf numFmtId="172" fontId="38" fillId="5" borderId="0" xfId="2" applyNumberFormat="1" applyFont="1" applyFill="1" applyAlignment="1">
      <alignment vertical="center"/>
    </xf>
    <xf numFmtId="9" fontId="35" fillId="5" borderId="0" xfId="3" applyFont="1" applyFill="1" applyBorder="1" applyAlignment="1">
      <alignment vertical="center" wrapText="1"/>
    </xf>
    <xf numFmtId="170" fontId="35" fillId="5" borderId="0" xfId="2" applyNumberFormat="1" applyFont="1" applyFill="1" applyAlignment="1">
      <alignment horizontal="left" vertical="center"/>
    </xf>
    <xf numFmtId="172" fontId="36" fillId="5" borderId="0" xfId="2" applyNumberFormat="1" applyFont="1" applyFill="1" applyAlignment="1">
      <alignment horizontal="center" vertical="center" wrapText="1"/>
    </xf>
    <xf numFmtId="0" fontId="35" fillId="5" borderId="5" xfId="2" applyFont="1" applyFill="1" applyBorder="1" applyAlignment="1">
      <alignment horizontal="center" vertical="center" wrapText="1"/>
    </xf>
    <xf numFmtId="0" fontId="35" fillId="5" borderId="5" xfId="2" applyFont="1" applyFill="1" applyBorder="1" applyAlignment="1">
      <alignment horizontal="center" vertical="center"/>
    </xf>
    <xf numFmtId="9" fontId="35" fillId="5" borderId="5" xfId="3" applyFont="1" applyFill="1" applyBorder="1" applyAlignment="1">
      <alignment vertical="center" wrapText="1"/>
    </xf>
    <xf numFmtId="172" fontId="35" fillId="5" borderId="5" xfId="2" applyNumberFormat="1" applyFont="1" applyFill="1" applyBorder="1" applyAlignment="1">
      <alignment horizontal="right" vertical="center"/>
    </xf>
    <xf numFmtId="172" fontId="36" fillId="5" borderId="5" xfId="2" applyNumberFormat="1" applyFont="1" applyFill="1" applyBorder="1" applyAlignment="1">
      <alignment horizontal="right" vertical="center"/>
    </xf>
    <xf numFmtId="172" fontId="35" fillId="5" borderId="0" xfId="2" applyNumberFormat="1" applyFont="1" applyFill="1" applyAlignment="1">
      <alignment vertical="center" wrapText="1"/>
    </xf>
    <xf numFmtId="172" fontId="35" fillId="5" borderId="5" xfId="2" applyNumberFormat="1" applyFont="1" applyFill="1" applyBorder="1" applyAlignment="1">
      <alignment vertical="center" wrapText="1"/>
    </xf>
    <xf numFmtId="0" fontId="38" fillId="0" borderId="7" xfId="2" applyFont="1" applyBorder="1" applyAlignment="1">
      <alignment horizontal="center" vertical="center" wrapText="1"/>
    </xf>
    <xf numFmtId="0" fontId="38" fillId="0" borderId="7" xfId="2" applyFont="1" applyBorder="1" applyAlignment="1">
      <alignment horizontal="center" vertical="center"/>
    </xf>
    <xf numFmtId="0" fontId="51" fillId="4" borderId="0" xfId="2" applyFont="1" applyFill="1" applyAlignment="1">
      <alignment horizontal="left" vertical="center"/>
    </xf>
    <xf numFmtId="0" fontId="38" fillId="0" borderId="1" xfId="2" applyFont="1" applyBorder="1" applyAlignment="1">
      <alignment horizontal="center" vertical="center" wrapText="1"/>
    </xf>
    <xf numFmtId="0" fontId="38" fillId="0" borderId="0" xfId="2" applyFont="1" applyBorder="1" applyAlignment="1">
      <alignment horizontal="center" vertical="center" wrapText="1"/>
    </xf>
    <xf numFmtId="0" fontId="38" fillId="0" borderId="1" xfId="2" applyFont="1" applyBorder="1" applyAlignment="1">
      <alignment horizontal="center" vertical="center" wrapText="1"/>
    </xf>
    <xf numFmtId="175" fontId="38" fillId="5" borderId="0" xfId="6" applyNumberFormat="1" applyFont="1" applyFill="1" applyBorder="1" applyAlignment="1">
      <alignment horizontal="center" vertical="center"/>
    </xf>
    <xf numFmtId="0" fontId="45" fillId="5" borderId="6" xfId="2" applyFont="1" applyFill="1" applyBorder="1" applyAlignment="1">
      <alignment vertical="center"/>
    </xf>
    <xf numFmtId="0" fontId="46" fillId="5" borderId="6" xfId="2" applyFont="1" applyFill="1" applyBorder="1" applyAlignment="1">
      <alignment vertical="center"/>
    </xf>
    <xf numFmtId="0" fontId="38" fillId="5" borderId="6" xfId="2" applyFont="1" applyFill="1" applyBorder="1" applyAlignment="1">
      <alignment horizontal="center" vertical="center"/>
    </xf>
    <xf numFmtId="172" fontId="38" fillId="5" borderId="6" xfId="2" applyNumberFormat="1" applyFont="1" applyFill="1" applyBorder="1" applyAlignment="1">
      <alignment horizontal="center" vertical="center" wrapText="1"/>
    </xf>
    <xf numFmtId="175" fontId="35" fillId="5" borderId="6" xfId="6" applyNumberFormat="1" applyFont="1" applyFill="1" applyBorder="1" applyAlignment="1">
      <alignment horizontal="center" vertical="center" wrapText="1"/>
    </xf>
    <xf numFmtId="43" fontId="35" fillId="5" borderId="6" xfId="1" applyFont="1" applyFill="1" applyBorder="1" applyAlignment="1">
      <alignment horizontal="center" vertical="center" wrapText="1"/>
    </xf>
    <xf numFmtId="0" fontId="46" fillId="5" borderId="6" xfId="2" applyFont="1" applyFill="1" applyBorder="1" applyAlignment="1">
      <alignment horizontal="center" vertical="center"/>
    </xf>
    <xf numFmtId="0" fontId="35" fillId="5" borderId="6" xfId="2" applyFont="1" applyFill="1" applyBorder="1" applyAlignment="1">
      <alignment vertical="center"/>
    </xf>
    <xf numFmtId="0" fontId="38" fillId="5" borderId="0" xfId="2" applyFont="1" applyFill="1" applyBorder="1" applyAlignment="1">
      <alignment vertical="center" wrapText="1"/>
    </xf>
    <xf numFmtId="172" fontId="38" fillId="5" borderId="0" xfId="2" applyNumberFormat="1" applyFont="1" applyFill="1" applyBorder="1" applyAlignment="1">
      <alignment horizontal="center" vertical="center"/>
    </xf>
    <xf numFmtId="0" fontId="38" fillId="5" borderId="0" xfId="2" applyFont="1" applyFill="1" applyBorder="1" applyAlignment="1">
      <alignment horizontal="center" vertical="center"/>
    </xf>
    <xf numFmtId="0" fontId="35" fillId="5" borderId="0" xfId="2" applyFont="1" applyFill="1" applyBorder="1" applyAlignment="1">
      <alignment horizontal="center" vertical="center"/>
    </xf>
    <xf numFmtId="0" fontId="35" fillId="5" borderId="0" xfId="2" applyFont="1" applyFill="1" applyBorder="1" applyAlignment="1">
      <alignment horizontal="left" vertical="center"/>
    </xf>
    <xf numFmtId="172" fontId="35" fillId="5" borderId="0" xfId="2" applyNumberFormat="1" applyFont="1" applyFill="1" applyBorder="1" applyAlignment="1">
      <alignment horizontal="center" vertical="center"/>
    </xf>
    <xf numFmtId="15" fontId="35" fillId="5" borderId="0" xfId="2" applyNumberFormat="1" applyFont="1" applyFill="1" applyBorder="1" applyAlignment="1">
      <alignment horizontal="center" vertical="center"/>
    </xf>
    <xf numFmtId="0" fontId="38" fillId="5" borderId="0" xfId="2" applyFont="1" applyFill="1" applyBorder="1" applyAlignment="1">
      <alignment horizontal="left" vertical="center" wrapText="1"/>
    </xf>
    <xf numFmtId="178" fontId="35" fillId="5" borderId="0" xfId="2" applyNumberFormat="1" applyFont="1" applyFill="1" applyBorder="1" applyAlignment="1">
      <alignment horizontal="center" vertical="center"/>
    </xf>
    <xf numFmtId="0" fontId="38" fillId="5" borderId="0" xfId="2" applyFont="1" applyFill="1" applyBorder="1" applyAlignment="1">
      <alignment horizontal="left" vertical="center"/>
    </xf>
    <xf numFmtId="0" fontId="35" fillId="5" borderId="0" xfId="2" applyFont="1" applyFill="1" applyBorder="1" applyAlignment="1">
      <alignment vertical="center"/>
    </xf>
    <xf numFmtId="0" fontId="35" fillId="5" borderId="0" xfId="2" applyFont="1" applyFill="1" applyBorder="1" applyAlignment="1">
      <alignment horizontal="justify" vertical="center" wrapText="1"/>
    </xf>
    <xf numFmtId="0" fontId="35" fillId="5" borderId="0" xfId="2" applyFont="1" applyFill="1" applyBorder="1"/>
    <xf numFmtId="0" fontId="35" fillId="5" borderId="5" xfId="2" applyFont="1" applyFill="1" applyBorder="1" applyAlignment="1">
      <alignment horizontal="left" vertical="center"/>
    </xf>
    <xf numFmtId="172" fontId="35" fillId="5" borderId="5" xfId="2" applyNumberFormat="1" applyFont="1" applyFill="1" applyBorder="1" applyAlignment="1">
      <alignment horizontal="center" vertical="center"/>
    </xf>
    <xf numFmtId="15" fontId="35" fillId="5" borderId="5" xfId="2" applyNumberFormat="1" applyFont="1" applyFill="1" applyBorder="1" applyAlignment="1">
      <alignment horizontal="center" vertical="center"/>
    </xf>
    <xf numFmtId="0" fontId="38" fillId="0" borderId="0" xfId="2" applyFont="1" applyBorder="1" applyAlignment="1">
      <alignment horizontal="center" vertical="center" wrapText="1"/>
    </xf>
    <xf numFmtId="0" fontId="38" fillId="0" borderId="0" xfId="2" applyFont="1" applyBorder="1" applyAlignment="1">
      <alignment horizontal="center" vertical="center"/>
    </xf>
    <xf numFmtId="172" fontId="38" fillId="5" borderId="6" xfId="2" applyNumberFormat="1" applyFont="1" applyFill="1" applyBorder="1" applyAlignment="1">
      <alignment horizontal="center" vertical="center"/>
    </xf>
    <xf numFmtId="175" fontId="35" fillId="5" borderId="6" xfId="6" applyNumberFormat="1" applyFont="1" applyFill="1" applyBorder="1" applyAlignment="1">
      <alignment horizontal="center" vertical="center"/>
    </xf>
    <xf numFmtId="0" fontId="35" fillId="5" borderId="6" xfId="2" applyFont="1" applyFill="1" applyBorder="1" applyAlignment="1">
      <alignment horizontal="center" vertical="center"/>
    </xf>
    <xf numFmtId="0" fontId="35" fillId="5" borderId="0" xfId="2" quotePrefix="1" applyFont="1" applyFill="1" applyBorder="1" applyAlignment="1">
      <alignment horizontal="center" vertical="center"/>
    </xf>
    <xf numFmtId="0" fontId="39" fillId="5" borderId="0" xfId="8" applyFont="1" applyFill="1" applyBorder="1" applyAlignment="1">
      <alignment horizontal="center" vertical="center"/>
    </xf>
    <xf numFmtId="0" fontId="35" fillId="5" borderId="5" xfId="2" quotePrefix="1" applyFont="1" applyFill="1" applyBorder="1" applyAlignment="1">
      <alignment horizontal="center" vertical="center"/>
    </xf>
    <xf numFmtId="0" fontId="39" fillId="5" borderId="5" xfId="8" applyFont="1" applyFill="1" applyBorder="1" applyAlignment="1">
      <alignment horizontal="center" vertical="center"/>
    </xf>
  </cellXfs>
  <cellStyles count="11">
    <cellStyle name="=C:\WINNT\SYSTEM32\COMMAND.COM 3" xfId="5"/>
    <cellStyle name="Millares" xfId="1" builtinId="3"/>
    <cellStyle name="Millares 2" xfId="4"/>
    <cellStyle name="Millares 2 2 2" xfId="6"/>
    <cellStyle name="Millares 2 2 3" xfId="7"/>
    <cellStyle name="Normal" xfId="0" builtinId="0"/>
    <cellStyle name="Normal 14" xfId="8"/>
    <cellStyle name="Normal 2 2 2" xfId="2"/>
    <cellStyle name="Normal 26" xfId="9"/>
    <cellStyle name="Normal 4" xfId="10"/>
    <cellStyle name="Porcentaje" xfId="3" builtinId="5"/>
  </cellStyles>
  <dxfs count="9">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D4C1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6.xml"/><Relationship Id="rId18" Type="http://schemas.openxmlformats.org/officeDocument/2006/relationships/externalLink" Target="externalLinks/externalLink11.xml"/><Relationship Id="rId26" Type="http://schemas.openxmlformats.org/officeDocument/2006/relationships/externalLink" Target="externalLinks/externalLink19.xml"/><Relationship Id="rId39" Type="http://schemas.openxmlformats.org/officeDocument/2006/relationships/styles" Target="styles.xml"/><Relationship Id="rId21" Type="http://schemas.openxmlformats.org/officeDocument/2006/relationships/externalLink" Target="externalLinks/externalLink14.xml"/><Relationship Id="rId34" Type="http://schemas.openxmlformats.org/officeDocument/2006/relationships/externalLink" Target="externalLinks/externalLink27.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externalLink" Target="externalLinks/externalLink9.xml"/><Relationship Id="rId20" Type="http://schemas.openxmlformats.org/officeDocument/2006/relationships/externalLink" Target="externalLinks/externalLink13.xml"/><Relationship Id="rId29" Type="http://schemas.openxmlformats.org/officeDocument/2006/relationships/externalLink" Target="externalLinks/externalLink22.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24" Type="http://schemas.openxmlformats.org/officeDocument/2006/relationships/externalLink" Target="externalLinks/externalLink17.xml"/><Relationship Id="rId32" Type="http://schemas.openxmlformats.org/officeDocument/2006/relationships/externalLink" Target="externalLinks/externalLink25.xml"/><Relationship Id="rId37" Type="http://schemas.openxmlformats.org/officeDocument/2006/relationships/externalLink" Target="externalLinks/externalLink30.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externalLink" Target="externalLinks/externalLink8.xml"/><Relationship Id="rId23" Type="http://schemas.openxmlformats.org/officeDocument/2006/relationships/externalLink" Target="externalLinks/externalLink16.xml"/><Relationship Id="rId28" Type="http://schemas.openxmlformats.org/officeDocument/2006/relationships/externalLink" Target="externalLinks/externalLink21.xml"/><Relationship Id="rId36" Type="http://schemas.openxmlformats.org/officeDocument/2006/relationships/externalLink" Target="externalLinks/externalLink29.xml"/><Relationship Id="rId10" Type="http://schemas.openxmlformats.org/officeDocument/2006/relationships/externalLink" Target="externalLinks/externalLink3.xml"/><Relationship Id="rId19" Type="http://schemas.openxmlformats.org/officeDocument/2006/relationships/externalLink" Target="externalLinks/externalLink12.xml"/><Relationship Id="rId31" Type="http://schemas.openxmlformats.org/officeDocument/2006/relationships/externalLink" Target="externalLinks/externalLink24.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 Id="rId22" Type="http://schemas.openxmlformats.org/officeDocument/2006/relationships/externalLink" Target="externalLinks/externalLink15.xml"/><Relationship Id="rId27" Type="http://schemas.openxmlformats.org/officeDocument/2006/relationships/externalLink" Target="externalLinks/externalLink20.xml"/><Relationship Id="rId30" Type="http://schemas.openxmlformats.org/officeDocument/2006/relationships/externalLink" Target="externalLinks/externalLink23.xml"/><Relationship Id="rId35" Type="http://schemas.openxmlformats.org/officeDocument/2006/relationships/externalLink" Target="externalLinks/externalLink28.xml"/><Relationship Id="rId8" Type="http://schemas.openxmlformats.org/officeDocument/2006/relationships/externalLink" Target="externalLinks/externalLink1.xml"/><Relationship Id="rId3" Type="http://schemas.openxmlformats.org/officeDocument/2006/relationships/worksheet" Target="worksheets/sheet3.xml"/><Relationship Id="rId12" Type="http://schemas.openxmlformats.org/officeDocument/2006/relationships/externalLink" Target="externalLinks/externalLink5.xml"/><Relationship Id="rId17" Type="http://schemas.openxmlformats.org/officeDocument/2006/relationships/externalLink" Target="externalLinks/externalLink10.xml"/><Relationship Id="rId25" Type="http://schemas.openxmlformats.org/officeDocument/2006/relationships/externalLink" Target="externalLinks/externalLink18.xml"/><Relationship Id="rId33" Type="http://schemas.openxmlformats.org/officeDocument/2006/relationships/externalLink" Target="externalLinks/externalLink26.xml"/><Relationship Id="rId38"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9</xdr:col>
      <xdr:colOff>0</xdr:colOff>
      <xdr:row>48</xdr:row>
      <xdr:rowOff>0</xdr:rowOff>
    </xdr:from>
    <xdr:to>
      <xdr:col>9</xdr:col>
      <xdr:colOff>0</xdr:colOff>
      <xdr:row>48</xdr:row>
      <xdr:rowOff>0</xdr:rowOff>
    </xdr:to>
    <xdr:sp macro="" textlink="">
      <xdr:nvSpPr>
        <xdr:cNvPr id="2" name="Text Box 1">
          <a:extLst>
            <a:ext uri="{FF2B5EF4-FFF2-40B4-BE49-F238E27FC236}">
              <a16:creationId xmlns:a16="http://schemas.microsoft.com/office/drawing/2014/main" id="{00000000-0008-0000-0200-000002000000}"/>
            </a:ext>
          </a:extLst>
        </xdr:cNvPr>
        <xdr:cNvSpPr txBox="1">
          <a:spLocks noChangeArrowheads="1"/>
        </xdr:cNvSpPr>
      </xdr:nvSpPr>
      <xdr:spPr bwMode="auto">
        <a:xfrm>
          <a:off x="10239375" y="10506075"/>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0</xdr:colOff>
      <xdr:row>48</xdr:row>
      <xdr:rowOff>0</xdr:rowOff>
    </xdr:from>
    <xdr:to>
      <xdr:col>9</xdr:col>
      <xdr:colOff>0</xdr:colOff>
      <xdr:row>48</xdr:row>
      <xdr:rowOff>0</xdr:rowOff>
    </xdr:to>
    <xdr:sp macro="" textlink="">
      <xdr:nvSpPr>
        <xdr:cNvPr id="3" name="Text Box 2">
          <a:extLst>
            <a:ext uri="{FF2B5EF4-FFF2-40B4-BE49-F238E27FC236}">
              <a16:creationId xmlns:a16="http://schemas.microsoft.com/office/drawing/2014/main" id="{00000000-0008-0000-0200-000003000000}"/>
            </a:ext>
          </a:extLst>
        </xdr:cNvPr>
        <xdr:cNvSpPr txBox="1">
          <a:spLocks noChangeArrowheads="1"/>
        </xdr:cNvSpPr>
      </xdr:nvSpPr>
      <xdr:spPr bwMode="auto">
        <a:xfrm>
          <a:off x="10239375" y="10506075"/>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9</xdr:col>
      <xdr:colOff>0</xdr:colOff>
      <xdr:row>48</xdr:row>
      <xdr:rowOff>0</xdr:rowOff>
    </xdr:from>
    <xdr:to>
      <xdr:col>9</xdr:col>
      <xdr:colOff>0</xdr:colOff>
      <xdr:row>48</xdr:row>
      <xdr:rowOff>0</xdr:rowOff>
    </xdr:to>
    <xdr:sp macro="" textlink="">
      <xdr:nvSpPr>
        <xdr:cNvPr id="4" name="Text Box 3">
          <a:extLst>
            <a:ext uri="{FF2B5EF4-FFF2-40B4-BE49-F238E27FC236}">
              <a16:creationId xmlns:a16="http://schemas.microsoft.com/office/drawing/2014/main" id="{00000000-0008-0000-0200-000004000000}"/>
            </a:ext>
          </a:extLst>
        </xdr:cNvPr>
        <xdr:cNvSpPr txBox="1">
          <a:spLocks noChangeArrowheads="1"/>
        </xdr:cNvSpPr>
      </xdr:nvSpPr>
      <xdr:spPr bwMode="auto">
        <a:xfrm>
          <a:off x="10239375" y="10506075"/>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497205</xdr:colOff>
      <xdr:row>50</xdr:row>
      <xdr:rowOff>0</xdr:rowOff>
    </xdr:from>
    <xdr:to>
      <xdr:col>9</xdr:col>
      <xdr:colOff>849576</xdr:colOff>
      <xdr:row>50</xdr:row>
      <xdr:rowOff>0</xdr:rowOff>
    </xdr:to>
    <xdr:sp macro="" textlink="">
      <xdr:nvSpPr>
        <xdr:cNvPr id="5" name="Text Box 4">
          <a:extLst>
            <a:ext uri="{FF2B5EF4-FFF2-40B4-BE49-F238E27FC236}">
              <a16:creationId xmlns:a16="http://schemas.microsoft.com/office/drawing/2014/main" id="{00000000-0008-0000-0200-000005000000}"/>
            </a:ext>
          </a:extLst>
        </xdr:cNvPr>
        <xdr:cNvSpPr txBox="1">
          <a:spLocks noChangeArrowheads="1"/>
        </xdr:cNvSpPr>
      </xdr:nvSpPr>
      <xdr:spPr bwMode="auto">
        <a:xfrm>
          <a:off x="10736580" y="10925175"/>
          <a:ext cx="352371"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10</xdr:col>
      <xdr:colOff>0</xdr:colOff>
      <xdr:row>50</xdr:row>
      <xdr:rowOff>0</xdr:rowOff>
    </xdr:from>
    <xdr:to>
      <xdr:col>10</xdr:col>
      <xdr:colOff>0</xdr:colOff>
      <xdr:row>50</xdr:row>
      <xdr:rowOff>0</xdr:rowOff>
    </xdr:to>
    <xdr:sp macro="" textlink="">
      <xdr:nvSpPr>
        <xdr:cNvPr id="6" name="Text Box 5">
          <a:extLst>
            <a:ext uri="{FF2B5EF4-FFF2-40B4-BE49-F238E27FC236}">
              <a16:creationId xmlns:a16="http://schemas.microsoft.com/office/drawing/2014/main" id="{00000000-0008-0000-0200-000006000000}"/>
            </a:ext>
          </a:extLst>
        </xdr:cNvPr>
        <xdr:cNvSpPr txBox="1">
          <a:spLocks noChangeArrowheads="1"/>
        </xdr:cNvSpPr>
      </xdr:nvSpPr>
      <xdr:spPr bwMode="auto">
        <a:xfrm>
          <a:off x="11153775" y="10925175"/>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9</xdr:col>
      <xdr:colOff>497205</xdr:colOff>
      <xdr:row>50</xdr:row>
      <xdr:rowOff>0</xdr:rowOff>
    </xdr:from>
    <xdr:to>
      <xdr:col>9</xdr:col>
      <xdr:colOff>849576</xdr:colOff>
      <xdr:row>50</xdr:row>
      <xdr:rowOff>0</xdr:rowOff>
    </xdr:to>
    <xdr:sp macro="" textlink="">
      <xdr:nvSpPr>
        <xdr:cNvPr id="7" name="Text Box 6">
          <a:extLst>
            <a:ext uri="{FF2B5EF4-FFF2-40B4-BE49-F238E27FC236}">
              <a16:creationId xmlns:a16="http://schemas.microsoft.com/office/drawing/2014/main" id="{00000000-0008-0000-0200-000007000000}"/>
            </a:ext>
          </a:extLst>
        </xdr:cNvPr>
        <xdr:cNvSpPr txBox="1">
          <a:spLocks noChangeArrowheads="1"/>
        </xdr:cNvSpPr>
      </xdr:nvSpPr>
      <xdr:spPr bwMode="auto">
        <a:xfrm>
          <a:off x="10736580" y="10925175"/>
          <a:ext cx="352371"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506730</xdr:colOff>
      <xdr:row>48</xdr:row>
      <xdr:rowOff>0</xdr:rowOff>
    </xdr:from>
    <xdr:to>
      <xdr:col>8</xdr:col>
      <xdr:colOff>846833</xdr:colOff>
      <xdr:row>48</xdr:row>
      <xdr:rowOff>0</xdr:rowOff>
    </xdr:to>
    <xdr:sp macro="" textlink="">
      <xdr:nvSpPr>
        <xdr:cNvPr id="8" name="Text Box 7">
          <a:extLst>
            <a:ext uri="{FF2B5EF4-FFF2-40B4-BE49-F238E27FC236}">
              <a16:creationId xmlns:a16="http://schemas.microsoft.com/office/drawing/2014/main" id="{00000000-0008-0000-0200-000008000000}"/>
            </a:ext>
          </a:extLst>
        </xdr:cNvPr>
        <xdr:cNvSpPr txBox="1">
          <a:spLocks noChangeArrowheads="1"/>
        </xdr:cNvSpPr>
      </xdr:nvSpPr>
      <xdr:spPr bwMode="auto">
        <a:xfrm>
          <a:off x="9831705" y="10506075"/>
          <a:ext cx="340103"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506730</xdr:colOff>
      <xdr:row>48</xdr:row>
      <xdr:rowOff>0</xdr:rowOff>
    </xdr:from>
    <xdr:to>
      <xdr:col>8</xdr:col>
      <xdr:colOff>846833</xdr:colOff>
      <xdr:row>48</xdr:row>
      <xdr:rowOff>0</xdr:rowOff>
    </xdr:to>
    <xdr:sp macro="" textlink="">
      <xdr:nvSpPr>
        <xdr:cNvPr id="9" name="Text Box 8">
          <a:extLst>
            <a:ext uri="{FF2B5EF4-FFF2-40B4-BE49-F238E27FC236}">
              <a16:creationId xmlns:a16="http://schemas.microsoft.com/office/drawing/2014/main" id="{00000000-0008-0000-0200-000009000000}"/>
            </a:ext>
          </a:extLst>
        </xdr:cNvPr>
        <xdr:cNvSpPr txBox="1">
          <a:spLocks noChangeArrowheads="1"/>
        </xdr:cNvSpPr>
      </xdr:nvSpPr>
      <xdr:spPr bwMode="auto">
        <a:xfrm>
          <a:off x="9831705" y="10506075"/>
          <a:ext cx="340103"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504825</xdr:colOff>
      <xdr:row>48</xdr:row>
      <xdr:rowOff>0</xdr:rowOff>
    </xdr:from>
    <xdr:to>
      <xdr:col>7</xdr:col>
      <xdr:colOff>765279</xdr:colOff>
      <xdr:row>48</xdr:row>
      <xdr:rowOff>0</xdr:rowOff>
    </xdr:to>
    <xdr:sp macro="" textlink="">
      <xdr:nvSpPr>
        <xdr:cNvPr id="10" name="Text Box 9">
          <a:extLst>
            <a:ext uri="{FF2B5EF4-FFF2-40B4-BE49-F238E27FC236}">
              <a16:creationId xmlns:a16="http://schemas.microsoft.com/office/drawing/2014/main" id="{00000000-0008-0000-0200-00000A000000}"/>
            </a:ext>
          </a:extLst>
        </xdr:cNvPr>
        <xdr:cNvSpPr txBox="1">
          <a:spLocks noChangeArrowheads="1"/>
        </xdr:cNvSpPr>
      </xdr:nvSpPr>
      <xdr:spPr bwMode="auto">
        <a:xfrm>
          <a:off x="8915400" y="10506075"/>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504825</xdr:colOff>
      <xdr:row>48</xdr:row>
      <xdr:rowOff>0</xdr:rowOff>
    </xdr:from>
    <xdr:to>
      <xdr:col>7</xdr:col>
      <xdr:colOff>765279</xdr:colOff>
      <xdr:row>48</xdr:row>
      <xdr:rowOff>0</xdr:rowOff>
    </xdr:to>
    <xdr:sp macro="" textlink="">
      <xdr:nvSpPr>
        <xdr:cNvPr id="11" name="Text Box 10">
          <a:extLst>
            <a:ext uri="{FF2B5EF4-FFF2-40B4-BE49-F238E27FC236}">
              <a16:creationId xmlns:a16="http://schemas.microsoft.com/office/drawing/2014/main" id="{00000000-0008-0000-0200-00000B000000}"/>
            </a:ext>
          </a:extLst>
        </xdr:cNvPr>
        <xdr:cNvSpPr txBox="1">
          <a:spLocks noChangeArrowheads="1"/>
        </xdr:cNvSpPr>
      </xdr:nvSpPr>
      <xdr:spPr bwMode="auto">
        <a:xfrm>
          <a:off x="8915400" y="10506075"/>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0</xdr:colOff>
      <xdr:row>48</xdr:row>
      <xdr:rowOff>0</xdr:rowOff>
    </xdr:from>
    <xdr:to>
      <xdr:col>9</xdr:col>
      <xdr:colOff>0</xdr:colOff>
      <xdr:row>48</xdr:row>
      <xdr:rowOff>0</xdr:rowOff>
    </xdr:to>
    <xdr:sp macro="" textlink="">
      <xdr:nvSpPr>
        <xdr:cNvPr id="12" name="Text Box 1">
          <a:extLst>
            <a:ext uri="{FF2B5EF4-FFF2-40B4-BE49-F238E27FC236}">
              <a16:creationId xmlns:a16="http://schemas.microsoft.com/office/drawing/2014/main" id="{00000000-0008-0000-0200-00000C000000}"/>
            </a:ext>
          </a:extLst>
        </xdr:cNvPr>
        <xdr:cNvSpPr txBox="1">
          <a:spLocks noChangeArrowheads="1"/>
        </xdr:cNvSpPr>
      </xdr:nvSpPr>
      <xdr:spPr bwMode="auto">
        <a:xfrm>
          <a:off x="10239375" y="10506075"/>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0</xdr:colOff>
      <xdr:row>48</xdr:row>
      <xdr:rowOff>0</xdr:rowOff>
    </xdr:from>
    <xdr:to>
      <xdr:col>9</xdr:col>
      <xdr:colOff>0</xdr:colOff>
      <xdr:row>48</xdr:row>
      <xdr:rowOff>0</xdr:rowOff>
    </xdr:to>
    <xdr:sp macro="" textlink="">
      <xdr:nvSpPr>
        <xdr:cNvPr id="13" name="Text Box 2">
          <a:extLst>
            <a:ext uri="{FF2B5EF4-FFF2-40B4-BE49-F238E27FC236}">
              <a16:creationId xmlns:a16="http://schemas.microsoft.com/office/drawing/2014/main" id="{00000000-0008-0000-0200-00000D000000}"/>
            </a:ext>
          </a:extLst>
        </xdr:cNvPr>
        <xdr:cNvSpPr txBox="1">
          <a:spLocks noChangeArrowheads="1"/>
        </xdr:cNvSpPr>
      </xdr:nvSpPr>
      <xdr:spPr bwMode="auto">
        <a:xfrm>
          <a:off x="10239375" y="10506075"/>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9</xdr:col>
      <xdr:colOff>0</xdr:colOff>
      <xdr:row>48</xdr:row>
      <xdr:rowOff>0</xdr:rowOff>
    </xdr:from>
    <xdr:to>
      <xdr:col>9</xdr:col>
      <xdr:colOff>0</xdr:colOff>
      <xdr:row>48</xdr:row>
      <xdr:rowOff>0</xdr:rowOff>
    </xdr:to>
    <xdr:sp macro="" textlink="">
      <xdr:nvSpPr>
        <xdr:cNvPr id="14" name="Text Box 3">
          <a:extLst>
            <a:ext uri="{FF2B5EF4-FFF2-40B4-BE49-F238E27FC236}">
              <a16:creationId xmlns:a16="http://schemas.microsoft.com/office/drawing/2014/main" id="{00000000-0008-0000-0200-00000E000000}"/>
            </a:ext>
          </a:extLst>
        </xdr:cNvPr>
        <xdr:cNvSpPr txBox="1">
          <a:spLocks noChangeArrowheads="1"/>
        </xdr:cNvSpPr>
      </xdr:nvSpPr>
      <xdr:spPr bwMode="auto">
        <a:xfrm>
          <a:off x="10239375" y="10506075"/>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497205</xdr:colOff>
      <xdr:row>50</xdr:row>
      <xdr:rowOff>0</xdr:rowOff>
    </xdr:from>
    <xdr:to>
      <xdr:col>9</xdr:col>
      <xdr:colOff>849576</xdr:colOff>
      <xdr:row>50</xdr:row>
      <xdr:rowOff>0</xdr:rowOff>
    </xdr:to>
    <xdr:sp macro="" textlink="">
      <xdr:nvSpPr>
        <xdr:cNvPr id="15" name="Text Box 4">
          <a:extLst>
            <a:ext uri="{FF2B5EF4-FFF2-40B4-BE49-F238E27FC236}">
              <a16:creationId xmlns:a16="http://schemas.microsoft.com/office/drawing/2014/main" id="{00000000-0008-0000-0200-00000F000000}"/>
            </a:ext>
          </a:extLst>
        </xdr:cNvPr>
        <xdr:cNvSpPr txBox="1">
          <a:spLocks noChangeArrowheads="1"/>
        </xdr:cNvSpPr>
      </xdr:nvSpPr>
      <xdr:spPr bwMode="auto">
        <a:xfrm>
          <a:off x="10736580" y="10925175"/>
          <a:ext cx="352371"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10</xdr:col>
      <xdr:colOff>0</xdr:colOff>
      <xdr:row>50</xdr:row>
      <xdr:rowOff>0</xdr:rowOff>
    </xdr:from>
    <xdr:to>
      <xdr:col>10</xdr:col>
      <xdr:colOff>0</xdr:colOff>
      <xdr:row>50</xdr:row>
      <xdr:rowOff>0</xdr:rowOff>
    </xdr:to>
    <xdr:sp macro="" textlink="">
      <xdr:nvSpPr>
        <xdr:cNvPr id="16" name="Text Box 5">
          <a:extLst>
            <a:ext uri="{FF2B5EF4-FFF2-40B4-BE49-F238E27FC236}">
              <a16:creationId xmlns:a16="http://schemas.microsoft.com/office/drawing/2014/main" id="{00000000-0008-0000-0200-000010000000}"/>
            </a:ext>
          </a:extLst>
        </xdr:cNvPr>
        <xdr:cNvSpPr txBox="1">
          <a:spLocks noChangeArrowheads="1"/>
        </xdr:cNvSpPr>
      </xdr:nvSpPr>
      <xdr:spPr bwMode="auto">
        <a:xfrm>
          <a:off x="11153775" y="10925175"/>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9</xdr:col>
      <xdr:colOff>497205</xdr:colOff>
      <xdr:row>50</xdr:row>
      <xdr:rowOff>0</xdr:rowOff>
    </xdr:from>
    <xdr:to>
      <xdr:col>9</xdr:col>
      <xdr:colOff>849576</xdr:colOff>
      <xdr:row>50</xdr:row>
      <xdr:rowOff>0</xdr:rowOff>
    </xdr:to>
    <xdr:sp macro="" textlink="">
      <xdr:nvSpPr>
        <xdr:cNvPr id="17" name="Text Box 6">
          <a:extLst>
            <a:ext uri="{FF2B5EF4-FFF2-40B4-BE49-F238E27FC236}">
              <a16:creationId xmlns:a16="http://schemas.microsoft.com/office/drawing/2014/main" id="{00000000-0008-0000-0200-000011000000}"/>
            </a:ext>
          </a:extLst>
        </xdr:cNvPr>
        <xdr:cNvSpPr txBox="1">
          <a:spLocks noChangeArrowheads="1"/>
        </xdr:cNvSpPr>
      </xdr:nvSpPr>
      <xdr:spPr bwMode="auto">
        <a:xfrm>
          <a:off x="10736580" y="10925175"/>
          <a:ext cx="352371"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506730</xdr:colOff>
      <xdr:row>48</xdr:row>
      <xdr:rowOff>0</xdr:rowOff>
    </xdr:from>
    <xdr:to>
      <xdr:col>8</xdr:col>
      <xdr:colOff>846833</xdr:colOff>
      <xdr:row>48</xdr:row>
      <xdr:rowOff>0</xdr:rowOff>
    </xdr:to>
    <xdr:sp macro="" textlink="">
      <xdr:nvSpPr>
        <xdr:cNvPr id="18" name="Text Box 7">
          <a:extLst>
            <a:ext uri="{FF2B5EF4-FFF2-40B4-BE49-F238E27FC236}">
              <a16:creationId xmlns:a16="http://schemas.microsoft.com/office/drawing/2014/main" id="{00000000-0008-0000-0200-000012000000}"/>
            </a:ext>
          </a:extLst>
        </xdr:cNvPr>
        <xdr:cNvSpPr txBox="1">
          <a:spLocks noChangeArrowheads="1"/>
        </xdr:cNvSpPr>
      </xdr:nvSpPr>
      <xdr:spPr bwMode="auto">
        <a:xfrm>
          <a:off x="9831705" y="10506075"/>
          <a:ext cx="340103"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506730</xdr:colOff>
      <xdr:row>48</xdr:row>
      <xdr:rowOff>0</xdr:rowOff>
    </xdr:from>
    <xdr:to>
      <xdr:col>8</xdr:col>
      <xdr:colOff>846833</xdr:colOff>
      <xdr:row>48</xdr:row>
      <xdr:rowOff>0</xdr:rowOff>
    </xdr:to>
    <xdr:sp macro="" textlink="">
      <xdr:nvSpPr>
        <xdr:cNvPr id="19" name="Text Box 8">
          <a:extLst>
            <a:ext uri="{FF2B5EF4-FFF2-40B4-BE49-F238E27FC236}">
              <a16:creationId xmlns:a16="http://schemas.microsoft.com/office/drawing/2014/main" id="{00000000-0008-0000-0200-000013000000}"/>
            </a:ext>
          </a:extLst>
        </xdr:cNvPr>
        <xdr:cNvSpPr txBox="1">
          <a:spLocks noChangeArrowheads="1"/>
        </xdr:cNvSpPr>
      </xdr:nvSpPr>
      <xdr:spPr bwMode="auto">
        <a:xfrm>
          <a:off x="9831705" y="10506075"/>
          <a:ext cx="340103"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504825</xdr:colOff>
      <xdr:row>48</xdr:row>
      <xdr:rowOff>0</xdr:rowOff>
    </xdr:from>
    <xdr:to>
      <xdr:col>7</xdr:col>
      <xdr:colOff>765279</xdr:colOff>
      <xdr:row>48</xdr:row>
      <xdr:rowOff>0</xdr:rowOff>
    </xdr:to>
    <xdr:sp macro="" textlink="">
      <xdr:nvSpPr>
        <xdr:cNvPr id="20" name="Text Box 9">
          <a:extLst>
            <a:ext uri="{FF2B5EF4-FFF2-40B4-BE49-F238E27FC236}">
              <a16:creationId xmlns:a16="http://schemas.microsoft.com/office/drawing/2014/main" id="{00000000-0008-0000-0200-000014000000}"/>
            </a:ext>
          </a:extLst>
        </xdr:cNvPr>
        <xdr:cNvSpPr txBox="1">
          <a:spLocks noChangeArrowheads="1"/>
        </xdr:cNvSpPr>
      </xdr:nvSpPr>
      <xdr:spPr bwMode="auto">
        <a:xfrm>
          <a:off x="8915400" y="10506075"/>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504825</xdr:colOff>
      <xdr:row>48</xdr:row>
      <xdr:rowOff>0</xdr:rowOff>
    </xdr:from>
    <xdr:to>
      <xdr:col>7</xdr:col>
      <xdr:colOff>765279</xdr:colOff>
      <xdr:row>48</xdr:row>
      <xdr:rowOff>0</xdr:rowOff>
    </xdr:to>
    <xdr:sp macro="" textlink="">
      <xdr:nvSpPr>
        <xdr:cNvPr id="21" name="Text Box 10">
          <a:extLst>
            <a:ext uri="{FF2B5EF4-FFF2-40B4-BE49-F238E27FC236}">
              <a16:creationId xmlns:a16="http://schemas.microsoft.com/office/drawing/2014/main" id="{00000000-0008-0000-0200-000015000000}"/>
            </a:ext>
          </a:extLst>
        </xdr:cNvPr>
        <xdr:cNvSpPr txBox="1">
          <a:spLocks noChangeArrowheads="1"/>
        </xdr:cNvSpPr>
      </xdr:nvSpPr>
      <xdr:spPr bwMode="auto">
        <a:xfrm>
          <a:off x="8915400" y="10506075"/>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0</xdr:colOff>
      <xdr:row>48</xdr:row>
      <xdr:rowOff>0</xdr:rowOff>
    </xdr:from>
    <xdr:to>
      <xdr:col>9</xdr:col>
      <xdr:colOff>0</xdr:colOff>
      <xdr:row>48</xdr:row>
      <xdr:rowOff>0</xdr:rowOff>
    </xdr:to>
    <xdr:sp macro="" textlink="">
      <xdr:nvSpPr>
        <xdr:cNvPr id="22" name="Text Box 1">
          <a:extLst>
            <a:ext uri="{FF2B5EF4-FFF2-40B4-BE49-F238E27FC236}">
              <a16:creationId xmlns:a16="http://schemas.microsoft.com/office/drawing/2014/main" id="{00000000-0008-0000-0200-000016000000}"/>
            </a:ext>
          </a:extLst>
        </xdr:cNvPr>
        <xdr:cNvSpPr txBox="1">
          <a:spLocks noChangeArrowheads="1"/>
        </xdr:cNvSpPr>
      </xdr:nvSpPr>
      <xdr:spPr bwMode="auto">
        <a:xfrm>
          <a:off x="10239375" y="10506075"/>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0</xdr:colOff>
      <xdr:row>48</xdr:row>
      <xdr:rowOff>0</xdr:rowOff>
    </xdr:from>
    <xdr:to>
      <xdr:col>9</xdr:col>
      <xdr:colOff>0</xdr:colOff>
      <xdr:row>48</xdr:row>
      <xdr:rowOff>0</xdr:rowOff>
    </xdr:to>
    <xdr:sp macro="" textlink="">
      <xdr:nvSpPr>
        <xdr:cNvPr id="23" name="Text Box 2">
          <a:extLst>
            <a:ext uri="{FF2B5EF4-FFF2-40B4-BE49-F238E27FC236}">
              <a16:creationId xmlns:a16="http://schemas.microsoft.com/office/drawing/2014/main" id="{00000000-0008-0000-0200-000017000000}"/>
            </a:ext>
          </a:extLst>
        </xdr:cNvPr>
        <xdr:cNvSpPr txBox="1">
          <a:spLocks noChangeArrowheads="1"/>
        </xdr:cNvSpPr>
      </xdr:nvSpPr>
      <xdr:spPr bwMode="auto">
        <a:xfrm>
          <a:off x="10239375" y="10506075"/>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9</xdr:col>
      <xdr:colOff>0</xdr:colOff>
      <xdr:row>48</xdr:row>
      <xdr:rowOff>0</xdr:rowOff>
    </xdr:from>
    <xdr:to>
      <xdr:col>9</xdr:col>
      <xdr:colOff>0</xdr:colOff>
      <xdr:row>48</xdr:row>
      <xdr:rowOff>0</xdr:rowOff>
    </xdr:to>
    <xdr:sp macro="" textlink="">
      <xdr:nvSpPr>
        <xdr:cNvPr id="24" name="Text Box 3">
          <a:extLst>
            <a:ext uri="{FF2B5EF4-FFF2-40B4-BE49-F238E27FC236}">
              <a16:creationId xmlns:a16="http://schemas.microsoft.com/office/drawing/2014/main" id="{00000000-0008-0000-0200-000018000000}"/>
            </a:ext>
          </a:extLst>
        </xdr:cNvPr>
        <xdr:cNvSpPr txBox="1">
          <a:spLocks noChangeArrowheads="1"/>
        </xdr:cNvSpPr>
      </xdr:nvSpPr>
      <xdr:spPr bwMode="auto">
        <a:xfrm>
          <a:off x="10239375" y="10506075"/>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497205</xdr:colOff>
      <xdr:row>50</xdr:row>
      <xdr:rowOff>0</xdr:rowOff>
    </xdr:from>
    <xdr:to>
      <xdr:col>9</xdr:col>
      <xdr:colOff>849576</xdr:colOff>
      <xdr:row>50</xdr:row>
      <xdr:rowOff>0</xdr:rowOff>
    </xdr:to>
    <xdr:sp macro="" textlink="">
      <xdr:nvSpPr>
        <xdr:cNvPr id="25" name="Text Box 4">
          <a:extLst>
            <a:ext uri="{FF2B5EF4-FFF2-40B4-BE49-F238E27FC236}">
              <a16:creationId xmlns:a16="http://schemas.microsoft.com/office/drawing/2014/main" id="{00000000-0008-0000-0200-000019000000}"/>
            </a:ext>
          </a:extLst>
        </xdr:cNvPr>
        <xdr:cNvSpPr txBox="1">
          <a:spLocks noChangeArrowheads="1"/>
        </xdr:cNvSpPr>
      </xdr:nvSpPr>
      <xdr:spPr bwMode="auto">
        <a:xfrm>
          <a:off x="10736580" y="10925175"/>
          <a:ext cx="352371"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10</xdr:col>
      <xdr:colOff>0</xdr:colOff>
      <xdr:row>50</xdr:row>
      <xdr:rowOff>0</xdr:rowOff>
    </xdr:from>
    <xdr:to>
      <xdr:col>10</xdr:col>
      <xdr:colOff>0</xdr:colOff>
      <xdr:row>50</xdr:row>
      <xdr:rowOff>0</xdr:rowOff>
    </xdr:to>
    <xdr:sp macro="" textlink="">
      <xdr:nvSpPr>
        <xdr:cNvPr id="26" name="Text Box 5">
          <a:extLst>
            <a:ext uri="{FF2B5EF4-FFF2-40B4-BE49-F238E27FC236}">
              <a16:creationId xmlns:a16="http://schemas.microsoft.com/office/drawing/2014/main" id="{00000000-0008-0000-0200-00001A000000}"/>
            </a:ext>
          </a:extLst>
        </xdr:cNvPr>
        <xdr:cNvSpPr txBox="1">
          <a:spLocks noChangeArrowheads="1"/>
        </xdr:cNvSpPr>
      </xdr:nvSpPr>
      <xdr:spPr bwMode="auto">
        <a:xfrm>
          <a:off x="11153775" y="10925175"/>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9</xdr:col>
      <xdr:colOff>497205</xdr:colOff>
      <xdr:row>50</xdr:row>
      <xdr:rowOff>0</xdr:rowOff>
    </xdr:from>
    <xdr:to>
      <xdr:col>9</xdr:col>
      <xdr:colOff>849576</xdr:colOff>
      <xdr:row>50</xdr:row>
      <xdr:rowOff>0</xdr:rowOff>
    </xdr:to>
    <xdr:sp macro="" textlink="">
      <xdr:nvSpPr>
        <xdr:cNvPr id="27" name="Text Box 6">
          <a:extLst>
            <a:ext uri="{FF2B5EF4-FFF2-40B4-BE49-F238E27FC236}">
              <a16:creationId xmlns:a16="http://schemas.microsoft.com/office/drawing/2014/main" id="{00000000-0008-0000-0200-00001B000000}"/>
            </a:ext>
          </a:extLst>
        </xdr:cNvPr>
        <xdr:cNvSpPr txBox="1">
          <a:spLocks noChangeArrowheads="1"/>
        </xdr:cNvSpPr>
      </xdr:nvSpPr>
      <xdr:spPr bwMode="auto">
        <a:xfrm>
          <a:off x="10736580" y="10925175"/>
          <a:ext cx="352371"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506730</xdr:colOff>
      <xdr:row>48</xdr:row>
      <xdr:rowOff>0</xdr:rowOff>
    </xdr:from>
    <xdr:to>
      <xdr:col>8</xdr:col>
      <xdr:colOff>846833</xdr:colOff>
      <xdr:row>48</xdr:row>
      <xdr:rowOff>0</xdr:rowOff>
    </xdr:to>
    <xdr:sp macro="" textlink="">
      <xdr:nvSpPr>
        <xdr:cNvPr id="28" name="Text Box 7">
          <a:extLst>
            <a:ext uri="{FF2B5EF4-FFF2-40B4-BE49-F238E27FC236}">
              <a16:creationId xmlns:a16="http://schemas.microsoft.com/office/drawing/2014/main" id="{00000000-0008-0000-0200-00001C000000}"/>
            </a:ext>
          </a:extLst>
        </xdr:cNvPr>
        <xdr:cNvSpPr txBox="1">
          <a:spLocks noChangeArrowheads="1"/>
        </xdr:cNvSpPr>
      </xdr:nvSpPr>
      <xdr:spPr bwMode="auto">
        <a:xfrm>
          <a:off x="9831705" y="10506075"/>
          <a:ext cx="340103"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506730</xdr:colOff>
      <xdr:row>48</xdr:row>
      <xdr:rowOff>0</xdr:rowOff>
    </xdr:from>
    <xdr:to>
      <xdr:col>8</xdr:col>
      <xdr:colOff>846833</xdr:colOff>
      <xdr:row>48</xdr:row>
      <xdr:rowOff>0</xdr:rowOff>
    </xdr:to>
    <xdr:sp macro="" textlink="">
      <xdr:nvSpPr>
        <xdr:cNvPr id="29" name="Text Box 8">
          <a:extLst>
            <a:ext uri="{FF2B5EF4-FFF2-40B4-BE49-F238E27FC236}">
              <a16:creationId xmlns:a16="http://schemas.microsoft.com/office/drawing/2014/main" id="{00000000-0008-0000-0200-00001D000000}"/>
            </a:ext>
          </a:extLst>
        </xdr:cNvPr>
        <xdr:cNvSpPr txBox="1">
          <a:spLocks noChangeArrowheads="1"/>
        </xdr:cNvSpPr>
      </xdr:nvSpPr>
      <xdr:spPr bwMode="auto">
        <a:xfrm>
          <a:off x="9831705" y="10506075"/>
          <a:ext cx="340103"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504825</xdr:colOff>
      <xdr:row>48</xdr:row>
      <xdr:rowOff>0</xdr:rowOff>
    </xdr:from>
    <xdr:to>
      <xdr:col>7</xdr:col>
      <xdr:colOff>765279</xdr:colOff>
      <xdr:row>48</xdr:row>
      <xdr:rowOff>0</xdr:rowOff>
    </xdr:to>
    <xdr:sp macro="" textlink="">
      <xdr:nvSpPr>
        <xdr:cNvPr id="30" name="Text Box 9">
          <a:extLst>
            <a:ext uri="{FF2B5EF4-FFF2-40B4-BE49-F238E27FC236}">
              <a16:creationId xmlns:a16="http://schemas.microsoft.com/office/drawing/2014/main" id="{00000000-0008-0000-0200-00001E000000}"/>
            </a:ext>
          </a:extLst>
        </xdr:cNvPr>
        <xdr:cNvSpPr txBox="1">
          <a:spLocks noChangeArrowheads="1"/>
        </xdr:cNvSpPr>
      </xdr:nvSpPr>
      <xdr:spPr bwMode="auto">
        <a:xfrm>
          <a:off x="8915400" y="10506075"/>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504825</xdr:colOff>
      <xdr:row>48</xdr:row>
      <xdr:rowOff>0</xdr:rowOff>
    </xdr:from>
    <xdr:to>
      <xdr:col>7</xdr:col>
      <xdr:colOff>765279</xdr:colOff>
      <xdr:row>48</xdr:row>
      <xdr:rowOff>0</xdr:rowOff>
    </xdr:to>
    <xdr:sp macro="" textlink="">
      <xdr:nvSpPr>
        <xdr:cNvPr id="31" name="Text Box 10">
          <a:extLst>
            <a:ext uri="{FF2B5EF4-FFF2-40B4-BE49-F238E27FC236}">
              <a16:creationId xmlns:a16="http://schemas.microsoft.com/office/drawing/2014/main" id="{00000000-0008-0000-0200-00001F000000}"/>
            </a:ext>
          </a:extLst>
        </xdr:cNvPr>
        <xdr:cNvSpPr txBox="1">
          <a:spLocks noChangeArrowheads="1"/>
        </xdr:cNvSpPr>
      </xdr:nvSpPr>
      <xdr:spPr bwMode="auto">
        <a:xfrm>
          <a:off x="8915400" y="10506075"/>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0</xdr:colOff>
      <xdr:row>48</xdr:row>
      <xdr:rowOff>0</xdr:rowOff>
    </xdr:from>
    <xdr:to>
      <xdr:col>9</xdr:col>
      <xdr:colOff>0</xdr:colOff>
      <xdr:row>48</xdr:row>
      <xdr:rowOff>0</xdr:rowOff>
    </xdr:to>
    <xdr:sp macro="" textlink="">
      <xdr:nvSpPr>
        <xdr:cNvPr id="32" name="Text Box 1">
          <a:extLst>
            <a:ext uri="{FF2B5EF4-FFF2-40B4-BE49-F238E27FC236}">
              <a16:creationId xmlns:a16="http://schemas.microsoft.com/office/drawing/2014/main" id="{00000000-0008-0000-0200-000020000000}"/>
            </a:ext>
          </a:extLst>
        </xdr:cNvPr>
        <xdr:cNvSpPr txBox="1">
          <a:spLocks noChangeArrowheads="1"/>
        </xdr:cNvSpPr>
      </xdr:nvSpPr>
      <xdr:spPr bwMode="auto">
        <a:xfrm>
          <a:off x="10239375" y="10506075"/>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0</xdr:colOff>
      <xdr:row>48</xdr:row>
      <xdr:rowOff>0</xdr:rowOff>
    </xdr:from>
    <xdr:to>
      <xdr:col>9</xdr:col>
      <xdr:colOff>0</xdr:colOff>
      <xdr:row>48</xdr:row>
      <xdr:rowOff>0</xdr:rowOff>
    </xdr:to>
    <xdr:sp macro="" textlink="">
      <xdr:nvSpPr>
        <xdr:cNvPr id="33" name="Text Box 2">
          <a:extLst>
            <a:ext uri="{FF2B5EF4-FFF2-40B4-BE49-F238E27FC236}">
              <a16:creationId xmlns:a16="http://schemas.microsoft.com/office/drawing/2014/main" id="{00000000-0008-0000-0200-000021000000}"/>
            </a:ext>
          </a:extLst>
        </xdr:cNvPr>
        <xdr:cNvSpPr txBox="1">
          <a:spLocks noChangeArrowheads="1"/>
        </xdr:cNvSpPr>
      </xdr:nvSpPr>
      <xdr:spPr bwMode="auto">
        <a:xfrm>
          <a:off x="10239375" y="10506075"/>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9</xdr:col>
      <xdr:colOff>0</xdr:colOff>
      <xdr:row>48</xdr:row>
      <xdr:rowOff>0</xdr:rowOff>
    </xdr:from>
    <xdr:to>
      <xdr:col>9</xdr:col>
      <xdr:colOff>0</xdr:colOff>
      <xdr:row>48</xdr:row>
      <xdr:rowOff>0</xdr:rowOff>
    </xdr:to>
    <xdr:sp macro="" textlink="">
      <xdr:nvSpPr>
        <xdr:cNvPr id="34" name="Text Box 3">
          <a:extLst>
            <a:ext uri="{FF2B5EF4-FFF2-40B4-BE49-F238E27FC236}">
              <a16:creationId xmlns:a16="http://schemas.microsoft.com/office/drawing/2014/main" id="{00000000-0008-0000-0200-000022000000}"/>
            </a:ext>
          </a:extLst>
        </xdr:cNvPr>
        <xdr:cNvSpPr txBox="1">
          <a:spLocks noChangeArrowheads="1"/>
        </xdr:cNvSpPr>
      </xdr:nvSpPr>
      <xdr:spPr bwMode="auto">
        <a:xfrm>
          <a:off x="10239375" y="10506075"/>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497205</xdr:colOff>
      <xdr:row>50</xdr:row>
      <xdr:rowOff>0</xdr:rowOff>
    </xdr:from>
    <xdr:to>
      <xdr:col>9</xdr:col>
      <xdr:colOff>849576</xdr:colOff>
      <xdr:row>50</xdr:row>
      <xdr:rowOff>0</xdr:rowOff>
    </xdr:to>
    <xdr:sp macro="" textlink="">
      <xdr:nvSpPr>
        <xdr:cNvPr id="35" name="Text Box 4">
          <a:extLst>
            <a:ext uri="{FF2B5EF4-FFF2-40B4-BE49-F238E27FC236}">
              <a16:creationId xmlns:a16="http://schemas.microsoft.com/office/drawing/2014/main" id="{00000000-0008-0000-0200-000023000000}"/>
            </a:ext>
          </a:extLst>
        </xdr:cNvPr>
        <xdr:cNvSpPr txBox="1">
          <a:spLocks noChangeArrowheads="1"/>
        </xdr:cNvSpPr>
      </xdr:nvSpPr>
      <xdr:spPr bwMode="auto">
        <a:xfrm>
          <a:off x="10736580" y="10925175"/>
          <a:ext cx="352371"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10</xdr:col>
      <xdr:colOff>0</xdr:colOff>
      <xdr:row>50</xdr:row>
      <xdr:rowOff>0</xdr:rowOff>
    </xdr:from>
    <xdr:to>
      <xdr:col>10</xdr:col>
      <xdr:colOff>0</xdr:colOff>
      <xdr:row>50</xdr:row>
      <xdr:rowOff>0</xdr:rowOff>
    </xdr:to>
    <xdr:sp macro="" textlink="">
      <xdr:nvSpPr>
        <xdr:cNvPr id="36" name="Text Box 5">
          <a:extLst>
            <a:ext uri="{FF2B5EF4-FFF2-40B4-BE49-F238E27FC236}">
              <a16:creationId xmlns:a16="http://schemas.microsoft.com/office/drawing/2014/main" id="{00000000-0008-0000-0200-000024000000}"/>
            </a:ext>
          </a:extLst>
        </xdr:cNvPr>
        <xdr:cNvSpPr txBox="1">
          <a:spLocks noChangeArrowheads="1"/>
        </xdr:cNvSpPr>
      </xdr:nvSpPr>
      <xdr:spPr bwMode="auto">
        <a:xfrm>
          <a:off x="11153775" y="10925175"/>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9</xdr:col>
      <xdr:colOff>497205</xdr:colOff>
      <xdr:row>50</xdr:row>
      <xdr:rowOff>0</xdr:rowOff>
    </xdr:from>
    <xdr:to>
      <xdr:col>9</xdr:col>
      <xdr:colOff>849576</xdr:colOff>
      <xdr:row>50</xdr:row>
      <xdr:rowOff>0</xdr:rowOff>
    </xdr:to>
    <xdr:sp macro="" textlink="">
      <xdr:nvSpPr>
        <xdr:cNvPr id="37" name="Text Box 6">
          <a:extLst>
            <a:ext uri="{FF2B5EF4-FFF2-40B4-BE49-F238E27FC236}">
              <a16:creationId xmlns:a16="http://schemas.microsoft.com/office/drawing/2014/main" id="{00000000-0008-0000-0200-000025000000}"/>
            </a:ext>
          </a:extLst>
        </xdr:cNvPr>
        <xdr:cNvSpPr txBox="1">
          <a:spLocks noChangeArrowheads="1"/>
        </xdr:cNvSpPr>
      </xdr:nvSpPr>
      <xdr:spPr bwMode="auto">
        <a:xfrm>
          <a:off x="10736580" y="10925175"/>
          <a:ext cx="352371"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506730</xdr:colOff>
      <xdr:row>48</xdr:row>
      <xdr:rowOff>0</xdr:rowOff>
    </xdr:from>
    <xdr:to>
      <xdr:col>8</xdr:col>
      <xdr:colOff>846833</xdr:colOff>
      <xdr:row>48</xdr:row>
      <xdr:rowOff>0</xdr:rowOff>
    </xdr:to>
    <xdr:sp macro="" textlink="">
      <xdr:nvSpPr>
        <xdr:cNvPr id="38" name="Text Box 7">
          <a:extLst>
            <a:ext uri="{FF2B5EF4-FFF2-40B4-BE49-F238E27FC236}">
              <a16:creationId xmlns:a16="http://schemas.microsoft.com/office/drawing/2014/main" id="{00000000-0008-0000-0200-000026000000}"/>
            </a:ext>
          </a:extLst>
        </xdr:cNvPr>
        <xdr:cNvSpPr txBox="1">
          <a:spLocks noChangeArrowheads="1"/>
        </xdr:cNvSpPr>
      </xdr:nvSpPr>
      <xdr:spPr bwMode="auto">
        <a:xfrm>
          <a:off x="9831705" y="10506075"/>
          <a:ext cx="340103"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506730</xdr:colOff>
      <xdr:row>48</xdr:row>
      <xdr:rowOff>0</xdr:rowOff>
    </xdr:from>
    <xdr:to>
      <xdr:col>8</xdr:col>
      <xdr:colOff>846833</xdr:colOff>
      <xdr:row>48</xdr:row>
      <xdr:rowOff>0</xdr:rowOff>
    </xdr:to>
    <xdr:sp macro="" textlink="">
      <xdr:nvSpPr>
        <xdr:cNvPr id="39" name="Text Box 8">
          <a:extLst>
            <a:ext uri="{FF2B5EF4-FFF2-40B4-BE49-F238E27FC236}">
              <a16:creationId xmlns:a16="http://schemas.microsoft.com/office/drawing/2014/main" id="{00000000-0008-0000-0200-000027000000}"/>
            </a:ext>
          </a:extLst>
        </xdr:cNvPr>
        <xdr:cNvSpPr txBox="1">
          <a:spLocks noChangeArrowheads="1"/>
        </xdr:cNvSpPr>
      </xdr:nvSpPr>
      <xdr:spPr bwMode="auto">
        <a:xfrm>
          <a:off x="9831705" y="10506075"/>
          <a:ext cx="340103"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504825</xdr:colOff>
      <xdr:row>48</xdr:row>
      <xdr:rowOff>0</xdr:rowOff>
    </xdr:from>
    <xdr:to>
      <xdr:col>7</xdr:col>
      <xdr:colOff>765279</xdr:colOff>
      <xdr:row>48</xdr:row>
      <xdr:rowOff>0</xdr:rowOff>
    </xdr:to>
    <xdr:sp macro="" textlink="">
      <xdr:nvSpPr>
        <xdr:cNvPr id="40" name="Text Box 9">
          <a:extLst>
            <a:ext uri="{FF2B5EF4-FFF2-40B4-BE49-F238E27FC236}">
              <a16:creationId xmlns:a16="http://schemas.microsoft.com/office/drawing/2014/main" id="{00000000-0008-0000-0200-000028000000}"/>
            </a:ext>
          </a:extLst>
        </xdr:cNvPr>
        <xdr:cNvSpPr txBox="1">
          <a:spLocks noChangeArrowheads="1"/>
        </xdr:cNvSpPr>
      </xdr:nvSpPr>
      <xdr:spPr bwMode="auto">
        <a:xfrm>
          <a:off x="8915400" y="10506075"/>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504825</xdr:colOff>
      <xdr:row>48</xdr:row>
      <xdr:rowOff>0</xdr:rowOff>
    </xdr:from>
    <xdr:to>
      <xdr:col>7</xdr:col>
      <xdr:colOff>765279</xdr:colOff>
      <xdr:row>48</xdr:row>
      <xdr:rowOff>0</xdr:rowOff>
    </xdr:to>
    <xdr:sp macro="" textlink="">
      <xdr:nvSpPr>
        <xdr:cNvPr id="41" name="Text Box 10">
          <a:extLst>
            <a:ext uri="{FF2B5EF4-FFF2-40B4-BE49-F238E27FC236}">
              <a16:creationId xmlns:a16="http://schemas.microsoft.com/office/drawing/2014/main" id="{00000000-0008-0000-0200-000029000000}"/>
            </a:ext>
          </a:extLst>
        </xdr:cNvPr>
        <xdr:cNvSpPr txBox="1">
          <a:spLocks noChangeArrowheads="1"/>
        </xdr:cNvSpPr>
      </xdr:nvSpPr>
      <xdr:spPr bwMode="auto">
        <a:xfrm>
          <a:off x="8915400" y="10506075"/>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0</xdr:colOff>
      <xdr:row>48</xdr:row>
      <xdr:rowOff>0</xdr:rowOff>
    </xdr:from>
    <xdr:to>
      <xdr:col>9</xdr:col>
      <xdr:colOff>0</xdr:colOff>
      <xdr:row>48</xdr:row>
      <xdr:rowOff>0</xdr:rowOff>
    </xdr:to>
    <xdr:sp macro="" textlink="">
      <xdr:nvSpPr>
        <xdr:cNvPr id="42" name="Text Box 1">
          <a:extLst>
            <a:ext uri="{FF2B5EF4-FFF2-40B4-BE49-F238E27FC236}">
              <a16:creationId xmlns:a16="http://schemas.microsoft.com/office/drawing/2014/main" id="{00000000-0008-0000-0200-00002A000000}"/>
            </a:ext>
          </a:extLst>
        </xdr:cNvPr>
        <xdr:cNvSpPr txBox="1">
          <a:spLocks noChangeArrowheads="1"/>
        </xdr:cNvSpPr>
      </xdr:nvSpPr>
      <xdr:spPr bwMode="auto">
        <a:xfrm>
          <a:off x="10239375" y="10506075"/>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0</xdr:colOff>
      <xdr:row>48</xdr:row>
      <xdr:rowOff>0</xdr:rowOff>
    </xdr:from>
    <xdr:to>
      <xdr:col>9</xdr:col>
      <xdr:colOff>0</xdr:colOff>
      <xdr:row>48</xdr:row>
      <xdr:rowOff>0</xdr:rowOff>
    </xdr:to>
    <xdr:sp macro="" textlink="">
      <xdr:nvSpPr>
        <xdr:cNvPr id="43" name="Text Box 2">
          <a:extLst>
            <a:ext uri="{FF2B5EF4-FFF2-40B4-BE49-F238E27FC236}">
              <a16:creationId xmlns:a16="http://schemas.microsoft.com/office/drawing/2014/main" id="{00000000-0008-0000-0200-00002B000000}"/>
            </a:ext>
          </a:extLst>
        </xdr:cNvPr>
        <xdr:cNvSpPr txBox="1">
          <a:spLocks noChangeArrowheads="1"/>
        </xdr:cNvSpPr>
      </xdr:nvSpPr>
      <xdr:spPr bwMode="auto">
        <a:xfrm>
          <a:off x="10239375" y="10506075"/>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9</xdr:col>
      <xdr:colOff>0</xdr:colOff>
      <xdr:row>48</xdr:row>
      <xdr:rowOff>0</xdr:rowOff>
    </xdr:from>
    <xdr:to>
      <xdr:col>9</xdr:col>
      <xdr:colOff>0</xdr:colOff>
      <xdr:row>48</xdr:row>
      <xdr:rowOff>0</xdr:rowOff>
    </xdr:to>
    <xdr:sp macro="" textlink="">
      <xdr:nvSpPr>
        <xdr:cNvPr id="44" name="Text Box 3">
          <a:extLst>
            <a:ext uri="{FF2B5EF4-FFF2-40B4-BE49-F238E27FC236}">
              <a16:creationId xmlns:a16="http://schemas.microsoft.com/office/drawing/2014/main" id="{00000000-0008-0000-0200-00002C000000}"/>
            </a:ext>
          </a:extLst>
        </xdr:cNvPr>
        <xdr:cNvSpPr txBox="1">
          <a:spLocks noChangeArrowheads="1"/>
        </xdr:cNvSpPr>
      </xdr:nvSpPr>
      <xdr:spPr bwMode="auto">
        <a:xfrm>
          <a:off x="10239375" y="10506075"/>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497205</xdr:colOff>
      <xdr:row>50</xdr:row>
      <xdr:rowOff>0</xdr:rowOff>
    </xdr:from>
    <xdr:to>
      <xdr:col>9</xdr:col>
      <xdr:colOff>849576</xdr:colOff>
      <xdr:row>50</xdr:row>
      <xdr:rowOff>0</xdr:rowOff>
    </xdr:to>
    <xdr:sp macro="" textlink="">
      <xdr:nvSpPr>
        <xdr:cNvPr id="45" name="Text Box 4">
          <a:extLst>
            <a:ext uri="{FF2B5EF4-FFF2-40B4-BE49-F238E27FC236}">
              <a16:creationId xmlns:a16="http://schemas.microsoft.com/office/drawing/2014/main" id="{00000000-0008-0000-0200-00002D000000}"/>
            </a:ext>
          </a:extLst>
        </xdr:cNvPr>
        <xdr:cNvSpPr txBox="1">
          <a:spLocks noChangeArrowheads="1"/>
        </xdr:cNvSpPr>
      </xdr:nvSpPr>
      <xdr:spPr bwMode="auto">
        <a:xfrm>
          <a:off x="10736580" y="10925175"/>
          <a:ext cx="352371"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10</xdr:col>
      <xdr:colOff>0</xdr:colOff>
      <xdr:row>50</xdr:row>
      <xdr:rowOff>0</xdr:rowOff>
    </xdr:from>
    <xdr:to>
      <xdr:col>10</xdr:col>
      <xdr:colOff>0</xdr:colOff>
      <xdr:row>50</xdr:row>
      <xdr:rowOff>0</xdr:rowOff>
    </xdr:to>
    <xdr:sp macro="" textlink="">
      <xdr:nvSpPr>
        <xdr:cNvPr id="46" name="Text Box 5">
          <a:extLst>
            <a:ext uri="{FF2B5EF4-FFF2-40B4-BE49-F238E27FC236}">
              <a16:creationId xmlns:a16="http://schemas.microsoft.com/office/drawing/2014/main" id="{00000000-0008-0000-0200-00002E000000}"/>
            </a:ext>
          </a:extLst>
        </xdr:cNvPr>
        <xdr:cNvSpPr txBox="1">
          <a:spLocks noChangeArrowheads="1"/>
        </xdr:cNvSpPr>
      </xdr:nvSpPr>
      <xdr:spPr bwMode="auto">
        <a:xfrm>
          <a:off x="11153775" y="10925175"/>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9</xdr:col>
      <xdr:colOff>497205</xdr:colOff>
      <xdr:row>50</xdr:row>
      <xdr:rowOff>0</xdr:rowOff>
    </xdr:from>
    <xdr:to>
      <xdr:col>9</xdr:col>
      <xdr:colOff>849576</xdr:colOff>
      <xdr:row>50</xdr:row>
      <xdr:rowOff>0</xdr:rowOff>
    </xdr:to>
    <xdr:sp macro="" textlink="">
      <xdr:nvSpPr>
        <xdr:cNvPr id="47" name="Text Box 6">
          <a:extLst>
            <a:ext uri="{FF2B5EF4-FFF2-40B4-BE49-F238E27FC236}">
              <a16:creationId xmlns:a16="http://schemas.microsoft.com/office/drawing/2014/main" id="{00000000-0008-0000-0200-00002F000000}"/>
            </a:ext>
          </a:extLst>
        </xdr:cNvPr>
        <xdr:cNvSpPr txBox="1">
          <a:spLocks noChangeArrowheads="1"/>
        </xdr:cNvSpPr>
      </xdr:nvSpPr>
      <xdr:spPr bwMode="auto">
        <a:xfrm>
          <a:off x="10736580" y="10925175"/>
          <a:ext cx="352371"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506730</xdr:colOff>
      <xdr:row>48</xdr:row>
      <xdr:rowOff>0</xdr:rowOff>
    </xdr:from>
    <xdr:to>
      <xdr:col>8</xdr:col>
      <xdr:colOff>846833</xdr:colOff>
      <xdr:row>48</xdr:row>
      <xdr:rowOff>0</xdr:rowOff>
    </xdr:to>
    <xdr:sp macro="" textlink="">
      <xdr:nvSpPr>
        <xdr:cNvPr id="48" name="Text Box 7">
          <a:extLst>
            <a:ext uri="{FF2B5EF4-FFF2-40B4-BE49-F238E27FC236}">
              <a16:creationId xmlns:a16="http://schemas.microsoft.com/office/drawing/2014/main" id="{00000000-0008-0000-0200-000030000000}"/>
            </a:ext>
          </a:extLst>
        </xdr:cNvPr>
        <xdr:cNvSpPr txBox="1">
          <a:spLocks noChangeArrowheads="1"/>
        </xdr:cNvSpPr>
      </xdr:nvSpPr>
      <xdr:spPr bwMode="auto">
        <a:xfrm>
          <a:off x="9831705" y="10506075"/>
          <a:ext cx="340103"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506730</xdr:colOff>
      <xdr:row>48</xdr:row>
      <xdr:rowOff>0</xdr:rowOff>
    </xdr:from>
    <xdr:to>
      <xdr:col>8</xdr:col>
      <xdr:colOff>846833</xdr:colOff>
      <xdr:row>48</xdr:row>
      <xdr:rowOff>0</xdr:rowOff>
    </xdr:to>
    <xdr:sp macro="" textlink="">
      <xdr:nvSpPr>
        <xdr:cNvPr id="49" name="Text Box 8">
          <a:extLst>
            <a:ext uri="{FF2B5EF4-FFF2-40B4-BE49-F238E27FC236}">
              <a16:creationId xmlns:a16="http://schemas.microsoft.com/office/drawing/2014/main" id="{00000000-0008-0000-0200-000031000000}"/>
            </a:ext>
          </a:extLst>
        </xdr:cNvPr>
        <xdr:cNvSpPr txBox="1">
          <a:spLocks noChangeArrowheads="1"/>
        </xdr:cNvSpPr>
      </xdr:nvSpPr>
      <xdr:spPr bwMode="auto">
        <a:xfrm>
          <a:off x="9831705" y="10506075"/>
          <a:ext cx="340103"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504825</xdr:colOff>
      <xdr:row>48</xdr:row>
      <xdr:rowOff>0</xdr:rowOff>
    </xdr:from>
    <xdr:to>
      <xdr:col>7</xdr:col>
      <xdr:colOff>765279</xdr:colOff>
      <xdr:row>48</xdr:row>
      <xdr:rowOff>0</xdr:rowOff>
    </xdr:to>
    <xdr:sp macro="" textlink="">
      <xdr:nvSpPr>
        <xdr:cNvPr id="50" name="Text Box 9">
          <a:extLst>
            <a:ext uri="{FF2B5EF4-FFF2-40B4-BE49-F238E27FC236}">
              <a16:creationId xmlns:a16="http://schemas.microsoft.com/office/drawing/2014/main" id="{00000000-0008-0000-0200-000032000000}"/>
            </a:ext>
          </a:extLst>
        </xdr:cNvPr>
        <xdr:cNvSpPr txBox="1">
          <a:spLocks noChangeArrowheads="1"/>
        </xdr:cNvSpPr>
      </xdr:nvSpPr>
      <xdr:spPr bwMode="auto">
        <a:xfrm>
          <a:off x="8915400" y="10506075"/>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504825</xdr:colOff>
      <xdr:row>48</xdr:row>
      <xdr:rowOff>0</xdr:rowOff>
    </xdr:from>
    <xdr:to>
      <xdr:col>7</xdr:col>
      <xdr:colOff>765279</xdr:colOff>
      <xdr:row>48</xdr:row>
      <xdr:rowOff>0</xdr:rowOff>
    </xdr:to>
    <xdr:sp macro="" textlink="">
      <xdr:nvSpPr>
        <xdr:cNvPr id="51" name="Text Box 10">
          <a:extLst>
            <a:ext uri="{FF2B5EF4-FFF2-40B4-BE49-F238E27FC236}">
              <a16:creationId xmlns:a16="http://schemas.microsoft.com/office/drawing/2014/main" id="{00000000-0008-0000-0200-000033000000}"/>
            </a:ext>
          </a:extLst>
        </xdr:cNvPr>
        <xdr:cNvSpPr txBox="1">
          <a:spLocks noChangeArrowheads="1"/>
        </xdr:cNvSpPr>
      </xdr:nvSpPr>
      <xdr:spPr bwMode="auto">
        <a:xfrm>
          <a:off x="8915400" y="10506075"/>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0</xdr:colOff>
      <xdr:row>48</xdr:row>
      <xdr:rowOff>0</xdr:rowOff>
    </xdr:from>
    <xdr:to>
      <xdr:col>9</xdr:col>
      <xdr:colOff>0</xdr:colOff>
      <xdr:row>48</xdr:row>
      <xdr:rowOff>0</xdr:rowOff>
    </xdr:to>
    <xdr:sp macro="" textlink="">
      <xdr:nvSpPr>
        <xdr:cNvPr id="52" name="Text Box 1">
          <a:extLst>
            <a:ext uri="{FF2B5EF4-FFF2-40B4-BE49-F238E27FC236}">
              <a16:creationId xmlns:a16="http://schemas.microsoft.com/office/drawing/2014/main" id="{00000000-0008-0000-0200-000034000000}"/>
            </a:ext>
          </a:extLst>
        </xdr:cNvPr>
        <xdr:cNvSpPr txBox="1">
          <a:spLocks noChangeArrowheads="1"/>
        </xdr:cNvSpPr>
      </xdr:nvSpPr>
      <xdr:spPr bwMode="auto">
        <a:xfrm>
          <a:off x="10239375" y="10506075"/>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0</xdr:colOff>
      <xdr:row>48</xdr:row>
      <xdr:rowOff>0</xdr:rowOff>
    </xdr:from>
    <xdr:to>
      <xdr:col>9</xdr:col>
      <xdr:colOff>0</xdr:colOff>
      <xdr:row>48</xdr:row>
      <xdr:rowOff>0</xdr:rowOff>
    </xdr:to>
    <xdr:sp macro="" textlink="">
      <xdr:nvSpPr>
        <xdr:cNvPr id="53" name="Text Box 2">
          <a:extLst>
            <a:ext uri="{FF2B5EF4-FFF2-40B4-BE49-F238E27FC236}">
              <a16:creationId xmlns:a16="http://schemas.microsoft.com/office/drawing/2014/main" id="{00000000-0008-0000-0200-000035000000}"/>
            </a:ext>
          </a:extLst>
        </xdr:cNvPr>
        <xdr:cNvSpPr txBox="1">
          <a:spLocks noChangeArrowheads="1"/>
        </xdr:cNvSpPr>
      </xdr:nvSpPr>
      <xdr:spPr bwMode="auto">
        <a:xfrm>
          <a:off x="10239375" y="10506075"/>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9</xdr:col>
      <xdr:colOff>0</xdr:colOff>
      <xdr:row>48</xdr:row>
      <xdr:rowOff>0</xdr:rowOff>
    </xdr:from>
    <xdr:to>
      <xdr:col>9</xdr:col>
      <xdr:colOff>0</xdr:colOff>
      <xdr:row>48</xdr:row>
      <xdr:rowOff>0</xdr:rowOff>
    </xdr:to>
    <xdr:sp macro="" textlink="">
      <xdr:nvSpPr>
        <xdr:cNvPr id="54" name="Text Box 3">
          <a:extLst>
            <a:ext uri="{FF2B5EF4-FFF2-40B4-BE49-F238E27FC236}">
              <a16:creationId xmlns:a16="http://schemas.microsoft.com/office/drawing/2014/main" id="{00000000-0008-0000-0200-000036000000}"/>
            </a:ext>
          </a:extLst>
        </xdr:cNvPr>
        <xdr:cNvSpPr txBox="1">
          <a:spLocks noChangeArrowheads="1"/>
        </xdr:cNvSpPr>
      </xdr:nvSpPr>
      <xdr:spPr bwMode="auto">
        <a:xfrm>
          <a:off x="10239375" y="10506075"/>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497205</xdr:colOff>
      <xdr:row>50</xdr:row>
      <xdr:rowOff>0</xdr:rowOff>
    </xdr:from>
    <xdr:to>
      <xdr:col>9</xdr:col>
      <xdr:colOff>849576</xdr:colOff>
      <xdr:row>50</xdr:row>
      <xdr:rowOff>0</xdr:rowOff>
    </xdr:to>
    <xdr:sp macro="" textlink="">
      <xdr:nvSpPr>
        <xdr:cNvPr id="55" name="Text Box 4">
          <a:extLst>
            <a:ext uri="{FF2B5EF4-FFF2-40B4-BE49-F238E27FC236}">
              <a16:creationId xmlns:a16="http://schemas.microsoft.com/office/drawing/2014/main" id="{00000000-0008-0000-0200-000037000000}"/>
            </a:ext>
          </a:extLst>
        </xdr:cNvPr>
        <xdr:cNvSpPr txBox="1">
          <a:spLocks noChangeArrowheads="1"/>
        </xdr:cNvSpPr>
      </xdr:nvSpPr>
      <xdr:spPr bwMode="auto">
        <a:xfrm>
          <a:off x="10736580" y="10925175"/>
          <a:ext cx="352371"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10</xdr:col>
      <xdr:colOff>0</xdr:colOff>
      <xdr:row>50</xdr:row>
      <xdr:rowOff>0</xdr:rowOff>
    </xdr:from>
    <xdr:to>
      <xdr:col>10</xdr:col>
      <xdr:colOff>0</xdr:colOff>
      <xdr:row>50</xdr:row>
      <xdr:rowOff>0</xdr:rowOff>
    </xdr:to>
    <xdr:sp macro="" textlink="">
      <xdr:nvSpPr>
        <xdr:cNvPr id="56" name="Text Box 5">
          <a:extLst>
            <a:ext uri="{FF2B5EF4-FFF2-40B4-BE49-F238E27FC236}">
              <a16:creationId xmlns:a16="http://schemas.microsoft.com/office/drawing/2014/main" id="{00000000-0008-0000-0200-000038000000}"/>
            </a:ext>
          </a:extLst>
        </xdr:cNvPr>
        <xdr:cNvSpPr txBox="1">
          <a:spLocks noChangeArrowheads="1"/>
        </xdr:cNvSpPr>
      </xdr:nvSpPr>
      <xdr:spPr bwMode="auto">
        <a:xfrm>
          <a:off x="11153775" y="10925175"/>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9</xdr:col>
      <xdr:colOff>497205</xdr:colOff>
      <xdr:row>50</xdr:row>
      <xdr:rowOff>0</xdr:rowOff>
    </xdr:from>
    <xdr:to>
      <xdr:col>9</xdr:col>
      <xdr:colOff>849576</xdr:colOff>
      <xdr:row>50</xdr:row>
      <xdr:rowOff>0</xdr:rowOff>
    </xdr:to>
    <xdr:sp macro="" textlink="">
      <xdr:nvSpPr>
        <xdr:cNvPr id="57" name="Text Box 6">
          <a:extLst>
            <a:ext uri="{FF2B5EF4-FFF2-40B4-BE49-F238E27FC236}">
              <a16:creationId xmlns:a16="http://schemas.microsoft.com/office/drawing/2014/main" id="{00000000-0008-0000-0200-000039000000}"/>
            </a:ext>
          </a:extLst>
        </xdr:cNvPr>
        <xdr:cNvSpPr txBox="1">
          <a:spLocks noChangeArrowheads="1"/>
        </xdr:cNvSpPr>
      </xdr:nvSpPr>
      <xdr:spPr bwMode="auto">
        <a:xfrm>
          <a:off x="10736580" y="10925175"/>
          <a:ext cx="352371"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506730</xdr:colOff>
      <xdr:row>48</xdr:row>
      <xdr:rowOff>0</xdr:rowOff>
    </xdr:from>
    <xdr:to>
      <xdr:col>8</xdr:col>
      <xdr:colOff>846833</xdr:colOff>
      <xdr:row>48</xdr:row>
      <xdr:rowOff>0</xdr:rowOff>
    </xdr:to>
    <xdr:sp macro="" textlink="">
      <xdr:nvSpPr>
        <xdr:cNvPr id="58" name="Text Box 7">
          <a:extLst>
            <a:ext uri="{FF2B5EF4-FFF2-40B4-BE49-F238E27FC236}">
              <a16:creationId xmlns:a16="http://schemas.microsoft.com/office/drawing/2014/main" id="{00000000-0008-0000-0200-00003A000000}"/>
            </a:ext>
          </a:extLst>
        </xdr:cNvPr>
        <xdr:cNvSpPr txBox="1">
          <a:spLocks noChangeArrowheads="1"/>
        </xdr:cNvSpPr>
      </xdr:nvSpPr>
      <xdr:spPr bwMode="auto">
        <a:xfrm>
          <a:off x="9831705" y="10506075"/>
          <a:ext cx="340103"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506730</xdr:colOff>
      <xdr:row>48</xdr:row>
      <xdr:rowOff>0</xdr:rowOff>
    </xdr:from>
    <xdr:to>
      <xdr:col>8</xdr:col>
      <xdr:colOff>846833</xdr:colOff>
      <xdr:row>48</xdr:row>
      <xdr:rowOff>0</xdr:rowOff>
    </xdr:to>
    <xdr:sp macro="" textlink="">
      <xdr:nvSpPr>
        <xdr:cNvPr id="59" name="Text Box 8">
          <a:extLst>
            <a:ext uri="{FF2B5EF4-FFF2-40B4-BE49-F238E27FC236}">
              <a16:creationId xmlns:a16="http://schemas.microsoft.com/office/drawing/2014/main" id="{00000000-0008-0000-0200-00003B000000}"/>
            </a:ext>
          </a:extLst>
        </xdr:cNvPr>
        <xdr:cNvSpPr txBox="1">
          <a:spLocks noChangeArrowheads="1"/>
        </xdr:cNvSpPr>
      </xdr:nvSpPr>
      <xdr:spPr bwMode="auto">
        <a:xfrm>
          <a:off x="9831705" y="10506075"/>
          <a:ext cx="340103"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504825</xdr:colOff>
      <xdr:row>48</xdr:row>
      <xdr:rowOff>0</xdr:rowOff>
    </xdr:from>
    <xdr:to>
      <xdr:col>7</xdr:col>
      <xdr:colOff>765279</xdr:colOff>
      <xdr:row>48</xdr:row>
      <xdr:rowOff>0</xdr:rowOff>
    </xdr:to>
    <xdr:sp macro="" textlink="">
      <xdr:nvSpPr>
        <xdr:cNvPr id="60" name="Text Box 9">
          <a:extLst>
            <a:ext uri="{FF2B5EF4-FFF2-40B4-BE49-F238E27FC236}">
              <a16:creationId xmlns:a16="http://schemas.microsoft.com/office/drawing/2014/main" id="{00000000-0008-0000-0200-00003C000000}"/>
            </a:ext>
          </a:extLst>
        </xdr:cNvPr>
        <xdr:cNvSpPr txBox="1">
          <a:spLocks noChangeArrowheads="1"/>
        </xdr:cNvSpPr>
      </xdr:nvSpPr>
      <xdr:spPr bwMode="auto">
        <a:xfrm>
          <a:off x="8915400" y="10506075"/>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504825</xdr:colOff>
      <xdr:row>48</xdr:row>
      <xdr:rowOff>0</xdr:rowOff>
    </xdr:from>
    <xdr:to>
      <xdr:col>7</xdr:col>
      <xdr:colOff>765279</xdr:colOff>
      <xdr:row>48</xdr:row>
      <xdr:rowOff>0</xdr:rowOff>
    </xdr:to>
    <xdr:sp macro="" textlink="">
      <xdr:nvSpPr>
        <xdr:cNvPr id="61" name="Text Box 10">
          <a:extLst>
            <a:ext uri="{FF2B5EF4-FFF2-40B4-BE49-F238E27FC236}">
              <a16:creationId xmlns:a16="http://schemas.microsoft.com/office/drawing/2014/main" id="{00000000-0008-0000-0200-00003D000000}"/>
            </a:ext>
          </a:extLst>
        </xdr:cNvPr>
        <xdr:cNvSpPr txBox="1">
          <a:spLocks noChangeArrowheads="1"/>
        </xdr:cNvSpPr>
      </xdr:nvSpPr>
      <xdr:spPr bwMode="auto">
        <a:xfrm>
          <a:off x="8915400" y="10506075"/>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cfemex-my.sharepoint.com/respaldo/ENERG2000/ENERGSEP00.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s://cfemex-my.sharepoint.com/Users/85958/AppData/Local/Temp/notes5CF733/Anexo%206.4%20Oficio%20montos%20m&#225;ximos%202018.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Raul_robles\PAQUETES%20900\ADRIAN\TRABAJOS%20VARIOS\EVALUACION%20DE%20PROYECTOS\SANTA%20MARIA%20BCO%201.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s://cfemex-my.sharepoint.com/PLP-08/ESCOMB08%20Correci&#243;n%2007ago08%20-%20Con%20GNL%20y%20nivelados%2008-18%20+%2008-37%20.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Raul_robles\PAQUETES%20900\Mod_EVA\Mod%20Base.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s://cfemex-my.sharepoint.com/Documents%20and%20Settings/Manuel/Datos%20de%20programa/Microsoft/Excel/notesFFF692/manuel.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72%20RM%20CT%20Pdte%20ALM%20U1y2%20en%20operaci&#243;n.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s://cfemex-my.sharepoint.com/72%20RM%20CT%20Pdte%20ALM%20U1y2%20en%20operaci&#243;n.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DOCUME~1\ADOLFO\CONFIG~1\Temp\notes29331C\Valuaciones%20RM&#180;s\79%20RM%20CT%20FPR%20U3%20y%204%20CAP%20en%202007.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https://cfemex-my.sharepoint.com/DOCUME~1/ADOLFO/CONFIG~1/Temp/notes29331C/Valuaciones%20RM&#180;s/79%20RM%20CT%20FPR%20U3%20y%204%20CAP%20en%202007.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https://cfemex-my.sharepoint.com/Poise/PROGRAMA%20DE%20TRANSMISION/2013/Programa%20de%20Transmisi&#243;n%20V.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respaldo\ENERG2000\ENERGSEP00.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DOCUME~1\ADOLFO\CONFIG~1\Temp\notes29331C\Valuaciones%20RM&#180;s\75%20RM%20Carb&#243;n%20II%20pfijos%202006%20en%20operaci&#243;n.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https://cfemex-my.sharepoint.com/DOCUME~1/ADOLFO/CONFIG~1/Temp/notes29331C/Valuaciones%20RM&#180;s/75%20RM%20Carb&#243;n%20II%20pfijos%202006%20en%20operaci&#243;n.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DOCUME~1\ADOLFO\CONFIG~1\Temp\notes29331C\Valuaciones%20RM&#180;s\92%20RM%20Salamanca%202006%20en%20op%20con%20pago%20acero.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https://cfemex-my.sharepoint.com/DOCUME~1/ADOLFO/CONFIG~1/Temp/notes29331C/Valuaciones%20RM&#180;s/92%20RM%20Salamanca%202006%20en%20op%20con%20pago%20acero.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Raul_robles\PAQUETES%20900\ADRIAN\TRABAJOS%20VARIOS\EVALUACION%20DE%20PROYECTOS\GUADALAJARA%20OTE%20BCO%203.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10.32.9.130\subrecfin\Archivo%20MAM\Pidiregas\Valuaciones%20RM&#180;s\82%20RM%20HUINALA%202006%20en%20operaci&#243;n.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https://cfemex-my.sharepoint.com/vol4/OIFPAV/ATENCION%20AREAS%20OPERATIVAS/4502%20DIV%20DIST%20NOROESTE/Copia%20de%20REPOMO%20SG-GCIA%20DE%20CONTAB%20DAVID.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C:\vol4\OIFPAV\ATENCION%20AREAS%20OPERATIVAS\4502%20DIV%20DIST%20NOROESTE\Copia%20de%20REPOMO%20SG-GCIA%20DE%20CONTAB%20DAVID.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https://cfemex-my.sharepoint.com/Users/88740/AppData/Local/Temp/notes43F63A/CAP7-2014-RST-revJ-1%20Emergencia%20Feb'14.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https://cfemex-my.sharepoint.com/PROYECTOS/Proyectos%20RM%202013/Actualizaci&#243;n%202013/216%20RM%20CCC%20Poza%20Rica%2012.8%20ppef%20201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ubaldo\tablas\FMM\BOMBERO\Subdirecci&#243;n-G0001\CONSUMOS_EAV-Jul7.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https://cfemex-my.sharepoint.com/DOCUME~1/18637/CONFIG~1/Temp/notesFFF692/ESCOMB0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WINDOWS\TEMP\Cfe%20Pidiregas%20Tomo%20IV%202001%20(1a.%20VER)%2001-11-0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WINDOWS\TEMP\Cfe%20Pidiregas%20Tomo%20IV%202001%20(1a.%20VER)%2001-11-0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WINDOWS/TEMP/Cfe%20Pidiregas%20Tomo%20IV%202001%20(1a.%20VER)%2001-11-00.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cfemex-my.sharepoint.com/WINDOWS/TEMP/Cfe%20Pidiregas%20Tomo%20IV%202001%20(1a.%20VER)%2001-11-0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cfemex-my.sharepoint.com/Mis%20documentos/Cedulas/GENERACI&#211;N%20BRUTA%20DEL%20PERIODO%200903.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Mis%20documentos\Cedulas\GENERACI&#211;N%20BRUTA%20DEL%20PERIODO%20090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sheetName val="VOLUMENES"/>
      <sheetName val="ESSBASE 2000 - 1999"/>
      <sheetName val="1999"/>
      <sheetName val="ESSBASE"/>
      <sheetName val="2000"/>
      <sheetName val="LISTAAGOSTOSEPT20NOCHE(CON ARRA"/>
      <sheetName val="LISTAAGOSTO18SEPT(CON ARRASTRE)"/>
      <sheetName val="1999 SERIE MENSUAL resep"/>
      <sheetName val="lista r3 ( sin arrastre ) agos0"/>
      <sheetName val="comercial- contab 1999"/>
      <sheetName val="ESSBASE_2000_-_1999"/>
      <sheetName val="LISTAAGOSTOSEPT20NOCHE(CON_ARRA"/>
      <sheetName val="LISTAAGOSTO18SEPT(CON_ARRASTRE)"/>
      <sheetName val="1999_SERIE_MENSUAL_resep"/>
      <sheetName val="lista_r3_(_sin_arrastre_)_agos0"/>
      <sheetName val="comercial-_contab_1999"/>
      <sheetName val="ESSBASE_2000_-_19991"/>
      <sheetName val="LISTAAGOSTOSEPT20NOCHE(CON_ARR1"/>
      <sheetName val="LISTAAGOSTO18SEPT(CON_ARRASTRE1"/>
      <sheetName val="1999_SERIE_MENSUAL_resep1"/>
      <sheetName val="lista_r3_(_sin_arrastre_)_agos1"/>
      <sheetName val="comercial-_contab_19991"/>
      <sheetName val="OPCION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
      <sheetName val="3.2"/>
      <sheetName val="3.3"/>
      <sheetName val="3.4"/>
      <sheetName val="5.1"/>
      <sheetName val="5.2"/>
      <sheetName val="6.0 dólares"/>
      <sheetName val="6.0 pesos"/>
      <sheetName val="6.1"/>
      <sheetName val="6.2 "/>
      <sheetName val="6.3"/>
      <sheetName val="14.0"/>
      <sheetName val="15.0"/>
      <sheetName val="Cuadro_02_pesos"/>
      <sheetName val="Comp usd"/>
      <sheetName val="Comp pesos"/>
      <sheetName val="Hoja1"/>
      <sheetName val="Hoja2"/>
      <sheetName val="6.4"/>
      <sheetName val="16"/>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M"/>
      <sheetName val="EVA 00"/>
      <sheetName val="Perfil"/>
      <sheetName val="CALIZ "/>
      <sheetName val="EVA PREFIN"/>
      <sheetName val="EVA FIN "/>
      <sheetName val="Tipos de Cambio"/>
      <sheetName val="2ª FEB"/>
      <sheetName val="Datos Base"/>
      <sheetName val="RANGOS"/>
    </sheetNames>
    <sheetDataSet>
      <sheetData sheetId="0" refreshError="1">
        <row r="1">
          <cell r="A1" t="str">
            <v>Nombre de la Obra</v>
          </cell>
          <cell r="C1" t="str">
            <v>Costo Presupuestal</v>
          </cell>
          <cell r="D1" t="str">
            <v>Costo Total</v>
          </cell>
          <cell r="E1" t="str">
            <v>Tensión (Kv)</v>
          </cell>
          <cell r="F1" t="str">
            <v>Duración (Meses)</v>
          </cell>
          <cell r="G1" t="str">
            <v>Tipo de Construcción</v>
          </cell>
          <cell r="H1" t="str">
            <v>Capacidad (MVA/MVAR)</v>
          </cell>
          <cell r="I1" t="str">
            <v>Relación de Transformación</v>
          </cell>
          <cell r="J1" t="str">
            <v>Número de Circuitos</v>
          </cell>
          <cell r="K1" t="str">
            <v>Longitud (Km)</v>
          </cell>
          <cell r="L1" t="str">
            <v>Clase de Obra</v>
          </cell>
          <cell r="M1" t="str">
            <v>Tipo de Obra</v>
          </cell>
        </row>
        <row r="11">
          <cell r="C11">
            <v>26.251369</v>
          </cell>
          <cell r="D11">
            <v>343.03203600000001</v>
          </cell>
        </row>
      </sheetData>
      <sheetData sheetId="1" refreshError="1">
        <row r="11">
          <cell r="I11">
            <v>18.602378559215332</v>
          </cell>
          <cell r="K11">
            <v>4844.2793735302594</v>
          </cell>
          <cell r="M11">
            <v>0.60618644902465535</v>
          </cell>
        </row>
        <row r="13">
          <cell r="S13">
            <v>0.45565</v>
          </cell>
        </row>
        <row r="14">
          <cell r="F14">
            <v>1.22</v>
          </cell>
          <cell r="S14">
            <v>8.133E-2</v>
          </cell>
        </row>
        <row r="15">
          <cell r="S15">
            <v>0</v>
          </cell>
        </row>
        <row r="16">
          <cell r="S16">
            <v>0.45582</v>
          </cell>
        </row>
        <row r="17">
          <cell r="S17">
            <v>1.0932300000000001</v>
          </cell>
        </row>
        <row r="18">
          <cell r="S18">
            <v>1.5</v>
          </cell>
        </row>
        <row r="22">
          <cell r="A22">
            <v>2003</v>
          </cell>
          <cell r="H22">
            <v>8.7504563333333341</v>
          </cell>
        </row>
        <row r="54">
          <cell r="A54">
            <v>2035</v>
          </cell>
        </row>
      </sheetData>
      <sheetData sheetId="2"/>
      <sheetData sheetId="3"/>
      <sheetData sheetId="4"/>
      <sheetData sheetId="5"/>
      <sheetData sheetId="6"/>
      <sheetData sheetId="7" refreshError="1"/>
      <sheetData sheetId="8"/>
      <sheetData sheetId="9"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ásicos"/>
      <sheetName val="Combustóleo"/>
      <sheetName val="Gas natural"/>
      <sheetName val="GNLCarbón y Diesel"/>
      <sheetName val="B"/>
      <sheetName val="E"/>
      <sheetName val="H"/>
      <sheetName val="K"/>
      <sheetName val="C"/>
      <sheetName val="F"/>
      <sheetName val="I"/>
      <sheetName val="L"/>
      <sheetName val="Índice"/>
      <sheetName val="Pod Calorif"/>
      <sheetName val="Pod. Calorif Continuación"/>
      <sheetName val="TC y Defla."/>
      <sheetName val="Fletes(1)"/>
      <sheetName val="Fletes(2)"/>
      <sheetName val="FleteCarbón impor. Nw Peta "/>
      <sheetName val="FleteCarbón import. Bolivar Alt"/>
      <sheetName val="GNL"/>
      <sheetName val="GNlLContinuación"/>
      <sheetName val="Diferenciales"/>
      <sheetName val="Equivalencias"/>
      <sheetName val="Fuent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2">
          <cell r="F2" t="str">
            <v>Escenario de Precios de Combustibles  2008 - 2037</v>
          </cell>
        </row>
      </sheetData>
      <sheetData sheetId="14">
        <row r="2">
          <cell r="B2" t="str">
            <v>Escenario de Precios de Combustibles  2008 - 2037</v>
          </cell>
        </row>
      </sheetData>
      <sheetData sheetId="15">
        <row r="2">
          <cell r="F2" t="str">
            <v>Escenario de Precios de Combustibles  2008 - 2037</v>
          </cell>
        </row>
      </sheetData>
      <sheetData sheetId="16">
        <row r="2">
          <cell r="B2" t="str">
            <v>Escenario de Precios de Combustibles  2008-2037</v>
          </cell>
        </row>
      </sheetData>
      <sheetData sheetId="17">
        <row r="2">
          <cell r="B2" t="str">
            <v>Escenario de Precios de Combustibles  2008- 2037</v>
          </cell>
        </row>
      </sheetData>
      <sheetData sheetId="18">
        <row r="2">
          <cell r="D2" t="str">
            <v>Escenario de Precios de Combustibles  2008 -2037</v>
          </cell>
        </row>
      </sheetData>
      <sheetData sheetId="19">
        <row r="2">
          <cell r="D2" t="str">
            <v>Escenario de Precios de Combustibles  2008 - 2037</v>
          </cell>
          <cell r="M2" t="str">
            <v xml:space="preserve">Anexo 5  -  Fletes de Carbón Importado </v>
          </cell>
        </row>
        <row r="5">
          <cell r="D5" t="str">
            <v xml:space="preserve">FLETE MARÍTIMO IMPLÍCITO DEL CARBÓN IMPORTADO </v>
          </cell>
        </row>
        <row r="6">
          <cell r="D6" t="str">
            <v>Bolivar, Colombia  a  Altamira, México</v>
          </cell>
        </row>
        <row r="7">
          <cell r="D7" t="str">
            <v>( Escenarios )</v>
          </cell>
        </row>
        <row r="8">
          <cell r="E8" t="str">
            <v>Año</v>
          </cell>
          <cell r="F8" t="str">
            <v>Bajo</v>
          </cell>
          <cell r="G8" t="str">
            <v>Referencia</v>
          </cell>
          <cell r="H8" t="str">
            <v>Alto</v>
          </cell>
        </row>
        <row r="9">
          <cell r="F9" t="str">
            <v>Dólares del 2008 por tonelada métrica</v>
          </cell>
        </row>
        <row r="11">
          <cell r="E11">
            <v>2002</v>
          </cell>
        </row>
        <row r="12">
          <cell r="E12">
            <v>2003</v>
          </cell>
        </row>
        <row r="13">
          <cell r="E13">
            <v>2004</v>
          </cell>
        </row>
        <row r="14">
          <cell r="E14">
            <v>2005</v>
          </cell>
        </row>
        <row r="15">
          <cell r="E15">
            <v>2006</v>
          </cell>
        </row>
        <row r="16">
          <cell r="E16">
            <v>2007</v>
          </cell>
          <cell r="F16">
            <v>18.459931464279112</v>
          </cell>
          <cell r="G16">
            <v>18.459931464279112</v>
          </cell>
          <cell r="H16">
            <v>18.459931464279112</v>
          </cell>
        </row>
        <row r="17">
          <cell r="E17">
            <v>2008</v>
          </cell>
          <cell r="F17">
            <v>22.388592316856091</v>
          </cell>
          <cell r="G17">
            <v>22.388592316856091</v>
          </cell>
          <cell r="H17">
            <v>22.388592316856091</v>
          </cell>
        </row>
        <row r="18">
          <cell r="E18">
            <v>2009</v>
          </cell>
          <cell r="F18">
            <v>20.796886969726941</v>
          </cell>
          <cell r="G18">
            <v>20.796886969726941</v>
          </cell>
          <cell r="H18">
            <v>23.595141593415697</v>
          </cell>
        </row>
        <row r="19">
          <cell r="E19">
            <v>2010</v>
          </cell>
          <cell r="F19">
            <v>9.1604439867158618</v>
          </cell>
          <cell r="G19">
            <v>14.660443986715862</v>
          </cell>
          <cell r="H19">
            <v>24.801690869975303</v>
          </cell>
        </row>
        <row r="20">
          <cell r="E20">
            <v>2011</v>
          </cell>
          <cell r="F20">
            <v>8.7848916197909652</v>
          </cell>
          <cell r="G20">
            <v>15.707618557195566</v>
          </cell>
          <cell r="H20">
            <v>25.751191525414928</v>
          </cell>
        </row>
        <row r="21">
          <cell r="E21">
            <v>2012</v>
          </cell>
          <cell r="F21">
            <v>8.4247358406851127</v>
          </cell>
          <cell r="G21">
            <v>15.184031271955718</v>
          </cell>
          <cell r="H21">
            <v>26.737042585325227</v>
          </cell>
        </row>
        <row r="22">
          <cell r="E22">
            <v>2013</v>
          </cell>
          <cell r="F22">
            <v>8.0793454327229544</v>
          </cell>
          <cell r="G22">
            <v>14.660443986715869</v>
          </cell>
          <cell r="H22">
            <v>27.76063567792427</v>
          </cell>
        </row>
        <row r="23">
          <cell r="E23">
            <v>2014</v>
          </cell>
          <cell r="F23">
            <v>7.7481150573325186</v>
          </cell>
          <cell r="G23">
            <v>14.136856701476013</v>
          </cell>
          <cell r="H23">
            <v>28.82341570811646</v>
          </cell>
        </row>
        <row r="24">
          <cell r="E24">
            <v>2015</v>
          </cell>
          <cell r="F24">
            <v>7.4304641931159621</v>
          </cell>
          <cell r="G24">
            <v>13.613269416236164</v>
          </cell>
          <cell r="H24">
            <v>29.926882897121569</v>
          </cell>
        </row>
        <row r="25">
          <cell r="E25">
            <v>2016</v>
          </cell>
          <cell r="F25">
            <v>7.1258361184154229</v>
          </cell>
          <cell r="G25">
            <v>13.822704330332122</v>
          </cell>
          <cell r="H25">
            <v>31.072594900188324</v>
          </cell>
        </row>
        <row r="26">
          <cell r="E26">
            <v>2017</v>
          </cell>
          <cell r="F26">
            <v>6.8336969355908082</v>
          </cell>
          <cell r="G26">
            <v>14.032139244428052</v>
          </cell>
          <cell r="H26">
            <v>32.262169005381907</v>
          </cell>
        </row>
        <row r="27">
          <cell r="E27">
            <v>2018</v>
          </cell>
          <cell r="F27">
            <v>6.5535346352994415</v>
          </cell>
          <cell r="G27">
            <v>14.241574158523981</v>
          </cell>
          <cell r="H27">
            <v>33.497284416549213</v>
          </cell>
        </row>
        <row r="28">
          <cell r="E28">
            <v>2019</v>
          </cell>
          <cell r="F28">
            <v>6.2848581991375996</v>
          </cell>
          <cell r="G28">
            <v>14.451009072619918</v>
          </cell>
          <cell r="H28">
            <v>34.779684623684474</v>
          </cell>
        </row>
        <row r="29">
          <cell r="E29">
            <v>2020</v>
          </cell>
          <cell r="F29">
            <v>6.027196739071222</v>
          </cell>
          <cell r="G29">
            <v>14.660443986715862</v>
          </cell>
          <cell r="H29">
            <v>36.111179864041205</v>
          </cell>
        </row>
        <row r="30">
          <cell r="E30">
            <v>2021</v>
          </cell>
          <cell r="F30">
            <v>6.027196739071222</v>
          </cell>
          <cell r="G30">
            <v>14.878809996034271</v>
          </cell>
          <cell r="H30">
            <v>37.500964741231698</v>
          </cell>
        </row>
        <row r="31">
          <cell r="E31">
            <v>2022</v>
          </cell>
          <cell r="F31">
            <v>6.027196739071222</v>
          </cell>
          <cell r="G31">
            <v>15.100247695550479</v>
          </cell>
          <cell r="H31">
            <v>38.937443420854649</v>
          </cell>
        </row>
        <row r="32">
          <cell r="E32">
            <v>2023</v>
          </cell>
          <cell r="F32">
            <v>6.027196739071222</v>
          </cell>
          <cell r="G32">
            <v>15.324798728458923</v>
          </cell>
          <cell r="H32">
            <v>40.42209252695622</v>
          </cell>
        </row>
        <row r="33">
          <cell r="E33">
            <v>2024</v>
          </cell>
          <cell r="F33">
            <v>6.027196739071222</v>
          </cell>
          <cell r="G33">
            <v>15.552505288168028</v>
          </cell>
          <cell r="H33">
            <v>41.956433662954851</v>
          </cell>
        </row>
        <row r="34">
          <cell r="E34">
            <v>2025</v>
          </cell>
          <cell r="F34">
            <v>6.027196739071222</v>
          </cell>
          <cell r="G34">
            <v>15.783410125433484</v>
          </cell>
          <cell r="H34">
            <v>43.542034747790694</v>
          </cell>
        </row>
        <row r="35">
          <cell r="E35">
            <v>2026</v>
          </cell>
          <cell r="F35">
            <v>6.027196739071222</v>
          </cell>
          <cell r="G35">
            <v>16.017556555582743</v>
          </cell>
          <cell r="H35">
            <v>45.180511391068919</v>
          </cell>
        </row>
        <row r="36">
          <cell r="E36">
            <v>2027</v>
          </cell>
          <cell r="F36">
            <v>6.027196739071222</v>
          </cell>
          <cell r="G36">
            <v>16.254988465831822</v>
          </cell>
          <cell r="H36">
            <v>46.873528308320132</v>
          </cell>
        </row>
        <row r="37">
          <cell r="E37">
            <v>2028</v>
          </cell>
          <cell r="F37">
            <v>6.027196739071222</v>
          </cell>
          <cell r="G37">
            <v>16.495750322695457</v>
          </cell>
          <cell r="H37">
            <v>48.622800777533115</v>
          </cell>
        </row>
        <row r="38">
          <cell r="E38">
            <v>2029</v>
          </cell>
          <cell r="F38">
            <v>6.027196739071222</v>
          </cell>
          <cell r="G38">
            <v>16.73988717949203</v>
          </cell>
          <cell r="H38">
            <v>50.4300961381484</v>
          </cell>
        </row>
        <row r="39">
          <cell r="E39">
            <v>2030</v>
          </cell>
          <cell r="F39">
            <v>6.027196739071222</v>
          </cell>
          <cell r="G39">
            <v>16.987444683944275</v>
          </cell>
          <cell r="H39">
            <v>52.297235333734548</v>
          </cell>
        </row>
        <row r="40">
          <cell r="E40">
            <v>2031</v>
          </cell>
          <cell r="F40">
            <v>6.027196739071222</v>
          </cell>
          <cell r="G40">
            <v>17.238469085877043</v>
          </cell>
          <cell r="H40">
            <v>54.226094499604542</v>
          </cell>
        </row>
        <row r="41">
          <cell r="E41">
            <v>2032</v>
          </cell>
          <cell r="F41">
            <v>6.027196739071222</v>
          </cell>
          <cell r="G41">
            <v>17.493007245013402</v>
          </cell>
          <cell r="H41">
            <v>56.218606596664515</v>
          </cell>
        </row>
        <row r="42">
          <cell r="E42">
            <v>2033</v>
          </cell>
          <cell r="F42">
            <v>6.027196739071222</v>
          </cell>
          <cell r="G42">
            <v>17.751106638870098</v>
          </cell>
          <cell r="H42">
            <v>58.276763092825377</v>
          </cell>
        </row>
        <row r="43">
          <cell r="E43">
            <v>2034</v>
          </cell>
          <cell r="F43">
            <v>6.027196739071222</v>
          </cell>
          <cell r="G43">
            <v>18.012815370754026</v>
          </cell>
          <cell r="H43">
            <v>60.402615693344117</v>
          </cell>
        </row>
        <row r="44">
          <cell r="E44">
            <v>2035</v>
          </cell>
          <cell r="F44">
            <v>6.027196739071222</v>
          </cell>
          <cell r="G44">
            <v>18.278182177860572</v>
          </cell>
          <cell r="H44">
            <v>62.59827812150138</v>
          </cell>
        </row>
        <row r="45">
          <cell r="E45">
            <v>2036</v>
          </cell>
          <cell r="F45">
            <v>6.027196739071222</v>
          </cell>
          <cell r="G45">
            <v>18.547256439475305</v>
          </cell>
          <cell r="H45">
            <v>64.865927951062588</v>
          </cell>
        </row>
        <row r="46">
          <cell r="E46">
            <v>2037</v>
          </cell>
          <cell r="F46">
            <v>6.027196739071222</v>
          </cell>
          <cell r="G46">
            <v>18.820088185280341</v>
          </cell>
          <cell r="H46">
            <v>67.207808492009704</v>
          </cell>
        </row>
        <row r="50">
          <cell r="D50" t="str">
            <v xml:space="preserve">Fuente : SENER, Escenarios macroeconómicos y de precios de combustibles de largo plazo 2008-2037, 19 de febrero 2008 </v>
          </cell>
        </row>
        <row r="52">
          <cell r="D52">
            <v>43</v>
          </cell>
        </row>
      </sheetData>
      <sheetData sheetId="20">
        <row r="2">
          <cell r="C2" t="str">
            <v>Escenario de Precios de Combustibles  2008 - 2037</v>
          </cell>
        </row>
      </sheetData>
      <sheetData sheetId="21">
        <row r="2">
          <cell r="C2" t="str">
            <v>Escenario de Precios de Combustibles  2008 - 2037</v>
          </cell>
        </row>
      </sheetData>
      <sheetData sheetId="22">
        <row r="2">
          <cell r="D2" t="str">
            <v>Escenario de Precios de Combustibles  2008 - 2037</v>
          </cell>
        </row>
      </sheetData>
      <sheetData sheetId="23">
        <row r="2">
          <cell r="D2" t="str">
            <v>Escenario de Precios de Combustibles  2008 - 2037</v>
          </cell>
        </row>
      </sheetData>
      <sheetData sheetId="24">
        <row r="2">
          <cell r="B2" t="str">
            <v>Escenario de Precios de Combustibles  2008 - 2037</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x_trabajo"/>
      <sheetName val="usuarios"/>
      <sheetName val="PEM"/>
      <sheetName val="EVA 00"/>
      <sheetName val="Perfil"/>
      <sheetName val="Oculta"/>
      <sheetName val="Costos Marginales"/>
      <sheetName val="aux_areas"/>
      <sheetName val="aux_regiones"/>
      <sheetName val="aux_obras"/>
      <sheetName val="aux_tensiones"/>
      <sheetName val="aux_tensiones_copar"/>
      <sheetName val="aux_zonas"/>
      <sheetName val="aux_calibre"/>
      <sheetName val="aux_cve_cal"/>
      <sheetName val="aux_cond"/>
      <sheetName val="aux_mvar"/>
      <sheetName val="aux_tipo_trans"/>
      <sheetName val="aux_fases"/>
      <sheetName val="aux_ctos"/>
      <sheetName val="cons_copar_al"/>
      <sheetName val="cons_copar_bc"/>
      <sheetName val="cons_copar_co"/>
      <sheetName val="cons_copar_lt"/>
      <sheetName val="cons_copar_tpo_ctr"/>
      <sheetName val="cons_pem_prop"/>
      <sheetName val="datos_copar"/>
      <sheetName val="datos base"/>
      <sheetName val="auxiliar"/>
    </sheetNames>
    <sheetDataSet>
      <sheetData sheetId="0"/>
      <sheetData sheetId="1"/>
      <sheetData sheetId="2"/>
      <sheetData sheetId="3"/>
      <sheetData sheetId="4"/>
      <sheetData sheetId="5" refreshError="1">
        <row r="2">
          <cell r="B2" t="str">
            <v>I0F CAÑADA MVAR CEV</v>
          </cell>
        </row>
        <row r="5">
          <cell r="B5" t="str">
            <v>BAJIO</v>
          </cell>
        </row>
        <row r="7">
          <cell r="B7">
            <v>38961</v>
          </cell>
        </row>
        <row r="8">
          <cell r="B8">
            <v>0</v>
          </cell>
        </row>
      </sheetData>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sheetData sheetId="28"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20 y 3.21"/>
      <sheetName val="Hoja1"/>
      <sheetName val="Hoja2"/>
      <sheetName val="Hoja3"/>
      <sheetName val="manuel"/>
    </sheetNames>
    <definedNames>
      <definedName name="_F17C15"/>
      <definedName name="joules" refersTo="#¡REF!"/>
    </definedNames>
    <sheetDataSet>
      <sheetData sheetId="0" refreshError="1"/>
      <sheetData sheetId="1" refreshError="1"/>
      <sheetData sheetId="2" refreshError="1"/>
      <sheetData sheetId="3" refreshError="1"/>
      <sheetData sheetId="4"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atos Base"/>
      <sheetName val="Evaluación financiera"/>
      <sheetName val="Hoja1"/>
      <sheetName val="beneficios"/>
      <sheetName val="Programa de Eventos"/>
      <sheetName val="Programa detallado"/>
      <sheetName val="Programa de inv"/>
      <sheetName val="Cuadro III"/>
      <sheetName val="Cuadro 4"/>
      <sheetName val="Gráfica económica"/>
      <sheetName val="Flujo Neto"/>
      <sheetName val="amortización"/>
      <sheetName val="evaluación económica"/>
      <sheetName val="sensibilidad financiera"/>
      <sheetName val="sensibilidad económica"/>
      <sheetName val="datos UIDEP"/>
      <sheetName val="Formato"/>
      <sheetName val="Instructivo"/>
      <sheetName val="Tuxpan act"/>
      <sheetName val="TRI"/>
      <sheetName val="Opciones"/>
      <sheetName val="Base de Datos"/>
    </sheetNames>
    <sheetDataSet>
      <sheetData sheetId="0" refreshError="1"/>
      <sheetData sheetId="1" refreshError="1">
        <row r="10">
          <cell r="E10">
            <v>2003</v>
          </cell>
        </row>
        <row r="12">
          <cell r="E12">
            <v>0.12</v>
          </cell>
        </row>
        <row r="22">
          <cell r="F22">
            <v>0.74939999999999996</v>
          </cell>
          <cell r="H22">
            <v>0.71719999999999995</v>
          </cell>
        </row>
        <row r="23">
          <cell r="H23">
            <v>0.773725</v>
          </cell>
        </row>
        <row r="34">
          <cell r="E34">
            <v>2.5000000000000001E-3</v>
          </cell>
        </row>
        <row r="47">
          <cell r="E47">
            <v>37925</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atos Base"/>
      <sheetName val="Evaluación financiera"/>
      <sheetName val="Hoja1"/>
      <sheetName val="beneficios"/>
      <sheetName val="Programa de Eventos"/>
      <sheetName val="Programa detallado"/>
      <sheetName val="Programa de inv"/>
      <sheetName val="Cuadro III"/>
      <sheetName val="Cuadro 4"/>
      <sheetName val="Gráfica económica"/>
      <sheetName val="Flujo Neto"/>
      <sheetName val="amortización"/>
      <sheetName val="evaluación económica"/>
      <sheetName val="sensibilidad financiera"/>
      <sheetName val="sensibilidad económica"/>
      <sheetName val="datos UIDEP"/>
      <sheetName val="Formato"/>
      <sheetName val="Instructivo"/>
      <sheetName val="Tuxpan act"/>
      <sheetName val="TRI"/>
      <sheetName val="Opciones"/>
      <sheetName val="Base de Datos"/>
    </sheetNames>
    <sheetDataSet>
      <sheetData sheetId="0" refreshError="1"/>
      <sheetData sheetId="1" refreshError="1">
        <row r="10">
          <cell r="E10">
            <v>2003</v>
          </cell>
        </row>
        <row r="12">
          <cell r="E12">
            <v>0.12</v>
          </cell>
        </row>
        <row r="22">
          <cell r="F22">
            <v>0.74939999999999996</v>
          </cell>
          <cell r="H22">
            <v>0.71719999999999995</v>
          </cell>
        </row>
        <row r="23">
          <cell r="H23">
            <v>0.773725</v>
          </cell>
        </row>
        <row r="34">
          <cell r="E34">
            <v>2.5000000000000001E-3</v>
          </cell>
        </row>
        <row r="47">
          <cell r="E47">
            <v>37925</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base"/>
      <sheetName val="Sheet1"/>
      <sheetName val="programa de eventos"/>
      <sheetName val="Programa detallado"/>
      <sheetName val="Programa de inv"/>
      <sheetName val="evaluación financiera"/>
      <sheetName val="Cuadro III"/>
      <sheetName val="79 RM Fco Pérez R U3"/>
      <sheetName val="79 RM Fco Pérez R U4"/>
      <sheetName val="Inversión Directa USD corr"/>
      <sheetName val="Inversión Directa Pesos corr"/>
      <sheetName val="Flujo Neto"/>
      <sheetName val="evaluación económica"/>
      <sheetName val="FPRU3y4"/>
      <sheetName val="Cuadro 4"/>
      <sheetName val="Gráfica económica"/>
      <sheetName val="amortización"/>
      <sheetName val="sensibilidad financiera"/>
      <sheetName val="sensibilidad económica"/>
      <sheetName val="datos UIDEP"/>
      <sheetName val="Formato"/>
      <sheetName val="Instructivo"/>
      <sheetName val="TRI"/>
      <sheetName val="Opciones"/>
      <sheetName val="Base de Datos"/>
    </sheetNames>
    <sheetDataSet>
      <sheetData sheetId="0">
        <row r="33">
          <cell r="H33">
            <v>8.9999999999999993E-3</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base"/>
      <sheetName val="Sheet1"/>
      <sheetName val="programa de eventos"/>
      <sheetName val="Programa detallado"/>
      <sheetName val="Programa de inv"/>
      <sheetName val="evaluación financiera"/>
      <sheetName val="Cuadro III"/>
      <sheetName val="79 RM Fco Pérez R U3"/>
      <sheetName val="79 RM Fco Pérez R U4"/>
      <sheetName val="Inversión Directa USD corr"/>
      <sheetName val="Inversión Directa Pesos corr"/>
      <sheetName val="Flujo Neto"/>
      <sheetName val="evaluación económica"/>
      <sheetName val="FPRU3y4"/>
      <sheetName val="Cuadro 4"/>
      <sheetName val="Gráfica económica"/>
      <sheetName val="amortización"/>
      <sheetName val="sensibilidad financiera"/>
      <sheetName val="sensibilidad económica"/>
      <sheetName val="datos UIDEP"/>
      <sheetName val="Formato"/>
      <sheetName val="Instructivo"/>
      <sheetName val="TRI"/>
      <sheetName val="Opciones"/>
      <sheetName val="Base de Datos"/>
    </sheetNames>
    <sheetDataSet>
      <sheetData sheetId="0">
        <row r="33">
          <cell r="H33">
            <v>8.9999999999999993E-3</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FE"/>
      <sheetName val="Construcción"/>
      <sheetName val="Distribución"/>
      <sheetName val="Tipo"/>
      <sheetName val="Financiamiento"/>
    </sheetNames>
    <sheetDataSet>
      <sheetData sheetId="0">
        <row r="8">
          <cell r="C8">
            <v>1319</v>
          </cell>
        </row>
        <row r="74">
          <cell r="A74">
            <v>1.16E-3</v>
          </cell>
        </row>
      </sheetData>
      <sheetData sheetId="1">
        <row r="16">
          <cell r="C16">
            <v>2273</v>
          </cell>
        </row>
      </sheetData>
      <sheetData sheetId="2">
        <row r="16">
          <cell r="C16">
            <v>2397</v>
          </cell>
        </row>
      </sheetData>
      <sheetData sheetId="3"/>
      <sheetData sheetId="4">
        <row r="9">
          <cell r="B9">
            <v>1169</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sheetName val="VOLUMENES"/>
      <sheetName val="ESSBASE 2000 - 1999"/>
      <sheetName val="1999"/>
      <sheetName val="ESSBASE"/>
      <sheetName val="2000"/>
      <sheetName val="LISTAAGOSTOSEPT20NOCHE(CON ARRA"/>
      <sheetName val="LISTAAGOSTO18SEPT(CON ARRASTRE)"/>
      <sheetName val="1999 SERIE MENSUAL resep"/>
      <sheetName val="lista r3 ( sin arrastre ) agos0"/>
      <sheetName val="comercial- contab 1999"/>
      <sheetName val="ESSBASE_2000_-_1999"/>
      <sheetName val="LISTAAGOSTOSEPT20NOCHE(CON_ARRA"/>
      <sheetName val="LISTAAGOSTO18SEPT(CON_ARRASTRE)"/>
      <sheetName val="1999_SERIE_MENSUAL_resep"/>
      <sheetName val="lista_r3_(_sin_arrastre_)_agos0"/>
      <sheetName val="comercial-_contab_1999"/>
      <sheetName val="ESSBASE_2000_-_19991"/>
      <sheetName val="LISTAAGOSTOSEPT20NOCHE(CON_ARR1"/>
      <sheetName val="LISTAAGOSTO18SEPT(CON_ARRASTRE1"/>
      <sheetName val="1999_SERIE_MENSUAL_resep1"/>
      <sheetName val="lista_r3_(_sin_arrastre_)_agos1"/>
      <sheetName val="comercial-_contab_19991"/>
      <sheetName val="OPCION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base"/>
      <sheetName val="Sheet1"/>
      <sheetName val="evaluación financiera"/>
      <sheetName val="Hoja1"/>
      <sheetName val="beneficios"/>
      <sheetName val="Programa detallado"/>
      <sheetName val="programa de eventos"/>
      <sheetName val="Programa de inv"/>
      <sheetName val="Cuadro III"/>
      <sheetName val="Cuadro 4"/>
      <sheetName val="Gráfica económica"/>
      <sheetName val="Flujo Neto"/>
      <sheetName val="amortización"/>
      <sheetName val="evaluación económica"/>
      <sheetName val="sensibilidad financiera"/>
      <sheetName val="sensibilidad económica"/>
      <sheetName val="datos UIDEP"/>
      <sheetName val="Formato"/>
      <sheetName val="Instructivo"/>
      <sheetName val="Carbón II act"/>
      <sheetName val="TRI"/>
      <sheetName val="Opciones"/>
      <sheetName val="Base de Datos"/>
    </sheetNames>
    <sheetDataSet>
      <sheetData sheetId="0">
        <row r="22">
          <cell r="E22">
            <v>0.77307213802047103</v>
          </cell>
        </row>
      </sheetData>
      <sheetData sheetId="1" refreshError="1"/>
      <sheetData sheetId="2"/>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sheetData sheetId="13" refreshError="1"/>
      <sheetData sheetId="14"/>
      <sheetData sheetId="15"/>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base"/>
      <sheetName val="Sheet1"/>
      <sheetName val="evaluación financiera"/>
      <sheetName val="Hoja1"/>
      <sheetName val="beneficios"/>
      <sheetName val="Programa detallado"/>
      <sheetName val="programa de eventos"/>
      <sheetName val="Programa de inv"/>
      <sheetName val="Cuadro III"/>
      <sheetName val="Cuadro 4"/>
      <sheetName val="Gráfica económica"/>
      <sheetName val="Flujo Neto"/>
      <sheetName val="amortización"/>
      <sheetName val="evaluación económica"/>
      <sheetName val="sensibilidad financiera"/>
      <sheetName val="sensibilidad económica"/>
      <sheetName val="datos UIDEP"/>
      <sheetName val="Formato"/>
      <sheetName val="Instructivo"/>
      <sheetName val="Carbón II act"/>
      <sheetName val="TRI"/>
      <sheetName val="Opciones"/>
      <sheetName val="Base de Datos"/>
    </sheetNames>
    <sheetDataSet>
      <sheetData sheetId="0">
        <row r="22">
          <cell r="E22">
            <v>0.77307213802047103</v>
          </cell>
        </row>
      </sheetData>
      <sheetData sheetId="1" refreshError="1"/>
      <sheetData sheetId="2"/>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sheetData sheetId="13" refreshError="1"/>
      <sheetData sheetId="14"/>
      <sheetData sheetId="15"/>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base"/>
      <sheetName val="Sheet1"/>
      <sheetName val="evaluación financiera"/>
      <sheetName val="Hoja1"/>
      <sheetName val="beneficios"/>
      <sheetName val="programa de eventos"/>
      <sheetName val="Programa detallado"/>
      <sheetName val="Programa de inv"/>
      <sheetName val="Cuadro III"/>
      <sheetName val="Cuadro 4"/>
      <sheetName val="Gráfica económica"/>
      <sheetName val="Flujo Neto"/>
      <sheetName val="amortización"/>
      <sheetName val="evaluación económica"/>
      <sheetName val="sensibilidad financiera"/>
      <sheetName val="sensibilidad económica"/>
      <sheetName val="datos UIDEP"/>
      <sheetName val="Formato"/>
      <sheetName val="Instructivo"/>
      <sheetName val="Salamanca act"/>
      <sheetName val="TRI"/>
      <sheetName val="Opciones"/>
      <sheetName val="Base de Datos"/>
    </sheetNames>
    <sheetDataSet>
      <sheetData sheetId="0">
        <row r="23">
          <cell r="F23">
            <v>0.7036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base"/>
      <sheetName val="Sheet1"/>
      <sheetName val="evaluación financiera"/>
      <sheetName val="Hoja1"/>
      <sheetName val="beneficios"/>
      <sheetName val="programa de eventos"/>
      <sheetName val="Programa detallado"/>
      <sheetName val="Programa de inv"/>
      <sheetName val="Cuadro III"/>
      <sheetName val="Cuadro 4"/>
      <sheetName val="Gráfica económica"/>
      <sheetName val="Flujo Neto"/>
      <sheetName val="amortización"/>
      <sheetName val="evaluación económica"/>
      <sheetName val="sensibilidad financiera"/>
      <sheetName val="sensibilidad económica"/>
      <sheetName val="datos UIDEP"/>
      <sheetName val="Formato"/>
      <sheetName val="Instructivo"/>
      <sheetName val="Salamanca act"/>
      <sheetName val="TRI"/>
      <sheetName val="Opciones"/>
      <sheetName val="Base de Datos"/>
    </sheetNames>
    <sheetDataSet>
      <sheetData sheetId="0">
        <row r="23">
          <cell r="F23">
            <v>0.7036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M"/>
      <sheetName val="EVA ECO"/>
      <sheetName val="Perfil"/>
      <sheetName val="CALIZ "/>
      <sheetName val="EVA PREFIN"/>
      <sheetName val="EVA FIN "/>
      <sheetName val="datos base"/>
    </sheetNames>
    <sheetDataSet>
      <sheetData sheetId="0" refreshError="1">
        <row r="1">
          <cell r="C1" t="str">
            <v>Costo Presupuestal</v>
          </cell>
        </row>
      </sheetData>
      <sheetData sheetId="1" refreshError="1"/>
      <sheetData sheetId="2" refreshError="1"/>
      <sheetData sheetId="3" refreshError="1"/>
      <sheetData sheetId="4" refreshError="1"/>
      <sheetData sheetId="5" refreshError="1"/>
      <sheetData sheetId="6"/>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base"/>
      <sheetName val="Sheet1"/>
      <sheetName val="programa de eventos"/>
      <sheetName val="Programa detallado"/>
      <sheetName val="Programa de inv"/>
      <sheetName val="evaluación financiera"/>
      <sheetName val="Hoja1"/>
      <sheetName val="Cuadro III"/>
      <sheetName val="Cuadro 4"/>
      <sheetName val="Gráfica económica"/>
      <sheetName val="Flujo Neto"/>
      <sheetName val="amortización"/>
      <sheetName val="evaluación económica"/>
      <sheetName val="sensibilidad financiera"/>
      <sheetName val="sensibilidad económica"/>
      <sheetName val="datos UIDEP"/>
      <sheetName val="Formato"/>
      <sheetName val="Instructivo"/>
      <sheetName val="HUINALA"/>
      <sheetName val="TRI"/>
      <sheetName val="Opciones"/>
      <sheetName val="Base de Datos"/>
      <sheetName val="82 RM HUINALA 2006 en operación"/>
    </sheetNames>
    <sheetDataSet>
      <sheetData sheetId="0">
        <row r="2">
          <cell r="I2" t="str">
            <v>RM Huinalá</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umero de divisiones todo c (3)"/>
      <sheetName val="numero de divisiones todo cfe"/>
      <sheetName val="Glosario"/>
      <sheetName val="Glosario nueva propuesta"/>
      <sheetName val="RESUMEN POLIZA 4502"/>
      <sheetName val="REPOMO 2007 4502 NOROESTE PCGA"/>
      <sheetName val="numero de divisiones todo c (2)"/>
      <sheetName val="POLIZA CONTABLE 4502"/>
      <sheetName val="4502  REPOMO  DIVISIONES 2007"/>
      <sheetName val="SALDO INICIAL (DIC 2006) 4502 "/>
      <sheetName val="VALIDACION SALDO INICIAL (2)"/>
      <sheetName val="VALIDACION SALDO INICIAL"/>
      <sheetName val="numero_de_divisiones_todo_c_(3)"/>
      <sheetName val="numero_de_divisiones_todo_cfe"/>
      <sheetName val="Glosario_nueva_propuesta"/>
      <sheetName val="RESUMEN_POLIZA_4502"/>
      <sheetName val="REPOMO_2007_4502_NOROESTE_PCGA"/>
      <sheetName val="numero_de_divisiones_todo_c_(2)"/>
      <sheetName val="POLIZA_CONTABLE_4502"/>
      <sheetName val="4502__REPOMO__DIVISIONES_2007"/>
      <sheetName val="SALDO_INICIAL_(DIC_2006)_4502_"/>
      <sheetName val="VALIDACION_SALDO_INICIAL_(2)"/>
      <sheetName val="VALIDACION_SALDO_INICIAL"/>
      <sheetName val="numero_de_divisiones_todo_c_(31"/>
      <sheetName val="numero_de_divisiones_todo_cfe1"/>
      <sheetName val="Glosario_nueva_propuesta1"/>
      <sheetName val="RESUMEN_POLIZA_45021"/>
      <sheetName val="REPOMO_2007_4502_NOROESTE_PCGA1"/>
      <sheetName val="numero_de_divisiones_todo_c_(21"/>
      <sheetName val="POLIZA_CONTABLE_45021"/>
      <sheetName val="4502__REPOMO__DIVISIONES_20071"/>
      <sheetName val="SALDO_INICIAL_(DIC_2006)_4502_1"/>
      <sheetName val="VALIDACION_SALDO_INICIAL_(2)1"/>
      <sheetName val="VALIDACION_SALDO_INICIAL1"/>
      <sheetName val="MEACME"/>
      <sheetName val="MEACME UME05"/>
      <sheetName val="Tecnicos"/>
      <sheetName val="RESNEG "/>
      <sheetName val="Hoja1"/>
      <sheetName val="MEACME CON CICLO II"/>
      <sheetName val="Hoja2"/>
    </sheetNames>
    <sheetDataSet>
      <sheetData sheetId="0">
        <row r="1">
          <cell r="D1" t="str">
            <v>2006</v>
          </cell>
        </row>
      </sheetData>
      <sheetData sheetId="1">
        <row r="1">
          <cell r="D1" t="str">
            <v>2006</v>
          </cell>
        </row>
      </sheetData>
      <sheetData sheetId="2">
        <row r="1">
          <cell r="D1" t="str">
            <v>2006</v>
          </cell>
        </row>
      </sheetData>
      <sheetData sheetId="3">
        <row r="1">
          <cell r="D1" t="str">
            <v>2006</v>
          </cell>
        </row>
      </sheetData>
      <sheetData sheetId="4">
        <row r="1">
          <cell r="D1" t="str">
            <v>2006</v>
          </cell>
        </row>
      </sheetData>
      <sheetData sheetId="5">
        <row r="1">
          <cell r="D1" t="str">
            <v>2006</v>
          </cell>
          <cell r="E1" t="str">
            <v>2007</v>
          </cell>
          <cell r="F1" t="str">
            <v>2007</v>
          </cell>
          <cell r="G1" t="str">
            <v>2007</v>
          </cell>
          <cell r="H1" t="str">
            <v>2007</v>
          </cell>
          <cell r="I1" t="str">
            <v>2007</v>
          </cell>
          <cell r="J1" t="str">
            <v>2007</v>
          </cell>
          <cell r="K1" t="str">
            <v>2007</v>
          </cell>
          <cell r="L1" t="str">
            <v>2007</v>
          </cell>
          <cell r="M1" t="str">
            <v>2007</v>
          </cell>
          <cell r="N1" t="str">
            <v>2007</v>
          </cell>
          <cell r="O1" t="str">
            <v>2007</v>
          </cell>
        </row>
        <row r="2">
          <cell r="D2" t="str">
            <v>Miles</v>
          </cell>
          <cell r="E2" t="str">
            <v>Miles</v>
          </cell>
          <cell r="F2" t="str">
            <v>Miles</v>
          </cell>
          <cell r="G2" t="str">
            <v>Miles</v>
          </cell>
          <cell r="H2" t="str">
            <v>Miles</v>
          </cell>
          <cell r="I2" t="str">
            <v>Miles</v>
          </cell>
          <cell r="J2" t="str">
            <v>Miles</v>
          </cell>
          <cell r="K2" t="str">
            <v>Miles</v>
          </cell>
          <cell r="L2" t="str">
            <v>Miles</v>
          </cell>
          <cell r="M2" t="str">
            <v>Miles</v>
          </cell>
          <cell r="N2" t="str">
            <v>Miles</v>
          </cell>
          <cell r="O2" t="str">
            <v>Miles</v>
          </cell>
        </row>
        <row r="3">
          <cell r="D3" t="str">
            <v>COMPARACIONES</v>
          </cell>
          <cell r="E3" t="str">
            <v>COMPARACIONES</v>
          </cell>
          <cell r="F3" t="str">
            <v>COMPARACIONES</v>
          </cell>
          <cell r="G3" t="str">
            <v>COMPARACIONES</v>
          </cell>
          <cell r="H3" t="str">
            <v>COMPARACIONES</v>
          </cell>
          <cell r="I3" t="str">
            <v>COMPARACIONES</v>
          </cell>
          <cell r="J3" t="str">
            <v>COMPARACIONES</v>
          </cell>
          <cell r="K3" t="str">
            <v>COMPARACIONES</v>
          </cell>
          <cell r="L3" t="str">
            <v>COMPARACIONES</v>
          </cell>
          <cell r="M3" t="str">
            <v>COMPARACIONES</v>
          </cell>
          <cell r="N3" t="str">
            <v>COMPARACIONES</v>
          </cell>
          <cell r="O3" t="str">
            <v>COMPARACIONES</v>
          </cell>
        </row>
        <row r="4">
          <cell r="C4" t="str">
            <v>DESCRIPCION</v>
          </cell>
          <cell r="D4" t="str">
            <v>DB-4502 Distribucion Noroeste</v>
          </cell>
          <cell r="E4" t="str">
            <v>DB-4502 Distribucion Noroeste</v>
          </cell>
          <cell r="F4" t="str">
            <v>DB-4502 Distribucion Noroeste</v>
          </cell>
          <cell r="G4" t="str">
            <v>DB-4502 Distribucion Noroeste</v>
          </cell>
          <cell r="H4" t="str">
            <v>DB-4502 Distribucion Noroeste</v>
          </cell>
          <cell r="I4" t="str">
            <v>DB-4502 Distribucion Noroeste</v>
          </cell>
          <cell r="J4" t="str">
            <v>DB-4502 Distribucion Noroeste</v>
          </cell>
          <cell r="K4" t="str">
            <v>DB-4502 Distribucion Noroeste</v>
          </cell>
          <cell r="L4" t="str">
            <v>DB-4502 Distribucion Noroeste</v>
          </cell>
          <cell r="M4" t="str">
            <v>DB-4502 Distribucion Noroeste</v>
          </cell>
          <cell r="N4" t="str">
            <v>DB-4502 Distribucion Noroeste</v>
          </cell>
          <cell r="O4" t="str">
            <v>DB-4502 Distribucion Noroeste</v>
          </cell>
        </row>
        <row r="5">
          <cell r="D5" t="str">
            <v>Saldo a diciembre</v>
          </cell>
          <cell r="E5" t="str">
            <v>Saldo a enero</v>
          </cell>
          <cell r="F5" t="str">
            <v>Saldo a febrero</v>
          </cell>
          <cell r="G5" t="str">
            <v>Saldo a marzo</v>
          </cell>
          <cell r="H5" t="str">
            <v>Saldo a abril</v>
          </cell>
          <cell r="I5" t="str">
            <v>Saldo a mayo</v>
          </cell>
          <cell r="J5" t="str">
            <v>Saldo a junio</v>
          </cell>
          <cell r="K5" t="str">
            <v>Saldo a julio</v>
          </cell>
          <cell r="L5" t="str">
            <v>Saldo a agosto</v>
          </cell>
          <cell r="M5" t="str">
            <v>Saldo a septiembre</v>
          </cell>
          <cell r="N5" t="str">
            <v>Saldo a octubre</v>
          </cell>
          <cell r="O5" t="str">
            <v>Saldo a noviembre</v>
          </cell>
        </row>
        <row r="7">
          <cell r="C7" t="str">
            <v>Activos</v>
          </cell>
        </row>
        <row r="8">
          <cell r="C8" t="str">
            <v>Anticipos para Construcción</v>
          </cell>
          <cell r="D8">
            <v>2571.4533000000001</v>
          </cell>
          <cell r="E8">
            <v>2915.6315700000005</v>
          </cell>
          <cell r="F8">
            <v>2842.8256500000002</v>
          </cell>
          <cell r="G8">
            <v>7188.1874100000014</v>
          </cell>
          <cell r="H8">
            <v>7996.6312600000019</v>
          </cell>
          <cell r="I8">
            <v>11798.315440000002</v>
          </cell>
          <cell r="J8">
            <v>12498.47111</v>
          </cell>
          <cell r="K8">
            <v>12498.47111</v>
          </cell>
          <cell r="L8">
            <v>12498.47111</v>
          </cell>
          <cell r="M8">
            <v>12498.47111</v>
          </cell>
          <cell r="N8">
            <v>12498.47111</v>
          </cell>
          <cell r="O8">
            <v>12498.47111</v>
          </cell>
        </row>
        <row r="9">
          <cell r="C9" t="str">
            <v>Pmos a Trab a través de Fondo Hab.</v>
          </cell>
          <cell r="D9">
            <v>49481.737740000004</v>
          </cell>
          <cell r="E9">
            <v>49095.734999999993</v>
          </cell>
          <cell r="F9">
            <v>48502.964139999996</v>
          </cell>
          <cell r="G9">
            <v>47896.49706999999</v>
          </cell>
          <cell r="H9">
            <v>47365.689659999996</v>
          </cell>
          <cell r="I9">
            <v>53183.871999999996</v>
          </cell>
          <cell r="J9">
            <v>53904.650159999997</v>
          </cell>
          <cell r="K9">
            <v>53904.650159999997</v>
          </cell>
          <cell r="L9">
            <v>53904.650159999997</v>
          </cell>
          <cell r="M9">
            <v>53904.650159999997</v>
          </cell>
          <cell r="N9">
            <v>53904.650159999997</v>
          </cell>
          <cell r="O9">
            <v>53904.650159999997</v>
          </cell>
        </row>
        <row r="10">
          <cell r="C10" t="str">
            <v>Otras Inversiones</v>
          </cell>
          <cell r="D10" t="str">
            <v xml:space="preserve">                                0</v>
          </cell>
          <cell r="E10" t="str">
            <v xml:space="preserve">                                0</v>
          </cell>
          <cell r="F10" t="str">
            <v xml:space="preserve">                                0</v>
          </cell>
          <cell r="G10" t="str">
            <v xml:space="preserve">                                0</v>
          </cell>
          <cell r="H10" t="str">
            <v xml:space="preserve">                                0</v>
          </cell>
          <cell r="I10" t="str">
            <v xml:space="preserve">                                0</v>
          </cell>
          <cell r="J10" t="str">
            <v xml:space="preserve">                                0</v>
          </cell>
          <cell r="K10" t="str">
            <v xml:space="preserve">                                0</v>
          </cell>
          <cell r="L10" t="str">
            <v xml:space="preserve">                                0</v>
          </cell>
          <cell r="M10" t="str">
            <v xml:space="preserve">                                0</v>
          </cell>
          <cell r="N10" t="str">
            <v xml:space="preserve">                                0</v>
          </cell>
          <cell r="O10" t="str">
            <v xml:space="preserve">                                0</v>
          </cell>
        </row>
        <row r="11">
          <cell r="C11" t="str">
            <v>Efvo y Val de Realización Inmed.</v>
          </cell>
          <cell r="D11">
            <v>396771.5631700001</v>
          </cell>
          <cell r="E11">
            <v>608999.22398999997</v>
          </cell>
          <cell r="F11">
            <v>380270.32272</v>
          </cell>
          <cell r="G11">
            <v>363059.92230999994</v>
          </cell>
          <cell r="H11">
            <v>464661.77254999988</v>
          </cell>
          <cell r="I11">
            <v>375807.66317999997</v>
          </cell>
          <cell r="J11">
            <v>366452.03075999994</v>
          </cell>
          <cell r="K11">
            <v>366452.03075999994</v>
          </cell>
          <cell r="L11">
            <v>366452.03075999994</v>
          </cell>
          <cell r="M11">
            <v>366452.03075999994</v>
          </cell>
          <cell r="N11">
            <v>366452.03075999994</v>
          </cell>
          <cell r="O11">
            <v>366452.03075999994</v>
          </cell>
        </row>
        <row r="12">
          <cell r="C12" t="str">
            <v>Consumidores Público</v>
          </cell>
          <cell r="D12">
            <v>2319604.1953699999</v>
          </cell>
          <cell r="E12">
            <v>2079669.4444399998</v>
          </cell>
          <cell r="F12">
            <v>1827269.2157999997</v>
          </cell>
          <cell r="G12">
            <v>1835368.3830299997</v>
          </cell>
          <cell r="H12">
            <v>1860515.3308199998</v>
          </cell>
          <cell r="I12">
            <v>1850550.7287799998</v>
          </cell>
          <cell r="J12">
            <v>1446177.4577099998</v>
          </cell>
          <cell r="K12">
            <v>1446177.4577099998</v>
          </cell>
          <cell r="L12">
            <v>1446177.4577099998</v>
          </cell>
          <cell r="M12">
            <v>1446177.4577099998</v>
          </cell>
          <cell r="N12">
            <v>1446177.4577099998</v>
          </cell>
          <cell r="O12">
            <v>1446177.4577099998</v>
          </cell>
        </row>
        <row r="13">
          <cell r="C13" t="str">
            <v>Consumidores Gobierno</v>
          </cell>
          <cell r="D13">
            <v>252480.12776999999</v>
          </cell>
          <cell r="E13">
            <v>245443.05483999997</v>
          </cell>
          <cell r="F13">
            <v>236132.99511999998</v>
          </cell>
          <cell r="G13">
            <v>236735.38288999998</v>
          </cell>
          <cell r="H13">
            <v>245006.68257</v>
          </cell>
          <cell r="I13">
            <v>259694.30781</v>
          </cell>
          <cell r="J13">
            <v>293050.04478</v>
          </cell>
          <cell r="K13">
            <v>293050.04478</v>
          </cell>
          <cell r="L13">
            <v>293050.04478</v>
          </cell>
          <cell r="M13">
            <v>293050.04478</v>
          </cell>
          <cell r="N13">
            <v>293050.04478</v>
          </cell>
          <cell r="O13">
            <v>293050.04478</v>
          </cell>
        </row>
        <row r="14">
          <cell r="C14" t="str">
            <v>Luz y fuerza del Centro</v>
          </cell>
          <cell r="D14">
            <v>0</v>
          </cell>
          <cell r="E14" t="str">
            <v xml:space="preserve">                                0</v>
          </cell>
          <cell r="F14" t="str">
            <v xml:space="preserve">                                0</v>
          </cell>
          <cell r="G14" t="str">
            <v xml:space="preserve">                                0</v>
          </cell>
          <cell r="H14" t="str">
            <v xml:space="preserve">                                0</v>
          </cell>
          <cell r="I14" t="str">
            <v xml:space="preserve">                                0</v>
          </cell>
          <cell r="J14" t="str">
            <v xml:space="preserve">                                0</v>
          </cell>
          <cell r="K14" t="str">
            <v xml:space="preserve">                                0</v>
          </cell>
          <cell r="L14" t="str">
            <v xml:space="preserve">                                0</v>
          </cell>
          <cell r="M14" t="str">
            <v xml:space="preserve">                                0</v>
          </cell>
          <cell r="N14" t="str">
            <v xml:space="preserve">                                0</v>
          </cell>
          <cell r="O14" t="str">
            <v xml:space="preserve">                                0</v>
          </cell>
        </row>
        <row r="15">
          <cell r="C15" t="str">
            <v xml:space="preserve">   Gobierno Federal ( nuevo )</v>
          </cell>
        </row>
        <row r="16">
          <cell r="C16" t="str">
            <v>Otros Deudores</v>
          </cell>
          <cell r="D16">
            <v>262683.53771</v>
          </cell>
          <cell r="E16">
            <v>269259.73888999998</v>
          </cell>
          <cell r="F16">
            <v>266225.90982999996</v>
          </cell>
          <cell r="G16">
            <v>449761.60362999997</v>
          </cell>
          <cell r="H16">
            <v>425993.82749</v>
          </cell>
          <cell r="I16">
            <v>394387.90463999996</v>
          </cell>
          <cell r="J16">
            <v>399421.68121999997</v>
          </cell>
          <cell r="K16">
            <v>399421.68121999997</v>
          </cell>
          <cell r="L16">
            <v>399421.68121999997</v>
          </cell>
          <cell r="M16">
            <v>399421.68121999997</v>
          </cell>
          <cell r="N16">
            <v>399421.68121999997</v>
          </cell>
          <cell r="O16">
            <v>399421.68121999997</v>
          </cell>
        </row>
        <row r="17">
          <cell r="C17" t="str">
            <v>Estimación  P/Ctas. de Cobro Dudoso</v>
          </cell>
          <cell r="D17">
            <v>-66868.896630000032</v>
          </cell>
          <cell r="E17">
            <v>-69611.629020000008</v>
          </cell>
          <cell r="F17">
            <v>-86584.466110000008</v>
          </cell>
          <cell r="G17">
            <v>-73230.674120000025</v>
          </cell>
          <cell r="H17">
            <v>-74857.346270000024</v>
          </cell>
          <cell r="I17">
            <v>-77543.945890000032</v>
          </cell>
          <cell r="J17">
            <v>-78685.878670000035</v>
          </cell>
          <cell r="K17">
            <v>-78685.878670000035</v>
          </cell>
          <cell r="L17">
            <v>-78685.878670000035</v>
          </cell>
          <cell r="M17">
            <v>-78685.878670000035</v>
          </cell>
          <cell r="N17">
            <v>-78685.878670000035</v>
          </cell>
          <cell r="O17">
            <v>-78685.878670000035</v>
          </cell>
        </row>
        <row r="18">
          <cell r="C18" t="str">
            <v>Bursatilización de la Cartera</v>
          </cell>
          <cell r="D18" t="str">
            <v xml:space="preserve">                                0</v>
          </cell>
          <cell r="E18" t="str">
            <v xml:space="preserve">                                0</v>
          </cell>
          <cell r="F18" t="str">
            <v xml:space="preserve">                                0</v>
          </cell>
          <cell r="G18" t="str">
            <v xml:space="preserve">                                0</v>
          </cell>
          <cell r="H18" t="str">
            <v xml:space="preserve">                                0</v>
          </cell>
          <cell r="I18" t="str">
            <v xml:space="preserve">                                0</v>
          </cell>
          <cell r="J18" t="str">
            <v xml:space="preserve">                                0</v>
          </cell>
          <cell r="K18" t="str">
            <v xml:space="preserve">                                0</v>
          </cell>
          <cell r="L18" t="str">
            <v xml:space="preserve">                                0</v>
          </cell>
          <cell r="M18" t="str">
            <v xml:space="preserve">                                0</v>
          </cell>
          <cell r="N18" t="str">
            <v xml:space="preserve">                                0</v>
          </cell>
          <cell r="O18" t="str">
            <v xml:space="preserve">                                0</v>
          </cell>
        </row>
        <row r="19">
          <cell r="C19" t="str">
            <v>Depósitos y Adelantos</v>
          </cell>
          <cell r="D19">
            <v>161760.13686000003</v>
          </cell>
          <cell r="E19">
            <v>151447.95382</v>
          </cell>
          <cell r="F19">
            <v>201652.70879</v>
          </cell>
          <cell r="G19">
            <v>206133.57036999997</v>
          </cell>
          <cell r="H19">
            <v>204096.60086999997</v>
          </cell>
          <cell r="I19">
            <v>212585.00814999998</v>
          </cell>
          <cell r="J19">
            <v>218533.81023</v>
          </cell>
          <cell r="K19">
            <v>218533.81023</v>
          </cell>
          <cell r="L19">
            <v>218533.81023</v>
          </cell>
          <cell r="M19">
            <v>218533.81023</v>
          </cell>
          <cell r="N19">
            <v>218533.81023</v>
          </cell>
          <cell r="O19">
            <v>218533.81023</v>
          </cell>
        </row>
        <row r="20">
          <cell r="C20" t="str">
            <v>Instrumentos Financieros</v>
          </cell>
          <cell r="D20" t="str">
            <v xml:space="preserve">                                0</v>
          </cell>
          <cell r="E20" t="str">
            <v xml:space="preserve">                                0</v>
          </cell>
          <cell r="F20" t="str">
            <v xml:space="preserve">                                0</v>
          </cell>
          <cell r="G20" t="str">
            <v xml:space="preserve">                                0</v>
          </cell>
          <cell r="H20" t="str">
            <v xml:space="preserve">                                0</v>
          </cell>
          <cell r="I20" t="str">
            <v xml:space="preserve">                                0</v>
          </cell>
          <cell r="J20" t="str">
            <v xml:space="preserve">                                0</v>
          </cell>
          <cell r="K20" t="str">
            <v xml:space="preserve">                                0</v>
          </cell>
          <cell r="L20" t="str">
            <v xml:space="preserve">                                0</v>
          </cell>
          <cell r="M20" t="str">
            <v xml:space="preserve">                                0</v>
          </cell>
          <cell r="N20" t="str">
            <v xml:space="preserve">                                0</v>
          </cell>
          <cell r="O20" t="str">
            <v xml:space="preserve">                                0</v>
          </cell>
        </row>
        <row r="21">
          <cell r="C21" t="str">
            <v>Gastos por amortizar</v>
          </cell>
          <cell r="D21" t="str">
            <v xml:space="preserve">                                0</v>
          </cell>
          <cell r="E21" t="str">
            <v xml:space="preserve">                                0</v>
          </cell>
          <cell r="F21" t="str">
            <v xml:space="preserve">                                0</v>
          </cell>
          <cell r="G21" t="str">
            <v xml:space="preserve">                                0</v>
          </cell>
          <cell r="H21" t="str">
            <v xml:space="preserve">                                0</v>
          </cell>
          <cell r="I21" t="str">
            <v xml:space="preserve">                                0</v>
          </cell>
          <cell r="J21" t="str">
            <v xml:space="preserve">                                0</v>
          </cell>
          <cell r="K21" t="str">
            <v xml:space="preserve">                                0</v>
          </cell>
          <cell r="L21" t="str">
            <v xml:space="preserve">                                0</v>
          </cell>
          <cell r="M21" t="str">
            <v xml:space="preserve">                                0</v>
          </cell>
          <cell r="N21" t="str">
            <v xml:space="preserve">                                0</v>
          </cell>
          <cell r="O21" t="str">
            <v xml:space="preserve">                                0</v>
          </cell>
        </row>
        <row r="23">
          <cell r="C23" t="str">
            <v>ACTIVOS MONETARIOS</v>
          </cell>
          <cell r="D23">
            <v>3378483.8552899999</v>
          </cell>
          <cell r="E23">
            <v>3337219.1535299998</v>
          </cell>
          <cell r="F23">
            <v>2876312.4759399998</v>
          </cell>
          <cell r="G23">
            <v>3072912.8725899993</v>
          </cell>
          <cell r="H23">
            <v>3180779.1889499994</v>
          </cell>
          <cell r="I23">
            <v>3080463.8541099997</v>
          </cell>
          <cell r="J23">
            <v>2711352.2672999999</v>
          </cell>
          <cell r="K23">
            <v>2711352.2672999999</v>
          </cell>
          <cell r="L23">
            <v>2711352.2672999999</v>
          </cell>
          <cell r="M23">
            <v>2711352.2672999999</v>
          </cell>
          <cell r="N23">
            <v>2711352.2672999999</v>
          </cell>
          <cell r="O23">
            <v>2711352.2672999999</v>
          </cell>
        </row>
        <row r="26">
          <cell r="C26" t="str">
            <v>Cuentas de Orden Pidiregas</v>
          </cell>
          <cell r="D26">
            <v>264589.39621000004</v>
          </cell>
          <cell r="E26">
            <v>250784.10492999997</v>
          </cell>
          <cell r="F26">
            <v>259866.52466999998</v>
          </cell>
          <cell r="G26">
            <v>259423.65341999999</v>
          </cell>
          <cell r="H26">
            <v>323066.65952999995</v>
          </cell>
          <cell r="I26">
            <v>349651.87604999996</v>
          </cell>
          <cell r="J26">
            <v>-5.9604644775390626E-11</v>
          </cell>
          <cell r="K26">
            <v>-5.9604644775390626E-11</v>
          </cell>
          <cell r="L26">
            <v>-5.9604644775390626E-11</v>
          </cell>
          <cell r="M26">
            <v>-5.9604644775390626E-11</v>
          </cell>
          <cell r="N26">
            <v>-5.9604644775390626E-11</v>
          </cell>
          <cell r="O26">
            <v>-5.9604644775390626E-11</v>
          </cell>
        </row>
        <row r="27">
          <cell r="C27" t="str">
            <v>Deuda Interna</v>
          </cell>
          <cell r="D27" t="str">
            <v xml:space="preserve">                                0</v>
          </cell>
          <cell r="E27" t="str">
            <v xml:space="preserve">                                0</v>
          </cell>
          <cell r="F27" t="str">
            <v xml:space="preserve">                                0</v>
          </cell>
          <cell r="G27" t="str">
            <v xml:space="preserve">                                0</v>
          </cell>
          <cell r="H27" t="str">
            <v xml:space="preserve">                                0</v>
          </cell>
          <cell r="I27" t="str">
            <v xml:space="preserve">                                0</v>
          </cell>
          <cell r="J27" t="str">
            <v xml:space="preserve">                                0</v>
          </cell>
          <cell r="K27" t="str">
            <v xml:space="preserve">                                0</v>
          </cell>
          <cell r="L27" t="str">
            <v xml:space="preserve">                                0</v>
          </cell>
          <cell r="M27" t="str">
            <v xml:space="preserve">                                0</v>
          </cell>
          <cell r="N27" t="str">
            <v xml:space="preserve">                                0</v>
          </cell>
          <cell r="O27" t="str">
            <v xml:space="preserve">                                0</v>
          </cell>
        </row>
        <row r="28">
          <cell r="C28" t="str">
            <v>Deuda Externa</v>
          </cell>
          <cell r="D28" t="str">
            <v xml:space="preserve">                                0</v>
          </cell>
          <cell r="E28" t="str">
            <v xml:space="preserve">                                0</v>
          </cell>
          <cell r="F28" t="str">
            <v xml:space="preserve">                                0</v>
          </cell>
          <cell r="G28" t="str">
            <v xml:space="preserve">                                0</v>
          </cell>
          <cell r="H28" t="str">
            <v xml:space="preserve">                                0</v>
          </cell>
          <cell r="I28" t="str">
            <v xml:space="preserve">                                0</v>
          </cell>
          <cell r="J28" t="str">
            <v xml:space="preserve">                                0</v>
          </cell>
          <cell r="K28" t="str">
            <v xml:space="preserve">                                0</v>
          </cell>
          <cell r="L28" t="str">
            <v xml:space="preserve">                                0</v>
          </cell>
          <cell r="M28" t="str">
            <v xml:space="preserve">                                0</v>
          </cell>
          <cell r="N28" t="str">
            <v xml:space="preserve">                                0</v>
          </cell>
          <cell r="O28" t="str">
            <v xml:space="preserve">                                0</v>
          </cell>
        </row>
        <row r="29">
          <cell r="C29" t="str">
            <v>Arrendamiento de Equipo (LP)</v>
          </cell>
          <cell r="D29">
            <v>0</v>
          </cell>
          <cell r="E29" t="str">
            <v xml:space="preserve">                                0</v>
          </cell>
          <cell r="F29" t="str">
            <v xml:space="preserve">                                0</v>
          </cell>
          <cell r="G29" t="str">
            <v xml:space="preserve">                                0</v>
          </cell>
          <cell r="H29" t="str">
            <v xml:space="preserve">                                0</v>
          </cell>
          <cell r="I29" t="str">
            <v xml:space="preserve">                                0</v>
          </cell>
          <cell r="J29" t="str">
            <v xml:space="preserve">                                0</v>
          </cell>
          <cell r="K29" t="str">
            <v xml:space="preserve">                                0</v>
          </cell>
          <cell r="L29" t="str">
            <v xml:space="preserve">                                0</v>
          </cell>
          <cell r="M29" t="str">
            <v xml:space="preserve">                                0</v>
          </cell>
          <cell r="N29" t="str">
            <v xml:space="preserve">                                0</v>
          </cell>
          <cell r="O29" t="str">
            <v xml:space="preserve">                                0</v>
          </cell>
        </row>
        <row r="30">
          <cell r="C30" t="str">
            <v>Pidiregas LP</v>
          </cell>
          <cell r="D30">
            <v>1.0000007227063179E-5</v>
          </cell>
          <cell r="E30">
            <v>-29883.702450000001</v>
          </cell>
          <cell r="F30">
            <v>-31092.698339999999</v>
          </cell>
          <cell r="G30">
            <v>-24228.89302</v>
          </cell>
          <cell r="H30">
            <v>-24321.048460000002</v>
          </cell>
          <cell r="I30">
            <v>-24549.934300000001</v>
          </cell>
          <cell r="J30">
            <v>-423301.67887</v>
          </cell>
          <cell r="K30">
            <v>-423301.67887</v>
          </cell>
          <cell r="L30">
            <v>-423301.67887</v>
          </cell>
          <cell r="M30">
            <v>-423301.67887</v>
          </cell>
          <cell r="N30">
            <v>-423301.67887</v>
          </cell>
          <cell r="O30">
            <v>-423301.67887</v>
          </cell>
        </row>
        <row r="31">
          <cell r="C31" t="str">
            <v>Instrumentos Financieros (LP)</v>
          </cell>
          <cell r="D31" t="str">
            <v xml:space="preserve">                                0</v>
          </cell>
          <cell r="E31" t="str">
            <v xml:space="preserve">                                0</v>
          </cell>
          <cell r="F31" t="str">
            <v xml:space="preserve">                                0</v>
          </cell>
          <cell r="G31" t="str">
            <v xml:space="preserve">                                0</v>
          </cell>
          <cell r="H31" t="str">
            <v xml:space="preserve">                                0</v>
          </cell>
          <cell r="I31" t="str">
            <v xml:space="preserve">                                0</v>
          </cell>
          <cell r="J31" t="str">
            <v xml:space="preserve">                                0</v>
          </cell>
          <cell r="K31" t="str">
            <v xml:space="preserve">                                0</v>
          </cell>
          <cell r="L31" t="str">
            <v xml:space="preserve">                                0</v>
          </cell>
          <cell r="M31" t="str">
            <v xml:space="preserve">                                0</v>
          </cell>
          <cell r="N31" t="str">
            <v xml:space="preserve">                                0</v>
          </cell>
          <cell r="O31" t="str">
            <v xml:space="preserve">                                0</v>
          </cell>
        </row>
        <row r="32">
          <cell r="C32" t="str">
            <v>Pasivo Largo Plazo</v>
          </cell>
          <cell r="D32">
            <v>-264589.39620000002</v>
          </cell>
          <cell r="E32">
            <v>-280667.80737999995</v>
          </cell>
          <cell r="F32">
            <v>-290959.22300999996</v>
          </cell>
          <cell r="G32">
            <v>-283652.54644000001</v>
          </cell>
          <cell r="H32">
            <v>-347387.70798999997</v>
          </cell>
          <cell r="I32">
            <v>-374201.81034999999</v>
          </cell>
          <cell r="J32">
            <v>-423301.67886999995</v>
          </cell>
          <cell r="K32">
            <v>-423301.67886999995</v>
          </cell>
          <cell r="L32">
            <v>-423301.67886999995</v>
          </cell>
          <cell r="M32">
            <v>-423301.67886999995</v>
          </cell>
          <cell r="N32">
            <v>-423301.67886999995</v>
          </cell>
          <cell r="O32">
            <v>-423301.67886999995</v>
          </cell>
        </row>
        <row r="34">
          <cell r="C34" t="str">
            <v>Arrendamiento de Equipo (CP)</v>
          </cell>
          <cell r="D34" t="str">
            <v xml:space="preserve">                                0</v>
          </cell>
          <cell r="E34" t="str">
            <v xml:space="preserve">                                0</v>
          </cell>
          <cell r="F34" t="str">
            <v xml:space="preserve">                                0</v>
          </cell>
          <cell r="G34" t="str">
            <v xml:space="preserve">                                0</v>
          </cell>
          <cell r="H34" t="str">
            <v xml:space="preserve">                                0</v>
          </cell>
          <cell r="I34" t="str">
            <v xml:space="preserve">                                0</v>
          </cell>
          <cell r="J34" t="str">
            <v xml:space="preserve">                                0</v>
          </cell>
          <cell r="K34" t="str">
            <v xml:space="preserve">                                0</v>
          </cell>
          <cell r="L34" t="str">
            <v xml:space="preserve">                                0</v>
          </cell>
          <cell r="M34" t="str">
            <v xml:space="preserve">                                0</v>
          </cell>
          <cell r="N34" t="str">
            <v xml:space="preserve">                                0</v>
          </cell>
          <cell r="O34" t="str">
            <v xml:space="preserve">                                0</v>
          </cell>
        </row>
        <row r="35">
          <cell r="C35" t="str">
            <v>Depósito de Varios</v>
          </cell>
          <cell r="D35">
            <v>-697498.81648000015</v>
          </cell>
          <cell r="E35">
            <v>-705472.24615999998</v>
          </cell>
          <cell r="F35">
            <v>-714431.52971999999</v>
          </cell>
          <cell r="G35">
            <v>-720760.99105000007</v>
          </cell>
          <cell r="H35">
            <v>-730908.92006000003</v>
          </cell>
          <cell r="I35">
            <v>-750361.47377000016</v>
          </cell>
          <cell r="J35">
            <v>-759813.85920000006</v>
          </cell>
          <cell r="K35">
            <v>-759813.85920000006</v>
          </cell>
          <cell r="L35">
            <v>-759813.85920000006</v>
          </cell>
          <cell r="M35">
            <v>-759813.85920000006</v>
          </cell>
          <cell r="N35">
            <v>-759813.85920000006</v>
          </cell>
          <cell r="O35">
            <v>-759813.85920000006</v>
          </cell>
        </row>
        <row r="36">
          <cell r="C36" t="str">
            <v>Deuda Externa.</v>
          </cell>
          <cell r="D36" t="str">
            <v xml:space="preserve">                                0</v>
          </cell>
          <cell r="E36" t="str">
            <v xml:space="preserve">                                0</v>
          </cell>
          <cell r="F36" t="str">
            <v xml:space="preserve">                                0</v>
          </cell>
          <cell r="G36" t="str">
            <v xml:space="preserve">                                0</v>
          </cell>
          <cell r="H36" t="str">
            <v xml:space="preserve">                                0</v>
          </cell>
          <cell r="I36" t="str">
            <v xml:space="preserve">                                0</v>
          </cell>
          <cell r="J36" t="str">
            <v xml:space="preserve">                                0</v>
          </cell>
          <cell r="K36" t="str">
            <v xml:space="preserve">                                0</v>
          </cell>
          <cell r="L36" t="str">
            <v xml:space="preserve">                                0</v>
          </cell>
          <cell r="M36" t="str">
            <v xml:space="preserve">                                0</v>
          </cell>
          <cell r="N36" t="str">
            <v xml:space="preserve">                                0</v>
          </cell>
          <cell r="O36" t="str">
            <v xml:space="preserve">                                0</v>
          </cell>
        </row>
        <row r="37">
          <cell r="C37" t="str">
            <v>Deuda Interna.</v>
          </cell>
          <cell r="D37" t="str">
            <v xml:space="preserve">                                0</v>
          </cell>
          <cell r="E37" t="str">
            <v xml:space="preserve">                                0</v>
          </cell>
          <cell r="F37" t="str">
            <v xml:space="preserve">                                0</v>
          </cell>
          <cell r="G37" t="str">
            <v xml:space="preserve">                                0</v>
          </cell>
          <cell r="H37" t="str">
            <v xml:space="preserve">                                0</v>
          </cell>
          <cell r="I37" t="str">
            <v xml:space="preserve">                                0</v>
          </cell>
          <cell r="J37" t="str">
            <v xml:space="preserve">                                0</v>
          </cell>
          <cell r="K37" t="str">
            <v xml:space="preserve">                                0</v>
          </cell>
          <cell r="L37" t="str">
            <v xml:space="preserve">                                0</v>
          </cell>
          <cell r="M37" t="str">
            <v xml:space="preserve">                                0</v>
          </cell>
          <cell r="N37" t="str">
            <v xml:space="preserve">                                0</v>
          </cell>
          <cell r="O37" t="str">
            <v xml:space="preserve">                                0</v>
          </cell>
        </row>
        <row r="38">
          <cell r="C38" t="str">
            <v>DIFERIDO</v>
          </cell>
          <cell r="D38" t="str">
            <v xml:space="preserve">                                0</v>
          </cell>
          <cell r="E38" t="str">
            <v xml:space="preserve">                                0</v>
          </cell>
          <cell r="F38" t="str">
            <v xml:space="preserve">                                0</v>
          </cell>
          <cell r="G38" t="str">
            <v xml:space="preserve">                                0</v>
          </cell>
          <cell r="H38" t="str">
            <v xml:space="preserve">                                0</v>
          </cell>
          <cell r="I38" t="str">
            <v xml:space="preserve">                                0</v>
          </cell>
          <cell r="J38" t="str">
            <v xml:space="preserve">                                0</v>
          </cell>
          <cell r="K38" t="str">
            <v xml:space="preserve">                                0</v>
          </cell>
          <cell r="L38" t="str">
            <v xml:space="preserve">                                0</v>
          </cell>
          <cell r="M38" t="str">
            <v xml:space="preserve">                                0</v>
          </cell>
          <cell r="N38" t="str">
            <v xml:space="preserve">                                0</v>
          </cell>
          <cell r="O38" t="str">
            <v xml:space="preserve">                                0</v>
          </cell>
        </row>
        <row r="39">
          <cell r="C39" t="str">
            <v>Empleados</v>
          </cell>
          <cell r="D39">
            <v>-37027.542020000008</v>
          </cell>
          <cell r="E39">
            <v>-31060.487339999996</v>
          </cell>
          <cell r="F39">
            <v>-47147.703589999997</v>
          </cell>
          <cell r="G39">
            <v>-5562.6274999999923</v>
          </cell>
          <cell r="H39">
            <v>-18856.976029999994</v>
          </cell>
          <cell r="I39">
            <v>-29308.119839999996</v>
          </cell>
          <cell r="J39">
            <v>-38629.349709999995</v>
          </cell>
          <cell r="K39">
            <v>-38629.349709999995</v>
          </cell>
          <cell r="L39">
            <v>-38629.349709999995</v>
          </cell>
          <cell r="M39">
            <v>-38629.349709999995</v>
          </cell>
          <cell r="N39">
            <v>-38629.349709999995</v>
          </cell>
          <cell r="O39">
            <v>-38629.349709999995</v>
          </cell>
        </row>
        <row r="40">
          <cell r="C40" t="str">
            <v>I.V.A. por Pagar</v>
          </cell>
          <cell r="D40">
            <v>-104504.74124000003</v>
          </cell>
          <cell r="E40">
            <v>-34435.580710000017</v>
          </cell>
          <cell r="F40">
            <v>-225297.75122000003</v>
          </cell>
          <cell r="G40">
            <v>-105572.68746000004</v>
          </cell>
          <cell r="H40">
            <v>-105617.56746000003</v>
          </cell>
          <cell r="I40">
            <v>-121310.17045000005</v>
          </cell>
          <cell r="J40">
            <v>-231695.56972000009</v>
          </cell>
          <cell r="K40">
            <v>-231695.56972000009</v>
          </cell>
          <cell r="L40">
            <v>-231695.56972000009</v>
          </cell>
          <cell r="M40">
            <v>-231695.56972000009</v>
          </cell>
          <cell r="N40">
            <v>-231695.56972000009</v>
          </cell>
          <cell r="O40">
            <v>-231695.56972000009</v>
          </cell>
        </row>
        <row r="41">
          <cell r="C41" t="str">
            <v>410E0  Traspaso de I.V.A.  entre Areas.</v>
          </cell>
          <cell r="D41">
            <v>-1429184.2257100001</v>
          </cell>
          <cell r="E41">
            <v>-104504.74123999999</v>
          </cell>
          <cell r="F41">
            <v>-34435.580709999995</v>
          </cell>
          <cell r="G41">
            <v>-259733.23632000005</v>
          </cell>
          <cell r="H41">
            <v>-365305.92378000007</v>
          </cell>
          <cell r="I41">
            <v>-470923.49124000012</v>
          </cell>
          <cell r="J41">
            <v>-470923.49124000012</v>
          </cell>
          <cell r="K41">
            <v>-470923.49124000012</v>
          </cell>
          <cell r="L41">
            <v>-470923.49124000012</v>
          </cell>
          <cell r="M41">
            <v>-470923.49124000012</v>
          </cell>
          <cell r="N41">
            <v>-470923.49124000012</v>
          </cell>
          <cell r="O41">
            <v>-470923.49124000012</v>
          </cell>
        </row>
        <row r="42">
          <cell r="C42" t="str">
            <v>Impuestos y Derechos</v>
          </cell>
          <cell r="D42">
            <v>-29022.67037</v>
          </cell>
          <cell r="E42">
            <v>-24354.620559999999</v>
          </cell>
          <cell r="F42">
            <v>-18251.857629999999</v>
          </cell>
          <cell r="G42">
            <v>-30900.386839999999</v>
          </cell>
          <cell r="H42">
            <v>-21755.1456</v>
          </cell>
          <cell r="I42">
            <v>-18851.633810000003</v>
          </cell>
          <cell r="J42">
            <v>-19619.149810000003</v>
          </cell>
          <cell r="K42">
            <v>-19619.149810000003</v>
          </cell>
          <cell r="L42">
            <v>-19619.149810000003</v>
          </cell>
          <cell r="M42">
            <v>-19619.149810000003</v>
          </cell>
          <cell r="N42">
            <v>-19619.149810000003</v>
          </cell>
          <cell r="O42">
            <v>-19619.149810000003</v>
          </cell>
        </row>
        <row r="43">
          <cell r="C43" t="str">
            <v>Intereses por Pagar Arrendamiento</v>
          </cell>
          <cell r="D43" t="str">
            <v xml:space="preserve">                                0</v>
          </cell>
          <cell r="E43" t="str">
            <v xml:space="preserve">                                0</v>
          </cell>
          <cell r="F43" t="str">
            <v xml:space="preserve">                                0</v>
          </cell>
          <cell r="G43" t="str">
            <v xml:space="preserve">                                0</v>
          </cell>
          <cell r="H43" t="str">
            <v xml:space="preserve">                                0</v>
          </cell>
          <cell r="I43" t="str">
            <v xml:space="preserve">                                0</v>
          </cell>
          <cell r="J43" t="str">
            <v xml:space="preserve">                                0</v>
          </cell>
          <cell r="K43" t="str">
            <v xml:space="preserve">                                0</v>
          </cell>
          <cell r="L43" t="str">
            <v xml:space="preserve">                                0</v>
          </cell>
          <cell r="M43" t="str">
            <v xml:space="preserve">                                0</v>
          </cell>
          <cell r="N43" t="str">
            <v xml:space="preserve">                                0</v>
          </cell>
          <cell r="O43" t="str">
            <v xml:space="preserve">                                0</v>
          </cell>
        </row>
        <row r="44">
          <cell r="C44" t="str">
            <v>Intereses por Pagar Deuda</v>
          </cell>
          <cell r="D44" t="str">
            <v xml:space="preserve">                                0</v>
          </cell>
          <cell r="E44" t="str">
            <v xml:space="preserve">                                0</v>
          </cell>
          <cell r="F44" t="str">
            <v xml:space="preserve">                                0</v>
          </cell>
          <cell r="G44" t="str">
            <v xml:space="preserve">                                0</v>
          </cell>
          <cell r="H44" t="str">
            <v xml:space="preserve">                                0</v>
          </cell>
          <cell r="I44" t="str">
            <v xml:space="preserve">                                0</v>
          </cell>
          <cell r="J44" t="str">
            <v xml:space="preserve">                                0</v>
          </cell>
          <cell r="K44" t="str">
            <v xml:space="preserve">                                0</v>
          </cell>
          <cell r="L44" t="str">
            <v xml:space="preserve">                                0</v>
          </cell>
          <cell r="M44" t="str">
            <v xml:space="preserve">                                0</v>
          </cell>
          <cell r="N44" t="str">
            <v xml:space="preserve">                                0</v>
          </cell>
          <cell r="O44" t="str">
            <v xml:space="preserve">                                0</v>
          </cell>
        </row>
        <row r="45">
          <cell r="C45" t="str">
            <v>Intereses por Pagar Pidiregas</v>
          </cell>
          <cell r="D45">
            <v>-3225.2802500000007</v>
          </cell>
          <cell r="E45">
            <v>-3123.9848299999981</v>
          </cell>
          <cell r="F45">
            <v>-5234.1203099999984</v>
          </cell>
          <cell r="G45">
            <v>-5102.1936799999985</v>
          </cell>
          <cell r="H45">
            <v>-2427.4182699999988</v>
          </cell>
          <cell r="I45">
            <v>-4023.104049999999</v>
          </cell>
          <cell r="J45">
            <v>-39.461619999999179</v>
          </cell>
          <cell r="K45">
            <v>-39.461619999999179</v>
          </cell>
          <cell r="L45">
            <v>-39.461619999999179</v>
          </cell>
          <cell r="M45">
            <v>-39.461619999999179</v>
          </cell>
          <cell r="N45">
            <v>-39.461619999999179</v>
          </cell>
          <cell r="O45">
            <v>-39.461619999999179</v>
          </cell>
        </row>
        <row r="46">
          <cell r="C46" t="str">
            <v>Intereses por Cobertura de tasa</v>
          </cell>
          <cell r="D46" t="str">
            <v xml:space="preserve">                                0</v>
          </cell>
          <cell r="E46" t="str">
            <v xml:space="preserve">                                0</v>
          </cell>
          <cell r="F46" t="str">
            <v xml:space="preserve">                                0</v>
          </cell>
          <cell r="G46" t="str">
            <v xml:space="preserve">                                0</v>
          </cell>
          <cell r="H46" t="str">
            <v xml:space="preserve">                                0</v>
          </cell>
          <cell r="I46" t="str">
            <v xml:space="preserve">                                0</v>
          </cell>
          <cell r="J46" t="str">
            <v xml:space="preserve">                                0</v>
          </cell>
          <cell r="K46" t="str">
            <v xml:space="preserve">                                0</v>
          </cell>
          <cell r="L46" t="str">
            <v xml:space="preserve">                                0</v>
          </cell>
          <cell r="M46" t="str">
            <v xml:space="preserve">                                0</v>
          </cell>
          <cell r="N46" t="str">
            <v xml:space="preserve">                                0</v>
          </cell>
          <cell r="O46" t="str">
            <v xml:space="preserve">                                0</v>
          </cell>
        </row>
        <row r="47">
          <cell r="C47" t="str">
            <v>Otros Pasivos</v>
          </cell>
          <cell r="D47">
            <v>-697256.75413000036</v>
          </cell>
          <cell r="E47">
            <v>-696828.1440099997</v>
          </cell>
          <cell r="F47">
            <v>-676163.45894999977</v>
          </cell>
          <cell r="G47">
            <v>-688845.97851999989</v>
          </cell>
          <cell r="H47">
            <v>-730666.7072399999</v>
          </cell>
          <cell r="I47">
            <v>-794529.26901000005</v>
          </cell>
          <cell r="J47">
            <v>-814949.60533000005</v>
          </cell>
          <cell r="K47">
            <v>-814949.60533000005</v>
          </cell>
          <cell r="L47">
            <v>-814949.60533000005</v>
          </cell>
          <cell r="M47">
            <v>-814949.60533000005</v>
          </cell>
          <cell r="N47">
            <v>-814949.60533000005</v>
          </cell>
          <cell r="O47">
            <v>-814949.60533000005</v>
          </cell>
        </row>
        <row r="48">
          <cell r="C48" t="str">
            <v>Pidiregas CP</v>
          </cell>
          <cell r="D48">
            <v>-33314.275940000007</v>
          </cell>
          <cell r="E48">
            <v>-35913.141260000004</v>
          </cell>
          <cell r="F48">
            <v>-37122.201460000011</v>
          </cell>
          <cell r="G48">
            <v>-37065.164880000011</v>
          </cell>
          <cell r="H48">
            <v>-45552.452900000011</v>
          </cell>
          <cell r="I48">
            <v>-49099.868520000011</v>
          </cell>
          <cell r="J48">
            <v>-7.4505805969238283E-12</v>
          </cell>
          <cell r="K48">
            <v>-7.4505805969238283E-12</v>
          </cell>
          <cell r="L48">
            <v>-7.4505805969238283E-12</v>
          </cell>
          <cell r="M48">
            <v>-7.4505805969238283E-12</v>
          </cell>
          <cell r="N48">
            <v>-7.4505805969238283E-12</v>
          </cell>
          <cell r="O48">
            <v>-7.4505805969238283E-12</v>
          </cell>
        </row>
        <row r="49">
          <cell r="C49" t="str">
            <v>Proveedores y Contratistas</v>
          </cell>
          <cell r="D49">
            <v>-109173.91660000006</v>
          </cell>
          <cell r="E49">
            <v>-128495.26784999999</v>
          </cell>
          <cell r="F49">
            <v>-130161.13397</v>
          </cell>
          <cell r="G49">
            <v>-207112.40309000004</v>
          </cell>
          <cell r="H49">
            <v>-148574.74932000006</v>
          </cell>
          <cell r="I49">
            <v>-114339.82808000004</v>
          </cell>
          <cell r="J49">
            <v>-111401.41060000003</v>
          </cell>
          <cell r="K49">
            <v>-111401.41060000003</v>
          </cell>
          <cell r="L49">
            <v>-111401.41060000003</v>
          </cell>
          <cell r="M49">
            <v>-111401.41060000003</v>
          </cell>
          <cell r="N49">
            <v>-111401.41060000003</v>
          </cell>
          <cell r="O49">
            <v>-111401.41060000003</v>
          </cell>
        </row>
        <row r="50">
          <cell r="C50" t="str">
            <v>Tesorería de la Federación</v>
          </cell>
        </row>
        <row r="52">
          <cell r="C52" t="str">
            <v>Pasivo a Corto Plazo</v>
          </cell>
          <cell r="D52">
            <v>-3140208.2227400006</v>
          </cell>
          <cell r="E52">
            <v>-1764188.2139599994</v>
          </cell>
          <cell r="F52">
            <v>-1888245.3375600001</v>
          </cell>
          <cell r="G52">
            <v>-2060655.66934</v>
          </cell>
          <cell r="H52">
            <v>-2169665.8606600002</v>
          </cell>
          <cell r="I52">
            <v>-2352746.9587700004</v>
          </cell>
          <cell r="J52">
            <v>-2447071.8972300002</v>
          </cell>
          <cell r="K52">
            <v>-2447071.8972300002</v>
          </cell>
          <cell r="L52">
            <v>-2447071.8972300002</v>
          </cell>
          <cell r="M52">
            <v>-2447071.8972300002</v>
          </cell>
          <cell r="N52">
            <v>-2447071.8972300002</v>
          </cell>
          <cell r="O52">
            <v>-2447071.8972300002</v>
          </cell>
        </row>
        <row r="55">
          <cell r="C55" t="str">
            <v>Desmantelamiento Planta Nuclear</v>
          </cell>
          <cell r="D55" t="str">
            <v xml:space="preserve">                                0</v>
          </cell>
          <cell r="E55" t="str">
            <v xml:space="preserve">                                0</v>
          </cell>
          <cell r="F55" t="str">
            <v xml:space="preserve">                                0</v>
          </cell>
          <cell r="G55" t="str">
            <v xml:space="preserve">                                0</v>
          </cell>
          <cell r="H55" t="str">
            <v xml:space="preserve">                                0</v>
          </cell>
          <cell r="I55" t="str">
            <v xml:space="preserve">                                0</v>
          </cell>
          <cell r="J55" t="str">
            <v xml:space="preserve">                                0</v>
          </cell>
          <cell r="K55" t="str">
            <v xml:space="preserve">                                0</v>
          </cell>
          <cell r="L55" t="str">
            <v xml:space="preserve">                                0</v>
          </cell>
          <cell r="M55" t="str">
            <v xml:space="preserve">                                0</v>
          </cell>
          <cell r="N55" t="str">
            <v xml:space="preserve">                                0</v>
          </cell>
          <cell r="O55" t="str">
            <v xml:space="preserve">                                0</v>
          </cell>
        </row>
        <row r="56">
          <cell r="C56" t="str">
            <v>RESERVAS</v>
          </cell>
          <cell r="D56">
            <v>0</v>
          </cell>
          <cell r="E56">
            <v>0</v>
          </cell>
          <cell r="F56">
            <v>0</v>
          </cell>
          <cell r="G56">
            <v>0</v>
          </cell>
          <cell r="H56">
            <v>0</v>
          </cell>
          <cell r="I56">
            <v>0</v>
          </cell>
          <cell r="J56">
            <v>0</v>
          </cell>
          <cell r="K56">
            <v>0</v>
          </cell>
          <cell r="L56">
            <v>0</v>
          </cell>
          <cell r="M56">
            <v>0</v>
          </cell>
          <cell r="N56">
            <v>0</v>
          </cell>
          <cell r="O56">
            <v>0</v>
          </cell>
        </row>
      </sheetData>
      <sheetData sheetId="6"/>
      <sheetData sheetId="7"/>
      <sheetData sheetId="8"/>
      <sheetData sheetId="9"/>
      <sheetData sheetId="10"/>
      <sheetData sheetId="11"/>
      <sheetData sheetId="12"/>
      <sheetData sheetId="13"/>
      <sheetData sheetId="14"/>
      <sheetData sheetId="15"/>
      <sheetData sheetId="16">
        <row r="1">
          <cell r="D1" t="str">
            <v>2006</v>
          </cell>
        </row>
      </sheetData>
      <sheetData sheetId="17"/>
      <sheetData sheetId="18"/>
      <sheetData sheetId="19"/>
      <sheetData sheetId="20"/>
      <sheetData sheetId="21"/>
      <sheetData sheetId="22"/>
      <sheetData sheetId="23"/>
      <sheetData sheetId="24"/>
      <sheetData sheetId="25"/>
      <sheetData sheetId="26"/>
      <sheetData sheetId="27">
        <row r="1">
          <cell r="D1" t="str">
            <v>2006</v>
          </cell>
        </row>
      </sheetData>
      <sheetData sheetId="28"/>
      <sheetData sheetId="29"/>
      <sheetData sheetId="30"/>
      <sheetData sheetId="31"/>
      <sheetData sheetId="32"/>
      <sheetData sheetId="33"/>
      <sheetData sheetId="34">
        <row r="1">
          <cell r="B1">
            <v>0</v>
          </cell>
        </row>
      </sheetData>
      <sheetData sheetId="35"/>
      <sheetData sheetId="36"/>
      <sheetData sheetId="37"/>
      <sheetData sheetId="38"/>
      <sheetData sheetId="39"/>
      <sheetData sheetId="40"/>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umero de divisiones todo c (3)"/>
      <sheetName val="numero de divisiones todo cfe"/>
      <sheetName val="Glosario"/>
      <sheetName val="Glosario nueva propuesta"/>
      <sheetName val="RESUMEN POLIZA 4502"/>
      <sheetName val="REPOMO 2007 4502 NOROESTE PCGA"/>
      <sheetName val="numero de divisiones todo c (2)"/>
      <sheetName val="POLIZA CONTABLE 4502"/>
      <sheetName val="4502  REPOMO  DIVISIONES 2007"/>
      <sheetName val="SALDO INICIAL (DIC 2006) 4502 "/>
      <sheetName val="VALIDACION SALDO INICIAL (2)"/>
      <sheetName val="VALIDACION SALDO INICIAL"/>
      <sheetName val="numero_de_divisiones_todo_c_(3)"/>
      <sheetName val="numero_de_divisiones_todo_cfe"/>
      <sheetName val="Glosario_nueva_propuesta"/>
      <sheetName val="RESUMEN_POLIZA_4502"/>
      <sheetName val="REPOMO_2007_4502_NOROESTE_PCGA"/>
      <sheetName val="numero_de_divisiones_todo_c_(2)"/>
      <sheetName val="POLIZA_CONTABLE_4502"/>
      <sheetName val="4502__REPOMO__DIVISIONES_2007"/>
      <sheetName val="SALDO_INICIAL_(DIC_2006)_4502_"/>
      <sheetName val="VALIDACION_SALDO_INICIAL_(2)"/>
      <sheetName val="VALIDACION_SALDO_INICIAL"/>
      <sheetName val="numero_de_divisiones_todo_c_(31"/>
      <sheetName val="numero_de_divisiones_todo_cfe1"/>
      <sheetName val="Glosario_nueva_propuesta1"/>
      <sheetName val="RESUMEN_POLIZA_45021"/>
      <sheetName val="REPOMO_2007_4502_NOROESTE_PCGA1"/>
      <sheetName val="numero_de_divisiones_todo_c_(21"/>
      <sheetName val="POLIZA_CONTABLE_45021"/>
      <sheetName val="4502__REPOMO__DIVISIONES_20071"/>
      <sheetName val="SALDO_INICIAL_(DIC_2006)_4502_1"/>
      <sheetName val="VALIDACION_SALDO_INICIAL_(2)1"/>
      <sheetName val="VALIDACION_SALDO_INICIAL1"/>
      <sheetName val="MEACME"/>
      <sheetName val="MEACME UME05"/>
      <sheetName val="Tecnicos"/>
      <sheetName val="RESNEG "/>
      <sheetName val="Hoja1"/>
      <sheetName val="MEACME CON CICLO II"/>
      <sheetName val="Hoja2"/>
    </sheetNames>
    <sheetDataSet>
      <sheetData sheetId="0">
        <row r="1">
          <cell r="D1" t="str">
            <v>2006</v>
          </cell>
        </row>
      </sheetData>
      <sheetData sheetId="1">
        <row r="1">
          <cell r="D1" t="str">
            <v>2006</v>
          </cell>
        </row>
      </sheetData>
      <sheetData sheetId="2">
        <row r="1">
          <cell r="D1" t="str">
            <v>2006</v>
          </cell>
        </row>
      </sheetData>
      <sheetData sheetId="3">
        <row r="1">
          <cell r="D1" t="str">
            <v>2006</v>
          </cell>
        </row>
      </sheetData>
      <sheetData sheetId="4">
        <row r="1">
          <cell r="D1" t="str">
            <v>2006</v>
          </cell>
        </row>
      </sheetData>
      <sheetData sheetId="5">
        <row r="1">
          <cell r="D1" t="str">
            <v>2006</v>
          </cell>
          <cell r="E1" t="str">
            <v>2007</v>
          </cell>
          <cell r="F1" t="str">
            <v>2007</v>
          </cell>
          <cell r="G1" t="str">
            <v>2007</v>
          </cell>
          <cell r="H1" t="str">
            <v>2007</v>
          </cell>
          <cell r="I1" t="str">
            <v>2007</v>
          </cell>
          <cell r="J1" t="str">
            <v>2007</v>
          </cell>
          <cell r="K1" t="str">
            <v>2007</v>
          </cell>
          <cell r="L1" t="str">
            <v>2007</v>
          </cell>
          <cell r="M1" t="str">
            <v>2007</v>
          </cell>
          <cell r="N1" t="str">
            <v>2007</v>
          </cell>
          <cell r="O1" t="str">
            <v>2007</v>
          </cell>
        </row>
        <row r="2">
          <cell r="D2" t="str">
            <v>Miles</v>
          </cell>
          <cell r="E2" t="str">
            <v>Miles</v>
          </cell>
          <cell r="F2" t="str">
            <v>Miles</v>
          </cell>
          <cell r="G2" t="str">
            <v>Miles</v>
          </cell>
          <cell r="H2" t="str">
            <v>Miles</v>
          </cell>
          <cell r="I2" t="str">
            <v>Miles</v>
          </cell>
          <cell r="J2" t="str">
            <v>Miles</v>
          </cell>
          <cell r="K2" t="str">
            <v>Miles</v>
          </cell>
          <cell r="L2" t="str">
            <v>Miles</v>
          </cell>
          <cell r="M2" t="str">
            <v>Miles</v>
          </cell>
          <cell r="N2" t="str">
            <v>Miles</v>
          </cell>
          <cell r="O2" t="str">
            <v>Miles</v>
          </cell>
        </row>
        <row r="3">
          <cell r="D3" t="str">
            <v>COMPARACIONES</v>
          </cell>
          <cell r="E3" t="str">
            <v>COMPARACIONES</v>
          </cell>
          <cell r="F3" t="str">
            <v>COMPARACIONES</v>
          </cell>
          <cell r="G3" t="str">
            <v>COMPARACIONES</v>
          </cell>
          <cell r="H3" t="str">
            <v>COMPARACIONES</v>
          </cell>
          <cell r="I3" t="str">
            <v>COMPARACIONES</v>
          </cell>
          <cell r="J3" t="str">
            <v>COMPARACIONES</v>
          </cell>
          <cell r="K3" t="str">
            <v>COMPARACIONES</v>
          </cell>
          <cell r="L3" t="str">
            <v>COMPARACIONES</v>
          </cell>
          <cell r="M3" t="str">
            <v>COMPARACIONES</v>
          </cell>
          <cell r="N3" t="str">
            <v>COMPARACIONES</v>
          </cell>
          <cell r="O3" t="str">
            <v>COMPARACIONES</v>
          </cell>
        </row>
        <row r="4">
          <cell r="C4" t="str">
            <v>DESCRIPCION</v>
          </cell>
          <cell r="D4" t="str">
            <v>DB-4502 Distribucion Noroeste</v>
          </cell>
          <cell r="E4" t="str">
            <v>DB-4502 Distribucion Noroeste</v>
          </cell>
          <cell r="F4" t="str">
            <v>DB-4502 Distribucion Noroeste</v>
          </cell>
          <cell r="G4" t="str">
            <v>DB-4502 Distribucion Noroeste</v>
          </cell>
          <cell r="H4" t="str">
            <v>DB-4502 Distribucion Noroeste</v>
          </cell>
          <cell r="I4" t="str">
            <v>DB-4502 Distribucion Noroeste</v>
          </cell>
          <cell r="J4" t="str">
            <v>DB-4502 Distribucion Noroeste</v>
          </cell>
          <cell r="K4" t="str">
            <v>DB-4502 Distribucion Noroeste</v>
          </cell>
          <cell r="L4" t="str">
            <v>DB-4502 Distribucion Noroeste</v>
          </cell>
          <cell r="M4" t="str">
            <v>DB-4502 Distribucion Noroeste</v>
          </cell>
          <cell r="N4" t="str">
            <v>DB-4502 Distribucion Noroeste</v>
          </cell>
          <cell r="O4" t="str">
            <v>DB-4502 Distribucion Noroeste</v>
          </cell>
        </row>
        <row r="5">
          <cell r="D5" t="str">
            <v>Saldo a diciembre</v>
          </cell>
          <cell r="E5" t="str">
            <v>Saldo a enero</v>
          </cell>
          <cell r="F5" t="str">
            <v>Saldo a febrero</v>
          </cell>
          <cell r="G5" t="str">
            <v>Saldo a marzo</v>
          </cell>
          <cell r="H5" t="str">
            <v>Saldo a abril</v>
          </cell>
          <cell r="I5" t="str">
            <v>Saldo a mayo</v>
          </cell>
          <cell r="J5" t="str">
            <v>Saldo a junio</v>
          </cell>
          <cell r="K5" t="str">
            <v>Saldo a julio</v>
          </cell>
          <cell r="L5" t="str">
            <v>Saldo a agosto</v>
          </cell>
          <cell r="M5" t="str">
            <v>Saldo a septiembre</v>
          </cell>
          <cell r="N5" t="str">
            <v>Saldo a octubre</v>
          </cell>
          <cell r="O5" t="str">
            <v>Saldo a noviembre</v>
          </cell>
        </row>
        <row r="7">
          <cell r="C7" t="str">
            <v>Activos</v>
          </cell>
        </row>
        <row r="8">
          <cell r="C8" t="str">
            <v>Anticipos para Construcción</v>
          </cell>
          <cell r="D8">
            <v>2571.4533000000001</v>
          </cell>
          <cell r="E8">
            <v>2915.6315700000005</v>
          </cell>
          <cell r="F8">
            <v>2842.8256500000002</v>
          </cell>
          <cell r="G8">
            <v>7188.1874100000014</v>
          </cell>
          <cell r="H8">
            <v>7996.6312600000019</v>
          </cell>
          <cell r="I8">
            <v>11798.315440000002</v>
          </cell>
          <cell r="J8">
            <v>12498.47111</v>
          </cell>
          <cell r="K8">
            <v>12498.47111</v>
          </cell>
          <cell r="L8">
            <v>12498.47111</v>
          </cell>
          <cell r="M8">
            <v>12498.47111</v>
          </cell>
          <cell r="N8">
            <v>12498.47111</v>
          </cell>
          <cell r="O8">
            <v>12498.47111</v>
          </cell>
        </row>
        <row r="9">
          <cell r="C9" t="str">
            <v>Pmos a Trab a través de Fondo Hab.</v>
          </cell>
          <cell r="D9">
            <v>49481.737740000004</v>
          </cell>
          <cell r="E9">
            <v>49095.734999999993</v>
          </cell>
          <cell r="F9">
            <v>48502.964139999996</v>
          </cell>
          <cell r="G9">
            <v>47896.49706999999</v>
          </cell>
          <cell r="H9">
            <v>47365.689659999996</v>
          </cell>
          <cell r="I9">
            <v>53183.871999999996</v>
          </cell>
          <cell r="J9">
            <v>53904.650159999997</v>
          </cell>
          <cell r="K9">
            <v>53904.650159999997</v>
          </cell>
          <cell r="L9">
            <v>53904.650159999997</v>
          </cell>
          <cell r="M9">
            <v>53904.650159999997</v>
          </cell>
          <cell r="N9">
            <v>53904.650159999997</v>
          </cell>
          <cell r="O9">
            <v>53904.650159999997</v>
          </cell>
        </row>
        <row r="10">
          <cell r="C10" t="str">
            <v>Otras Inversiones</v>
          </cell>
          <cell r="D10" t="str">
            <v xml:space="preserve">                                0</v>
          </cell>
          <cell r="E10" t="str">
            <v xml:space="preserve">                                0</v>
          </cell>
          <cell r="F10" t="str">
            <v xml:space="preserve">                                0</v>
          </cell>
          <cell r="G10" t="str">
            <v xml:space="preserve">                                0</v>
          </cell>
          <cell r="H10" t="str">
            <v xml:space="preserve">                                0</v>
          </cell>
          <cell r="I10" t="str">
            <v xml:space="preserve">                                0</v>
          </cell>
          <cell r="J10" t="str">
            <v xml:space="preserve">                                0</v>
          </cell>
          <cell r="K10" t="str">
            <v xml:space="preserve">                                0</v>
          </cell>
          <cell r="L10" t="str">
            <v xml:space="preserve">                                0</v>
          </cell>
          <cell r="M10" t="str">
            <v xml:space="preserve">                                0</v>
          </cell>
          <cell r="N10" t="str">
            <v xml:space="preserve">                                0</v>
          </cell>
          <cell r="O10" t="str">
            <v xml:space="preserve">                                0</v>
          </cell>
        </row>
        <row r="11">
          <cell r="C11" t="str">
            <v>Efvo y Val de Realización Inmed.</v>
          </cell>
          <cell r="D11">
            <v>396771.5631700001</v>
          </cell>
          <cell r="E11">
            <v>608999.22398999997</v>
          </cell>
          <cell r="F11">
            <v>380270.32272</v>
          </cell>
          <cell r="G11">
            <v>363059.92230999994</v>
          </cell>
          <cell r="H11">
            <v>464661.77254999988</v>
          </cell>
          <cell r="I11">
            <v>375807.66317999997</v>
          </cell>
          <cell r="J11">
            <v>366452.03075999994</v>
          </cell>
          <cell r="K11">
            <v>366452.03075999994</v>
          </cell>
          <cell r="L11">
            <v>366452.03075999994</v>
          </cell>
          <cell r="M11">
            <v>366452.03075999994</v>
          </cell>
          <cell r="N11">
            <v>366452.03075999994</v>
          </cell>
          <cell r="O11">
            <v>366452.03075999994</v>
          </cell>
        </row>
        <row r="12">
          <cell r="C12" t="str">
            <v>Consumidores Público</v>
          </cell>
          <cell r="D12">
            <v>2319604.1953699999</v>
          </cell>
          <cell r="E12">
            <v>2079669.4444399998</v>
          </cell>
          <cell r="F12">
            <v>1827269.2157999997</v>
          </cell>
          <cell r="G12">
            <v>1835368.3830299997</v>
          </cell>
          <cell r="H12">
            <v>1860515.3308199998</v>
          </cell>
          <cell r="I12">
            <v>1850550.7287799998</v>
          </cell>
          <cell r="J12">
            <v>1446177.4577099998</v>
          </cell>
          <cell r="K12">
            <v>1446177.4577099998</v>
          </cell>
          <cell r="L12">
            <v>1446177.4577099998</v>
          </cell>
          <cell r="M12">
            <v>1446177.4577099998</v>
          </cell>
          <cell r="N12">
            <v>1446177.4577099998</v>
          </cell>
          <cell r="O12">
            <v>1446177.4577099998</v>
          </cell>
        </row>
        <row r="13">
          <cell r="C13" t="str">
            <v>Consumidores Gobierno</v>
          </cell>
          <cell r="D13">
            <v>252480.12776999999</v>
          </cell>
          <cell r="E13">
            <v>245443.05483999997</v>
          </cell>
          <cell r="F13">
            <v>236132.99511999998</v>
          </cell>
          <cell r="G13">
            <v>236735.38288999998</v>
          </cell>
          <cell r="H13">
            <v>245006.68257</v>
          </cell>
          <cell r="I13">
            <v>259694.30781</v>
          </cell>
          <cell r="J13">
            <v>293050.04478</v>
          </cell>
          <cell r="K13">
            <v>293050.04478</v>
          </cell>
          <cell r="L13">
            <v>293050.04478</v>
          </cell>
          <cell r="M13">
            <v>293050.04478</v>
          </cell>
          <cell r="N13">
            <v>293050.04478</v>
          </cell>
          <cell r="O13">
            <v>293050.04478</v>
          </cell>
        </row>
        <row r="14">
          <cell r="C14" t="str">
            <v>Luz y fuerza del Centro</v>
          </cell>
          <cell r="D14">
            <v>0</v>
          </cell>
          <cell r="E14" t="str">
            <v xml:space="preserve">                                0</v>
          </cell>
          <cell r="F14" t="str">
            <v xml:space="preserve">                                0</v>
          </cell>
          <cell r="G14" t="str">
            <v xml:space="preserve">                                0</v>
          </cell>
          <cell r="H14" t="str">
            <v xml:space="preserve">                                0</v>
          </cell>
          <cell r="I14" t="str">
            <v xml:space="preserve">                                0</v>
          </cell>
          <cell r="J14" t="str">
            <v xml:space="preserve">                                0</v>
          </cell>
          <cell r="K14" t="str">
            <v xml:space="preserve">                                0</v>
          </cell>
          <cell r="L14" t="str">
            <v xml:space="preserve">                                0</v>
          </cell>
          <cell r="M14" t="str">
            <v xml:space="preserve">                                0</v>
          </cell>
          <cell r="N14" t="str">
            <v xml:space="preserve">                                0</v>
          </cell>
          <cell r="O14" t="str">
            <v xml:space="preserve">                                0</v>
          </cell>
        </row>
        <row r="15">
          <cell r="C15" t="str">
            <v xml:space="preserve">   Gobierno Federal ( nuevo )</v>
          </cell>
        </row>
        <row r="16">
          <cell r="C16" t="str">
            <v>Otros Deudores</v>
          </cell>
          <cell r="D16">
            <v>262683.53771</v>
          </cell>
          <cell r="E16">
            <v>269259.73888999998</v>
          </cell>
          <cell r="F16">
            <v>266225.90982999996</v>
          </cell>
          <cell r="G16">
            <v>449761.60362999997</v>
          </cell>
          <cell r="H16">
            <v>425993.82749</v>
          </cell>
          <cell r="I16">
            <v>394387.90463999996</v>
          </cell>
          <cell r="J16">
            <v>399421.68121999997</v>
          </cell>
          <cell r="K16">
            <v>399421.68121999997</v>
          </cell>
          <cell r="L16">
            <v>399421.68121999997</v>
          </cell>
          <cell r="M16">
            <v>399421.68121999997</v>
          </cell>
          <cell r="N16">
            <v>399421.68121999997</v>
          </cell>
          <cell r="O16">
            <v>399421.68121999997</v>
          </cell>
        </row>
        <row r="17">
          <cell r="C17" t="str">
            <v>Estimación  P/Ctas. de Cobro Dudoso</v>
          </cell>
          <cell r="D17">
            <v>-66868.896630000032</v>
          </cell>
          <cell r="E17">
            <v>-69611.629020000008</v>
          </cell>
          <cell r="F17">
            <v>-86584.466110000008</v>
          </cell>
          <cell r="G17">
            <v>-73230.674120000025</v>
          </cell>
          <cell r="H17">
            <v>-74857.346270000024</v>
          </cell>
          <cell r="I17">
            <v>-77543.945890000032</v>
          </cell>
          <cell r="J17">
            <v>-78685.878670000035</v>
          </cell>
          <cell r="K17">
            <v>-78685.878670000035</v>
          </cell>
          <cell r="L17">
            <v>-78685.878670000035</v>
          </cell>
          <cell r="M17">
            <v>-78685.878670000035</v>
          </cell>
          <cell r="N17">
            <v>-78685.878670000035</v>
          </cell>
          <cell r="O17">
            <v>-78685.878670000035</v>
          </cell>
        </row>
        <row r="18">
          <cell r="C18" t="str">
            <v>Bursatilización de la Cartera</v>
          </cell>
          <cell r="D18" t="str">
            <v xml:space="preserve">                                0</v>
          </cell>
          <cell r="E18" t="str">
            <v xml:space="preserve">                                0</v>
          </cell>
          <cell r="F18" t="str">
            <v xml:space="preserve">                                0</v>
          </cell>
          <cell r="G18" t="str">
            <v xml:space="preserve">                                0</v>
          </cell>
          <cell r="H18" t="str">
            <v xml:space="preserve">                                0</v>
          </cell>
          <cell r="I18" t="str">
            <v xml:space="preserve">                                0</v>
          </cell>
          <cell r="J18" t="str">
            <v xml:space="preserve">                                0</v>
          </cell>
          <cell r="K18" t="str">
            <v xml:space="preserve">                                0</v>
          </cell>
          <cell r="L18" t="str">
            <v xml:space="preserve">                                0</v>
          </cell>
          <cell r="M18" t="str">
            <v xml:space="preserve">                                0</v>
          </cell>
          <cell r="N18" t="str">
            <v xml:space="preserve">                                0</v>
          </cell>
          <cell r="O18" t="str">
            <v xml:space="preserve">                                0</v>
          </cell>
        </row>
        <row r="19">
          <cell r="C19" t="str">
            <v>Depósitos y Adelantos</v>
          </cell>
          <cell r="D19">
            <v>161760.13686000003</v>
          </cell>
          <cell r="E19">
            <v>151447.95382</v>
          </cell>
          <cell r="F19">
            <v>201652.70879</v>
          </cell>
          <cell r="G19">
            <v>206133.57036999997</v>
          </cell>
          <cell r="H19">
            <v>204096.60086999997</v>
          </cell>
          <cell r="I19">
            <v>212585.00814999998</v>
          </cell>
          <cell r="J19">
            <v>218533.81023</v>
          </cell>
          <cell r="K19">
            <v>218533.81023</v>
          </cell>
          <cell r="L19">
            <v>218533.81023</v>
          </cell>
          <cell r="M19">
            <v>218533.81023</v>
          </cell>
          <cell r="N19">
            <v>218533.81023</v>
          </cell>
          <cell r="O19">
            <v>218533.81023</v>
          </cell>
        </row>
        <row r="20">
          <cell r="C20" t="str">
            <v>Instrumentos Financieros</v>
          </cell>
          <cell r="D20" t="str">
            <v xml:space="preserve">                                0</v>
          </cell>
          <cell r="E20" t="str">
            <v xml:space="preserve">                                0</v>
          </cell>
          <cell r="F20" t="str">
            <v xml:space="preserve">                                0</v>
          </cell>
          <cell r="G20" t="str">
            <v xml:space="preserve">                                0</v>
          </cell>
          <cell r="H20" t="str">
            <v xml:space="preserve">                                0</v>
          </cell>
          <cell r="I20" t="str">
            <v xml:space="preserve">                                0</v>
          </cell>
          <cell r="J20" t="str">
            <v xml:space="preserve">                                0</v>
          </cell>
          <cell r="K20" t="str">
            <v xml:space="preserve">                                0</v>
          </cell>
          <cell r="L20" t="str">
            <v xml:space="preserve">                                0</v>
          </cell>
          <cell r="M20" t="str">
            <v xml:space="preserve">                                0</v>
          </cell>
          <cell r="N20" t="str">
            <v xml:space="preserve">                                0</v>
          </cell>
          <cell r="O20" t="str">
            <v xml:space="preserve">                                0</v>
          </cell>
        </row>
        <row r="21">
          <cell r="C21" t="str">
            <v>Gastos por amortizar</v>
          </cell>
          <cell r="D21" t="str">
            <v xml:space="preserve">                                0</v>
          </cell>
          <cell r="E21" t="str">
            <v xml:space="preserve">                                0</v>
          </cell>
          <cell r="F21" t="str">
            <v xml:space="preserve">                                0</v>
          </cell>
          <cell r="G21" t="str">
            <v xml:space="preserve">                                0</v>
          </cell>
          <cell r="H21" t="str">
            <v xml:space="preserve">                                0</v>
          </cell>
          <cell r="I21" t="str">
            <v xml:space="preserve">                                0</v>
          </cell>
          <cell r="J21" t="str">
            <v xml:space="preserve">                                0</v>
          </cell>
          <cell r="K21" t="str">
            <v xml:space="preserve">                                0</v>
          </cell>
          <cell r="L21" t="str">
            <v xml:space="preserve">                                0</v>
          </cell>
          <cell r="M21" t="str">
            <v xml:space="preserve">                                0</v>
          </cell>
          <cell r="N21" t="str">
            <v xml:space="preserve">                                0</v>
          </cell>
          <cell r="O21" t="str">
            <v xml:space="preserve">                                0</v>
          </cell>
        </row>
        <row r="23">
          <cell r="C23" t="str">
            <v>ACTIVOS MONETARIOS</v>
          </cell>
          <cell r="D23">
            <v>3378483.8552899999</v>
          </cell>
          <cell r="E23">
            <v>3337219.1535299998</v>
          </cell>
          <cell r="F23">
            <v>2876312.4759399998</v>
          </cell>
          <cell r="G23">
            <v>3072912.8725899993</v>
          </cell>
          <cell r="H23">
            <v>3180779.1889499994</v>
          </cell>
          <cell r="I23">
            <v>3080463.8541099997</v>
          </cell>
          <cell r="J23">
            <v>2711352.2672999999</v>
          </cell>
          <cell r="K23">
            <v>2711352.2672999999</v>
          </cell>
          <cell r="L23">
            <v>2711352.2672999999</v>
          </cell>
          <cell r="M23">
            <v>2711352.2672999999</v>
          </cell>
          <cell r="N23">
            <v>2711352.2672999999</v>
          </cell>
          <cell r="O23">
            <v>2711352.2672999999</v>
          </cell>
        </row>
        <row r="26">
          <cell r="C26" t="str">
            <v>Cuentas de Orden Pidiregas</v>
          </cell>
          <cell r="D26">
            <v>264589.39621000004</v>
          </cell>
          <cell r="E26">
            <v>250784.10492999997</v>
          </cell>
          <cell r="F26">
            <v>259866.52466999998</v>
          </cell>
          <cell r="G26">
            <v>259423.65341999999</v>
          </cell>
          <cell r="H26">
            <v>323066.65952999995</v>
          </cell>
          <cell r="I26">
            <v>349651.87604999996</v>
          </cell>
          <cell r="J26">
            <v>-5.9604644775390626E-11</v>
          </cell>
          <cell r="K26">
            <v>-5.9604644775390626E-11</v>
          </cell>
          <cell r="L26">
            <v>-5.9604644775390626E-11</v>
          </cell>
          <cell r="M26">
            <v>-5.9604644775390626E-11</v>
          </cell>
          <cell r="N26">
            <v>-5.9604644775390626E-11</v>
          </cell>
          <cell r="O26">
            <v>-5.9604644775390626E-11</v>
          </cell>
        </row>
        <row r="27">
          <cell r="C27" t="str">
            <v>Deuda Interna</v>
          </cell>
          <cell r="D27" t="str">
            <v xml:space="preserve">                                0</v>
          </cell>
          <cell r="E27" t="str">
            <v xml:space="preserve">                                0</v>
          </cell>
          <cell r="F27" t="str">
            <v xml:space="preserve">                                0</v>
          </cell>
          <cell r="G27" t="str">
            <v xml:space="preserve">                                0</v>
          </cell>
          <cell r="H27" t="str">
            <v xml:space="preserve">                                0</v>
          </cell>
          <cell r="I27" t="str">
            <v xml:space="preserve">                                0</v>
          </cell>
          <cell r="J27" t="str">
            <v xml:space="preserve">                                0</v>
          </cell>
          <cell r="K27" t="str">
            <v xml:space="preserve">                                0</v>
          </cell>
          <cell r="L27" t="str">
            <v xml:space="preserve">                                0</v>
          </cell>
          <cell r="M27" t="str">
            <v xml:space="preserve">                                0</v>
          </cell>
          <cell r="N27" t="str">
            <v xml:space="preserve">                                0</v>
          </cell>
          <cell r="O27" t="str">
            <v xml:space="preserve">                                0</v>
          </cell>
        </row>
        <row r="28">
          <cell r="C28" t="str">
            <v>Deuda Externa</v>
          </cell>
          <cell r="D28" t="str">
            <v xml:space="preserve">                                0</v>
          </cell>
          <cell r="E28" t="str">
            <v xml:space="preserve">                                0</v>
          </cell>
          <cell r="F28" t="str">
            <v xml:space="preserve">                                0</v>
          </cell>
          <cell r="G28" t="str">
            <v xml:space="preserve">                                0</v>
          </cell>
          <cell r="H28" t="str">
            <v xml:space="preserve">                                0</v>
          </cell>
          <cell r="I28" t="str">
            <v xml:space="preserve">                                0</v>
          </cell>
          <cell r="J28" t="str">
            <v xml:space="preserve">                                0</v>
          </cell>
          <cell r="K28" t="str">
            <v xml:space="preserve">                                0</v>
          </cell>
          <cell r="L28" t="str">
            <v xml:space="preserve">                                0</v>
          </cell>
          <cell r="M28" t="str">
            <v xml:space="preserve">                                0</v>
          </cell>
          <cell r="N28" t="str">
            <v xml:space="preserve">                                0</v>
          </cell>
          <cell r="O28" t="str">
            <v xml:space="preserve">                                0</v>
          </cell>
        </row>
        <row r="29">
          <cell r="C29" t="str">
            <v>Arrendamiento de Equipo (LP)</v>
          </cell>
          <cell r="D29">
            <v>0</v>
          </cell>
          <cell r="E29" t="str">
            <v xml:space="preserve">                                0</v>
          </cell>
          <cell r="F29" t="str">
            <v xml:space="preserve">                                0</v>
          </cell>
          <cell r="G29" t="str">
            <v xml:space="preserve">                                0</v>
          </cell>
          <cell r="H29" t="str">
            <v xml:space="preserve">                                0</v>
          </cell>
          <cell r="I29" t="str">
            <v xml:space="preserve">                                0</v>
          </cell>
          <cell r="J29" t="str">
            <v xml:space="preserve">                                0</v>
          </cell>
          <cell r="K29" t="str">
            <v xml:space="preserve">                                0</v>
          </cell>
          <cell r="L29" t="str">
            <v xml:space="preserve">                                0</v>
          </cell>
          <cell r="M29" t="str">
            <v xml:space="preserve">                                0</v>
          </cell>
          <cell r="N29" t="str">
            <v xml:space="preserve">                                0</v>
          </cell>
          <cell r="O29" t="str">
            <v xml:space="preserve">                                0</v>
          </cell>
        </row>
        <row r="30">
          <cell r="C30" t="str">
            <v>Pidiregas LP</v>
          </cell>
          <cell r="D30">
            <v>1.0000007227063179E-5</v>
          </cell>
          <cell r="E30">
            <v>-29883.702450000001</v>
          </cell>
          <cell r="F30">
            <v>-31092.698339999999</v>
          </cell>
          <cell r="G30">
            <v>-24228.89302</v>
          </cell>
          <cell r="H30">
            <v>-24321.048460000002</v>
          </cell>
          <cell r="I30">
            <v>-24549.934300000001</v>
          </cell>
          <cell r="J30">
            <v>-423301.67887</v>
          </cell>
          <cell r="K30">
            <v>-423301.67887</v>
          </cell>
          <cell r="L30">
            <v>-423301.67887</v>
          </cell>
          <cell r="M30">
            <v>-423301.67887</v>
          </cell>
          <cell r="N30">
            <v>-423301.67887</v>
          </cell>
          <cell r="O30">
            <v>-423301.67887</v>
          </cell>
        </row>
        <row r="31">
          <cell r="C31" t="str">
            <v>Instrumentos Financieros (LP)</v>
          </cell>
          <cell r="D31" t="str">
            <v xml:space="preserve">                                0</v>
          </cell>
          <cell r="E31" t="str">
            <v xml:space="preserve">                                0</v>
          </cell>
          <cell r="F31" t="str">
            <v xml:space="preserve">                                0</v>
          </cell>
          <cell r="G31" t="str">
            <v xml:space="preserve">                                0</v>
          </cell>
          <cell r="H31" t="str">
            <v xml:space="preserve">                                0</v>
          </cell>
          <cell r="I31" t="str">
            <v xml:space="preserve">                                0</v>
          </cell>
          <cell r="J31" t="str">
            <v xml:space="preserve">                                0</v>
          </cell>
          <cell r="K31" t="str">
            <v xml:space="preserve">                                0</v>
          </cell>
          <cell r="L31" t="str">
            <v xml:space="preserve">                                0</v>
          </cell>
          <cell r="M31" t="str">
            <v xml:space="preserve">                                0</v>
          </cell>
          <cell r="N31" t="str">
            <v xml:space="preserve">                                0</v>
          </cell>
          <cell r="O31" t="str">
            <v xml:space="preserve">                                0</v>
          </cell>
        </row>
        <row r="32">
          <cell r="C32" t="str">
            <v>Pasivo Largo Plazo</v>
          </cell>
          <cell r="D32">
            <v>-264589.39620000002</v>
          </cell>
          <cell r="E32">
            <v>-280667.80737999995</v>
          </cell>
          <cell r="F32">
            <v>-290959.22300999996</v>
          </cell>
          <cell r="G32">
            <v>-283652.54644000001</v>
          </cell>
          <cell r="H32">
            <v>-347387.70798999997</v>
          </cell>
          <cell r="I32">
            <v>-374201.81034999999</v>
          </cell>
          <cell r="J32">
            <v>-423301.67886999995</v>
          </cell>
          <cell r="K32">
            <v>-423301.67886999995</v>
          </cell>
          <cell r="L32">
            <v>-423301.67886999995</v>
          </cell>
          <cell r="M32">
            <v>-423301.67886999995</v>
          </cell>
          <cell r="N32">
            <v>-423301.67886999995</v>
          </cell>
          <cell r="O32">
            <v>-423301.67886999995</v>
          </cell>
        </row>
        <row r="34">
          <cell r="C34" t="str">
            <v>Arrendamiento de Equipo (CP)</v>
          </cell>
          <cell r="D34" t="str">
            <v xml:space="preserve">                                0</v>
          </cell>
          <cell r="E34" t="str">
            <v xml:space="preserve">                                0</v>
          </cell>
          <cell r="F34" t="str">
            <v xml:space="preserve">                                0</v>
          </cell>
          <cell r="G34" t="str">
            <v xml:space="preserve">                                0</v>
          </cell>
          <cell r="H34" t="str">
            <v xml:space="preserve">                                0</v>
          </cell>
          <cell r="I34" t="str">
            <v xml:space="preserve">                                0</v>
          </cell>
          <cell r="J34" t="str">
            <v xml:space="preserve">                                0</v>
          </cell>
          <cell r="K34" t="str">
            <v xml:space="preserve">                                0</v>
          </cell>
          <cell r="L34" t="str">
            <v xml:space="preserve">                                0</v>
          </cell>
          <cell r="M34" t="str">
            <v xml:space="preserve">                                0</v>
          </cell>
          <cell r="N34" t="str">
            <v xml:space="preserve">                                0</v>
          </cell>
          <cell r="O34" t="str">
            <v xml:space="preserve">                                0</v>
          </cell>
        </row>
        <row r="35">
          <cell r="C35" t="str">
            <v>Depósito de Varios</v>
          </cell>
          <cell r="D35">
            <v>-697498.81648000015</v>
          </cell>
          <cell r="E35">
            <v>-705472.24615999998</v>
          </cell>
          <cell r="F35">
            <v>-714431.52971999999</v>
          </cell>
          <cell r="G35">
            <v>-720760.99105000007</v>
          </cell>
          <cell r="H35">
            <v>-730908.92006000003</v>
          </cell>
          <cell r="I35">
            <v>-750361.47377000016</v>
          </cell>
          <cell r="J35">
            <v>-759813.85920000006</v>
          </cell>
          <cell r="K35">
            <v>-759813.85920000006</v>
          </cell>
          <cell r="L35">
            <v>-759813.85920000006</v>
          </cell>
          <cell r="M35">
            <v>-759813.85920000006</v>
          </cell>
          <cell r="N35">
            <v>-759813.85920000006</v>
          </cell>
          <cell r="O35">
            <v>-759813.85920000006</v>
          </cell>
        </row>
        <row r="36">
          <cell r="C36" t="str">
            <v>Deuda Externa.</v>
          </cell>
          <cell r="D36" t="str">
            <v xml:space="preserve">                                0</v>
          </cell>
          <cell r="E36" t="str">
            <v xml:space="preserve">                                0</v>
          </cell>
          <cell r="F36" t="str">
            <v xml:space="preserve">                                0</v>
          </cell>
          <cell r="G36" t="str">
            <v xml:space="preserve">                                0</v>
          </cell>
          <cell r="H36" t="str">
            <v xml:space="preserve">                                0</v>
          </cell>
          <cell r="I36" t="str">
            <v xml:space="preserve">                                0</v>
          </cell>
          <cell r="J36" t="str">
            <v xml:space="preserve">                                0</v>
          </cell>
          <cell r="K36" t="str">
            <v xml:space="preserve">                                0</v>
          </cell>
          <cell r="L36" t="str">
            <v xml:space="preserve">                                0</v>
          </cell>
          <cell r="M36" t="str">
            <v xml:space="preserve">                                0</v>
          </cell>
          <cell r="N36" t="str">
            <v xml:space="preserve">                                0</v>
          </cell>
          <cell r="O36" t="str">
            <v xml:space="preserve">                                0</v>
          </cell>
        </row>
        <row r="37">
          <cell r="C37" t="str">
            <v>Deuda Interna.</v>
          </cell>
          <cell r="D37" t="str">
            <v xml:space="preserve">                                0</v>
          </cell>
          <cell r="E37" t="str">
            <v xml:space="preserve">                                0</v>
          </cell>
          <cell r="F37" t="str">
            <v xml:space="preserve">                                0</v>
          </cell>
          <cell r="G37" t="str">
            <v xml:space="preserve">                                0</v>
          </cell>
          <cell r="H37" t="str">
            <v xml:space="preserve">                                0</v>
          </cell>
          <cell r="I37" t="str">
            <v xml:space="preserve">                                0</v>
          </cell>
          <cell r="J37" t="str">
            <v xml:space="preserve">                                0</v>
          </cell>
          <cell r="K37" t="str">
            <v xml:space="preserve">                                0</v>
          </cell>
          <cell r="L37" t="str">
            <v xml:space="preserve">                                0</v>
          </cell>
          <cell r="M37" t="str">
            <v xml:space="preserve">                                0</v>
          </cell>
          <cell r="N37" t="str">
            <v xml:space="preserve">                                0</v>
          </cell>
          <cell r="O37" t="str">
            <v xml:space="preserve">                                0</v>
          </cell>
        </row>
        <row r="38">
          <cell r="C38" t="str">
            <v>DIFERIDO</v>
          </cell>
          <cell r="D38" t="str">
            <v xml:space="preserve">                                0</v>
          </cell>
          <cell r="E38" t="str">
            <v xml:space="preserve">                                0</v>
          </cell>
          <cell r="F38" t="str">
            <v xml:space="preserve">                                0</v>
          </cell>
          <cell r="G38" t="str">
            <v xml:space="preserve">                                0</v>
          </cell>
          <cell r="H38" t="str">
            <v xml:space="preserve">                                0</v>
          </cell>
          <cell r="I38" t="str">
            <v xml:space="preserve">                                0</v>
          </cell>
          <cell r="J38" t="str">
            <v xml:space="preserve">                                0</v>
          </cell>
          <cell r="K38" t="str">
            <v xml:space="preserve">                                0</v>
          </cell>
          <cell r="L38" t="str">
            <v xml:space="preserve">                                0</v>
          </cell>
          <cell r="M38" t="str">
            <v xml:space="preserve">                                0</v>
          </cell>
          <cell r="N38" t="str">
            <v xml:space="preserve">                                0</v>
          </cell>
          <cell r="O38" t="str">
            <v xml:space="preserve">                                0</v>
          </cell>
        </row>
        <row r="39">
          <cell r="C39" t="str">
            <v>Empleados</v>
          </cell>
          <cell r="D39">
            <v>-37027.542020000008</v>
          </cell>
          <cell r="E39">
            <v>-31060.487339999996</v>
          </cell>
          <cell r="F39">
            <v>-47147.703589999997</v>
          </cell>
          <cell r="G39">
            <v>-5562.6274999999923</v>
          </cell>
          <cell r="H39">
            <v>-18856.976029999994</v>
          </cell>
          <cell r="I39">
            <v>-29308.119839999996</v>
          </cell>
          <cell r="J39">
            <v>-38629.349709999995</v>
          </cell>
          <cell r="K39">
            <v>-38629.349709999995</v>
          </cell>
          <cell r="L39">
            <v>-38629.349709999995</v>
          </cell>
          <cell r="M39">
            <v>-38629.349709999995</v>
          </cell>
          <cell r="N39">
            <v>-38629.349709999995</v>
          </cell>
          <cell r="O39">
            <v>-38629.349709999995</v>
          </cell>
        </row>
        <row r="40">
          <cell r="C40" t="str">
            <v>I.V.A. por Pagar</v>
          </cell>
          <cell r="D40">
            <v>-104504.74124000003</v>
          </cell>
          <cell r="E40">
            <v>-34435.580710000017</v>
          </cell>
          <cell r="F40">
            <v>-225297.75122000003</v>
          </cell>
          <cell r="G40">
            <v>-105572.68746000004</v>
          </cell>
          <cell r="H40">
            <v>-105617.56746000003</v>
          </cell>
          <cell r="I40">
            <v>-121310.17045000005</v>
          </cell>
          <cell r="J40">
            <v>-231695.56972000009</v>
          </cell>
          <cell r="K40">
            <v>-231695.56972000009</v>
          </cell>
          <cell r="L40">
            <v>-231695.56972000009</v>
          </cell>
          <cell r="M40">
            <v>-231695.56972000009</v>
          </cell>
          <cell r="N40">
            <v>-231695.56972000009</v>
          </cell>
          <cell r="O40">
            <v>-231695.56972000009</v>
          </cell>
        </row>
        <row r="41">
          <cell r="C41" t="str">
            <v>410E0  Traspaso de I.V.A.  entre Areas.</v>
          </cell>
          <cell r="D41">
            <v>-1429184.2257100001</v>
          </cell>
          <cell r="E41">
            <v>-104504.74123999999</v>
          </cell>
          <cell r="F41">
            <v>-34435.580709999995</v>
          </cell>
          <cell r="G41">
            <v>-259733.23632000005</v>
          </cell>
          <cell r="H41">
            <v>-365305.92378000007</v>
          </cell>
          <cell r="I41">
            <v>-470923.49124000012</v>
          </cell>
          <cell r="J41">
            <v>-470923.49124000012</v>
          </cell>
          <cell r="K41">
            <v>-470923.49124000012</v>
          </cell>
          <cell r="L41">
            <v>-470923.49124000012</v>
          </cell>
          <cell r="M41">
            <v>-470923.49124000012</v>
          </cell>
          <cell r="N41">
            <v>-470923.49124000012</v>
          </cell>
          <cell r="O41">
            <v>-470923.49124000012</v>
          </cell>
        </row>
        <row r="42">
          <cell r="C42" t="str">
            <v>Impuestos y Derechos</v>
          </cell>
          <cell r="D42">
            <v>-29022.67037</v>
          </cell>
          <cell r="E42">
            <v>-24354.620559999999</v>
          </cell>
          <cell r="F42">
            <v>-18251.857629999999</v>
          </cell>
          <cell r="G42">
            <v>-30900.386839999999</v>
          </cell>
          <cell r="H42">
            <v>-21755.1456</v>
          </cell>
          <cell r="I42">
            <v>-18851.633810000003</v>
          </cell>
          <cell r="J42">
            <v>-19619.149810000003</v>
          </cell>
          <cell r="K42">
            <v>-19619.149810000003</v>
          </cell>
          <cell r="L42">
            <v>-19619.149810000003</v>
          </cell>
          <cell r="M42">
            <v>-19619.149810000003</v>
          </cell>
          <cell r="N42">
            <v>-19619.149810000003</v>
          </cell>
          <cell r="O42">
            <v>-19619.149810000003</v>
          </cell>
        </row>
        <row r="43">
          <cell r="C43" t="str">
            <v>Intereses por Pagar Arrendamiento</v>
          </cell>
          <cell r="D43" t="str">
            <v xml:space="preserve">                                0</v>
          </cell>
          <cell r="E43" t="str">
            <v xml:space="preserve">                                0</v>
          </cell>
          <cell r="F43" t="str">
            <v xml:space="preserve">                                0</v>
          </cell>
          <cell r="G43" t="str">
            <v xml:space="preserve">                                0</v>
          </cell>
          <cell r="H43" t="str">
            <v xml:space="preserve">                                0</v>
          </cell>
          <cell r="I43" t="str">
            <v xml:space="preserve">                                0</v>
          </cell>
          <cell r="J43" t="str">
            <v xml:space="preserve">                                0</v>
          </cell>
          <cell r="K43" t="str">
            <v xml:space="preserve">                                0</v>
          </cell>
          <cell r="L43" t="str">
            <v xml:space="preserve">                                0</v>
          </cell>
          <cell r="M43" t="str">
            <v xml:space="preserve">                                0</v>
          </cell>
          <cell r="N43" t="str">
            <v xml:space="preserve">                                0</v>
          </cell>
          <cell r="O43" t="str">
            <v xml:space="preserve">                                0</v>
          </cell>
        </row>
        <row r="44">
          <cell r="C44" t="str">
            <v>Intereses por Pagar Deuda</v>
          </cell>
          <cell r="D44" t="str">
            <v xml:space="preserve">                                0</v>
          </cell>
          <cell r="E44" t="str">
            <v xml:space="preserve">                                0</v>
          </cell>
          <cell r="F44" t="str">
            <v xml:space="preserve">                                0</v>
          </cell>
          <cell r="G44" t="str">
            <v xml:space="preserve">                                0</v>
          </cell>
          <cell r="H44" t="str">
            <v xml:space="preserve">                                0</v>
          </cell>
          <cell r="I44" t="str">
            <v xml:space="preserve">                                0</v>
          </cell>
          <cell r="J44" t="str">
            <v xml:space="preserve">                                0</v>
          </cell>
          <cell r="K44" t="str">
            <v xml:space="preserve">                                0</v>
          </cell>
          <cell r="L44" t="str">
            <v xml:space="preserve">                                0</v>
          </cell>
          <cell r="M44" t="str">
            <v xml:space="preserve">                                0</v>
          </cell>
          <cell r="N44" t="str">
            <v xml:space="preserve">                                0</v>
          </cell>
          <cell r="O44" t="str">
            <v xml:space="preserve">                                0</v>
          </cell>
        </row>
        <row r="45">
          <cell r="C45" t="str">
            <v>Intereses por Pagar Pidiregas</v>
          </cell>
          <cell r="D45">
            <v>-3225.2802500000007</v>
          </cell>
          <cell r="E45">
            <v>-3123.9848299999981</v>
          </cell>
          <cell r="F45">
            <v>-5234.1203099999984</v>
          </cell>
          <cell r="G45">
            <v>-5102.1936799999985</v>
          </cell>
          <cell r="H45">
            <v>-2427.4182699999988</v>
          </cell>
          <cell r="I45">
            <v>-4023.104049999999</v>
          </cell>
          <cell r="J45">
            <v>-39.461619999999179</v>
          </cell>
          <cell r="K45">
            <v>-39.461619999999179</v>
          </cell>
          <cell r="L45">
            <v>-39.461619999999179</v>
          </cell>
          <cell r="M45">
            <v>-39.461619999999179</v>
          </cell>
          <cell r="N45">
            <v>-39.461619999999179</v>
          </cell>
          <cell r="O45">
            <v>-39.461619999999179</v>
          </cell>
        </row>
        <row r="46">
          <cell r="C46" t="str">
            <v>Intereses por Cobertura de tasa</v>
          </cell>
          <cell r="D46" t="str">
            <v xml:space="preserve">                                0</v>
          </cell>
          <cell r="E46" t="str">
            <v xml:space="preserve">                                0</v>
          </cell>
          <cell r="F46" t="str">
            <v xml:space="preserve">                                0</v>
          </cell>
          <cell r="G46" t="str">
            <v xml:space="preserve">                                0</v>
          </cell>
          <cell r="H46" t="str">
            <v xml:space="preserve">                                0</v>
          </cell>
          <cell r="I46" t="str">
            <v xml:space="preserve">                                0</v>
          </cell>
          <cell r="J46" t="str">
            <v xml:space="preserve">                                0</v>
          </cell>
          <cell r="K46" t="str">
            <v xml:space="preserve">                                0</v>
          </cell>
          <cell r="L46" t="str">
            <v xml:space="preserve">                                0</v>
          </cell>
          <cell r="M46" t="str">
            <v xml:space="preserve">                                0</v>
          </cell>
          <cell r="N46" t="str">
            <v xml:space="preserve">                                0</v>
          </cell>
          <cell r="O46" t="str">
            <v xml:space="preserve">                                0</v>
          </cell>
        </row>
        <row r="47">
          <cell r="C47" t="str">
            <v>Otros Pasivos</v>
          </cell>
          <cell r="D47">
            <v>-697256.75413000036</v>
          </cell>
          <cell r="E47">
            <v>-696828.1440099997</v>
          </cell>
          <cell r="F47">
            <v>-676163.45894999977</v>
          </cell>
          <cell r="G47">
            <v>-688845.97851999989</v>
          </cell>
          <cell r="H47">
            <v>-730666.7072399999</v>
          </cell>
          <cell r="I47">
            <v>-794529.26901000005</v>
          </cell>
          <cell r="J47">
            <v>-814949.60533000005</v>
          </cell>
          <cell r="K47">
            <v>-814949.60533000005</v>
          </cell>
          <cell r="L47">
            <v>-814949.60533000005</v>
          </cell>
          <cell r="M47">
            <v>-814949.60533000005</v>
          </cell>
          <cell r="N47">
            <v>-814949.60533000005</v>
          </cell>
          <cell r="O47">
            <v>-814949.60533000005</v>
          </cell>
        </row>
        <row r="48">
          <cell r="C48" t="str">
            <v>Pidiregas CP</v>
          </cell>
          <cell r="D48">
            <v>-33314.275940000007</v>
          </cell>
          <cell r="E48">
            <v>-35913.141260000004</v>
          </cell>
          <cell r="F48">
            <v>-37122.201460000011</v>
          </cell>
          <cell r="G48">
            <v>-37065.164880000011</v>
          </cell>
          <cell r="H48">
            <v>-45552.452900000011</v>
          </cell>
          <cell r="I48">
            <v>-49099.868520000011</v>
          </cell>
          <cell r="J48">
            <v>-7.4505805969238283E-12</v>
          </cell>
          <cell r="K48">
            <v>-7.4505805969238283E-12</v>
          </cell>
          <cell r="L48">
            <v>-7.4505805969238283E-12</v>
          </cell>
          <cell r="M48">
            <v>-7.4505805969238283E-12</v>
          </cell>
          <cell r="N48">
            <v>-7.4505805969238283E-12</v>
          </cell>
          <cell r="O48">
            <v>-7.4505805969238283E-12</v>
          </cell>
        </row>
        <row r="49">
          <cell r="C49" t="str">
            <v>Proveedores y Contratistas</v>
          </cell>
          <cell r="D49">
            <v>-109173.91660000006</v>
          </cell>
          <cell r="E49">
            <v>-128495.26784999999</v>
          </cell>
          <cell r="F49">
            <v>-130161.13397</v>
          </cell>
          <cell r="G49">
            <v>-207112.40309000004</v>
          </cell>
          <cell r="H49">
            <v>-148574.74932000006</v>
          </cell>
          <cell r="I49">
            <v>-114339.82808000004</v>
          </cell>
          <cell r="J49">
            <v>-111401.41060000003</v>
          </cell>
          <cell r="K49">
            <v>-111401.41060000003</v>
          </cell>
          <cell r="L49">
            <v>-111401.41060000003</v>
          </cell>
          <cell r="M49">
            <v>-111401.41060000003</v>
          </cell>
          <cell r="N49">
            <v>-111401.41060000003</v>
          </cell>
          <cell r="O49">
            <v>-111401.41060000003</v>
          </cell>
        </row>
        <row r="50">
          <cell r="C50" t="str">
            <v>Tesorería de la Federación</v>
          </cell>
        </row>
        <row r="52">
          <cell r="C52" t="str">
            <v>Pasivo a Corto Plazo</v>
          </cell>
          <cell r="D52">
            <v>-3140208.2227400006</v>
          </cell>
          <cell r="E52">
            <v>-1764188.2139599994</v>
          </cell>
          <cell r="F52">
            <v>-1888245.3375600001</v>
          </cell>
          <cell r="G52">
            <v>-2060655.66934</v>
          </cell>
          <cell r="H52">
            <v>-2169665.8606600002</v>
          </cell>
          <cell r="I52">
            <v>-2352746.9587700004</v>
          </cell>
          <cell r="J52">
            <v>-2447071.8972300002</v>
          </cell>
          <cell r="K52">
            <v>-2447071.8972300002</v>
          </cell>
          <cell r="L52">
            <v>-2447071.8972300002</v>
          </cell>
          <cell r="M52">
            <v>-2447071.8972300002</v>
          </cell>
          <cell r="N52">
            <v>-2447071.8972300002</v>
          </cell>
          <cell r="O52">
            <v>-2447071.8972300002</v>
          </cell>
        </row>
        <row r="55">
          <cell r="C55" t="str">
            <v>Desmantelamiento Planta Nuclear</v>
          </cell>
          <cell r="D55" t="str">
            <v xml:space="preserve">                                0</v>
          </cell>
          <cell r="E55" t="str">
            <v xml:space="preserve">                                0</v>
          </cell>
          <cell r="F55" t="str">
            <v xml:space="preserve">                                0</v>
          </cell>
          <cell r="G55" t="str">
            <v xml:space="preserve">                                0</v>
          </cell>
          <cell r="H55" t="str">
            <v xml:space="preserve">                                0</v>
          </cell>
          <cell r="I55" t="str">
            <v xml:space="preserve">                                0</v>
          </cell>
          <cell r="J55" t="str">
            <v xml:space="preserve">                                0</v>
          </cell>
          <cell r="K55" t="str">
            <v xml:space="preserve">                                0</v>
          </cell>
          <cell r="L55" t="str">
            <v xml:space="preserve">                                0</v>
          </cell>
          <cell r="M55" t="str">
            <v xml:space="preserve">                                0</v>
          </cell>
          <cell r="N55" t="str">
            <v xml:space="preserve">                                0</v>
          </cell>
          <cell r="O55" t="str">
            <v xml:space="preserve">                                0</v>
          </cell>
        </row>
        <row r="56">
          <cell r="C56" t="str">
            <v>RESERVAS</v>
          </cell>
          <cell r="D56">
            <v>0</v>
          </cell>
          <cell r="E56">
            <v>0</v>
          </cell>
          <cell r="F56">
            <v>0</v>
          </cell>
          <cell r="G56">
            <v>0</v>
          </cell>
          <cell r="H56">
            <v>0</v>
          </cell>
          <cell r="I56">
            <v>0</v>
          </cell>
          <cell r="J56">
            <v>0</v>
          </cell>
          <cell r="K56">
            <v>0</v>
          </cell>
          <cell r="L56">
            <v>0</v>
          </cell>
          <cell r="M56">
            <v>0</v>
          </cell>
          <cell r="N56">
            <v>0</v>
          </cell>
          <cell r="O56">
            <v>0</v>
          </cell>
        </row>
      </sheetData>
      <sheetData sheetId="6"/>
      <sheetData sheetId="7"/>
      <sheetData sheetId="8"/>
      <sheetData sheetId="9"/>
      <sheetData sheetId="10"/>
      <sheetData sheetId="11"/>
      <sheetData sheetId="12"/>
      <sheetData sheetId="13"/>
      <sheetData sheetId="14"/>
      <sheetData sheetId="15"/>
      <sheetData sheetId="16">
        <row r="1">
          <cell r="D1" t="str">
            <v>2006</v>
          </cell>
        </row>
      </sheetData>
      <sheetData sheetId="17"/>
      <sheetData sheetId="18"/>
      <sheetData sheetId="19"/>
      <sheetData sheetId="20"/>
      <sheetData sheetId="21"/>
      <sheetData sheetId="22"/>
      <sheetData sheetId="23"/>
      <sheetData sheetId="24"/>
      <sheetData sheetId="25"/>
      <sheetData sheetId="26"/>
      <sheetData sheetId="27">
        <row r="1">
          <cell r="D1" t="str">
            <v>2006</v>
          </cell>
        </row>
      </sheetData>
      <sheetData sheetId="28"/>
      <sheetData sheetId="29"/>
      <sheetData sheetId="30"/>
      <sheetData sheetId="31"/>
      <sheetData sheetId="32"/>
      <sheetData sheetId="33"/>
      <sheetData sheetId="34">
        <row r="1">
          <cell r="B1">
            <v>0</v>
          </cell>
        </row>
      </sheetData>
      <sheetData sheetId="35"/>
      <sheetData sheetId="36"/>
      <sheetData sheetId="37"/>
      <sheetData sheetId="38"/>
      <sheetData sheetId="39"/>
      <sheetData sheetId="40"/>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A2"/>
      <sheetName val="GA3"/>
      <sheetName val="GA4"/>
      <sheetName val="GA5"/>
      <sheetName val="Sub T&amp;T 2014"/>
      <sheetName val="DIST2014"/>
      <sheetName val="Cenace 2014"/>
      <sheetName val="RM´s"/>
      <sheetName val="Mtto 2014"/>
      <sheetName val="Otros Proy 2014"/>
      <sheetName val="Inv PRC"/>
      <sheetName val="PISE CFE"/>
      <sheetName val="PISE CFE dolares"/>
      <sheetName val="PISE CFE colchon"/>
      <sheetName val="Contenido"/>
      <sheetName val="Gráfico1"/>
      <sheetName val="Datos grafico 7.1"/>
      <sheetName val="cuadro 7.1"/>
      <sheetName val="Cuadros 7.2"/>
      <sheetName val="cuadro 7.3"/>
      <sheetName val="cuadro 7.4"/>
      <sheetName val="cuadro 7.5"/>
      <sheetName val="cuadro 7.6"/>
      <sheetName val="cuadro 7.7"/>
      <sheetName val="cuadro 7.8"/>
      <sheetName val="cuadro 7.9"/>
      <sheetName val="cuadro 7.10"/>
      <sheetName val="cuadro 7.1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1">
          <cell r="D1">
            <v>12.5</v>
          </cell>
        </row>
      </sheetData>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programa de eventos"/>
      <sheetName val="Programa detallado"/>
      <sheetName val="Programa de inv"/>
      <sheetName val="datos base"/>
      <sheetName val="PEL"/>
      <sheetName val="Costos marginales"/>
      <sheetName val="Ingresos"/>
      <sheetName val="evaluación financiera"/>
      <sheetName val="Cuadro III"/>
      <sheetName val="Flujo Neto"/>
      <sheetName val="Inversión Directa USD corr"/>
      <sheetName val="Inversión Directa Pesos corr"/>
      <sheetName val="sens fin VPN=0"/>
      <sheetName val="Gráfica económica SDP"/>
      <sheetName val="amortización"/>
      <sheetName val="datos UIDEP"/>
      <sheetName val="Tabla Estimación"/>
      <sheetName val="TRI"/>
      <sheetName val="Opciones"/>
      <sheetName val="Base de Datos"/>
    </sheetNames>
    <sheetDataSet>
      <sheetData sheetId="0" refreshError="1"/>
      <sheetData sheetId="1" refreshError="1"/>
      <sheetData sheetId="2" refreshError="1"/>
      <sheetData sheetId="3" refreshError="1"/>
      <sheetData sheetId="4">
        <row r="11">
          <cell r="E11">
            <v>12.8</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tor_publico"/>
      <sheetName val="consumos area sector public"/>
      <sheetName val="Calor 99-09"/>
      <sheetName val="Combustible"/>
      <sheetName val="RESUMEN   PIES CUBICOS"/>
      <sheetName val="CTRLS 99"/>
      <sheetName val="Centrales"/>
      <sheetName val="Cuadro 5"/>
      <sheetName val="9"/>
      <sheetName val="4"/>
      <sheetName val="5"/>
      <sheetName val="3"/>
      <sheetName val="6"/>
      <sheetName val="1"/>
      <sheetName val="2"/>
      <sheetName val="8"/>
      <sheetName val="pasajeros-2006p"/>
    </sheetNames>
    <sheetDataSet>
      <sheetData sheetId="0" refreshError="1"/>
      <sheetData sheetId="1" refreshError="1"/>
      <sheetData sheetId="2" refreshError="1"/>
      <sheetData sheetId="3" refreshError="1"/>
      <sheetData sheetId="4" refreshError="1"/>
      <sheetData sheetId="5" refreshError="1"/>
      <sheetData sheetId="6" refreshError="1">
        <row r="7">
          <cell r="CV7" t="str">
            <v>ENERO</v>
          </cell>
          <cell r="CW7" t="str">
            <v>FEBRERO</v>
          </cell>
          <cell r="CX7" t="str">
            <v>MARZO</v>
          </cell>
          <cell r="CY7" t="str">
            <v>ABRIL</v>
          </cell>
          <cell r="CZ7" t="str">
            <v>MAYO</v>
          </cell>
          <cell r="DA7" t="str">
            <v>JUNIO</v>
          </cell>
          <cell r="DB7" t="str">
            <v>JULIO</v>
          </cell>
          <cell r="DC7" t="str">
            <v>AGOSTO</v>
          </cell>
          <cell r="DD7" t="str">
            <v>SEPTIEMBRE</v>
          </cell>
          <cell r="DE7" t="str">
            <v>OCTUBRE</v>
          </cell>
          <cell r="DF7" t="str">
            <v>NOVIEMBRE</v>
          </cell>
          <cell r="DG7" t="str">
            <v>DICIEMBRE</v>
          </cell>
        </row>
        <row r="118">
          <cell r="CF118">
            <v>2406.7590321798743</v>
          </cell>
          <cell r="CG118">
            <v>2407.2674455440128</v>
          </cell>
          <cell r="CH118">
            <v>2413.1781608751899</v>
          </cell>
          <cell r="CI118">
            <v>2403.2429217072472</v>
          </cell>
          <cell r="CJ118">
            <v>2414.7379635568864</v>
          </cell>
          <cell r="CK118">
            <v>2427.1639497431202</v>
          </cell>
          <cell r="CL118">
            <v>2446.7294570975864</v>
          </cell>
          <cell r="CM118">
            <v>2441.1751665527431</v>
          </cell>
          <cell r="CN118">
            <v>2446.895588272017</v>
          </cell>
          <cell r="CO118">
            <v>2448.2178533421975</v>
          </cell>
          <cell r="CP118">
            <v>2426.7292120707493</v>
          </cell>
          <cell r="CQ118">
            <v>2413.0251849207539</v>
          </cell>
          <cell r="CV118">
            <v>35.733097670471523</v>
          </cell>
          <cell r="CW118">
            <v>35.725550862811502</v>
          </cell>
          <cell r="CX118">
            <v>35.638046523254999</v>
          </cell>
          <cell r="CY118">
            <v>35.785377661729875</v>
          </cell>
          <cell r="CZ118">
            <v>35.615026087341732</v>
          </cell>
          <cell r="DA118">
            <v>35.432693195395764</v>
          </cell>
          <cell r="DB118">
            <v>35.14935225743794</v>
          </cell>
          <cell r="DC118">
            <v>35.229325918310685</v>
          </cell>
          <cell r="DD118">
            <v>35.146965803680374</v>
          </cell>
          <cell r="DE118">
            <v>35.127983177137729</v>
          </cell>
          <cell r="DF118">
            <v>35.439040803727572</v>
          </cell>
          <cell r="DG118">
            <v>35.640305830043509</v>
          </cell>
        </row>
        <row r="129">
          <cell r="CF129">
            <v>2406.7590321798748</v>
          </cell>
          <cell r="CG129">
            <v>2407.0026623731724</v>
          </cell>
          <cell r="CH129">
            <v>2409.1583480680524</v>
          </cell>
          <cell r="CI129">
            <v>2407.6349942781885</v>
          </cell>
          <cell r="CJ129">
            <v>2409.2042600296713</v>
          </cell>
          <cell r="CK129">
            <v>2412.4322739015615</v>
          </cell>
          <cell r="CL129">
            <v>2417.269042026237</v>
          </cell>
          <cell r="CM129">
            <v>2420.5236905437814</v>
          </cell>
          <cell r="CN129">
            <v>2423.3665422624281</v>
          </cell>
          <cell r="CO129">
            <v>2425.7505587133523</v>
          </cell>
          <cell r="CP129">
            <v>2425.8319947366267</v>
          </cell>
          <cell r="CQ129">
            <v>2424.7915462491947</v>
          </cell>
          <cell r="CV129">
            <v>35.733097670471508</v>
          </cell>
          <cell r="CW129">
            <v>35.729480864545756</v>
          </cell>
          <cell r="CX129">
            <v>35.697510558049736</v>
          </cell>
          <cell r="CY129">
            <v>35.72009701244442</v>
          </cell>
          <cell r="CZ129">
            <v>35.696830274205887</v>
          </cell>
          <cell r="DA129">
            <v>35.649065259388998</v>
          </cell>
          <cell r="DB129">
            <v>35.577734240986288</v>
          </cell>
          <cell r="DC129">
            <v>35.529896237806483</v>
          </cell>
          <cell r="DD129">
            <v>35.488216110256033</v>
          </cell>
          <cell r="DE129">
            <v>35.45333845528986</v>
          </cell>
          <cell r="DF129">
            <v>35.45214827439446</v>
          </cell>
          <cell r="DG129">
            <v>35.467360358957087</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PAR"/>
      <sheetName val="M_Fuji"/>
      <sheetName val="B_R"/>
      <sheetName val="Co_R"/>
      <sheetName val="G_R"/>
      <sheetName val="Ca_R"/>
      <sheetName val="B_A"/>
      <sheetName val="Co_A"/>
      <sheetName val="G_A"/>
      <sheetName val="Ca_A"/>
      <sheetName val="B_B"/>
      <sheetName val="Co_B"/>
      <sheetName val="G_B"/>
      <sheetName val="Ca_B"/>
      <sheetName val="Nivelados"/>
      <sheetName val="1950"/>
      <sheetName val="2000"/>
      <sheetName val="Graficas 09-23"/>
      <sheetName val="Graficas 09-38"/>
    </sheetNames>
    <sheetDataSet>
      <sheetData sheetId="0" refreshError="1"/>
      <sheetData sheetId="1" refreshError="1"/>
      <sheetData sheetId="2"/>
      <sheetData sheetId="3"/>
      <sheetData sheetId="4"/>
      <sheetData sheetId="5"/>
      <sheetData sheetId="6">
        <row r="2">
          <cell r="B2" t="str">
            <v>Escenario de Precios de Combustibles 2009 - 2038</v>
          </cell>
          <cell r="AF2" t="str">
            <v xml:space="preserve">Escenario Alto - Básicos </v>
          </cell>
        </row>
        <row r="3">
          <cell r="Y3" t="str">
            <v>Nivelado</v>
          </cell>
          <cell r="Z3" t="str">
            <v>TMCA</v>
          </cell>
          <cell r="AA3" t="str">
            <v>Nivelado</v>
          </cell>
          <cell r="AB3" t="str">
            <v>TMCA</v>
          </cell>
          <cell r="AC3" t="str">
            <v>Poder</v>
          </cell>
          <cell r="AD3" t="str">
            <v>Nivelado</v>
          </cell>
          <cell r="AE3" t="str">
            <v>TMCA</v>
          </cell>
          <cell r="AF3" t="str">
            <v>Poder</v>
          </cell>
        </row>
        <row r="4">
          <cell r="D4" t="str">
            <v>Unidades</v>
          </cell>
          <cell r="F4">
            <v>2000</v>
          </cell>
          <cell r="G4">
            <v>2001</v>
          </cell>
          <cell r="H4">
            <v>2002</v>
          </cell>
          <cell r="I4">
            <v>2003</v>
          </cell>
          <cell r="J4">
            <v>2004</v>
          </cell>
          <cell r="K4">
            <v>2005</v>
          </cell>
          <cell r="L4" t="str">
            <v>2006</v>
          </cell>
          <cell r="M4" t="str">
            <v>2007 *</v>
          </cell>
          <cell r="N4">
            <v>2008</v>
          </cell>
          <cell r="O4">
            <v>2009</v>
          </cell>
          <cell r="P4">
            <v>2010</v>
          </cell>
          <cell r="Q4">
            <v>2015</v>
          </cell>
          <cell r="R4">
            <v>2020</v>
          </cell>
          <cell r="S4">
            <v>2025</v>
          </cell>
          <cell r="T4">
            <v>2030</v>
          </cell>
          <cell r="U4">
            <v>2035</v>
          </cell>
          <cell r="V4">
            <v>2036</v>
          </cell>
          <cell r="W4">
            <v>2037</v>
          </cell>
          <cell r="X4">
            <v>2038</v>
          </cell>
          <cell r="Y4" t="str">
            <v>09 -19</v>
          </cell>
          <cell r="Z4" t="str">
            <v>09-19</v>
          </cell>
          <cell r="AA4" t="str">
            <v>09-38</v>
          </cell>
          <cell r="AB4" t="str">
            <v>09-38</v>
          </cell>
          <cell r="AC4" t="str">
            <v>Calorífico</v>
          </cell>
          <cell r="AD4" t="str">
            <v>08-18</v>
          </cell>
          <cell r="AE4" t="str">
            <v>08-18</v>
          </cell>
          <cell r="AF4" t="str">
            <v>Calorífico</v>
          </cell>
        </row>
        <row r="5">
          <cell r="B5" t="str">
            <v>Escenario Alto</v>
          </cell>
          <cell r="AD5" t="str">
            <v>TD=12%</v>
          </cell>
        </row>
        <row r="6">
          <cell r="B6" t="str">
            <v>-----   Crudo   -----</v>
          </cell>
          <cell r="AF6" t="str">
            <v>Mill.BTU / Bl</v>
          </cell>
        </row>
        <row r="7">
          <cell r="B7" t="str">
            <v>Externo</v>
          </cell>
        </row>
        <row r="8">
          <cell r="C8" t="str">
            <v xml:space="preserve">USA Imported Oil </v>
          </cell>
          <cell r="D8" t="str">
            <v>(Dll.09 / Bl.)</v>
          </cell>
          <cell r="F8">
            <v>33.539643843482466</v>
          </cell>
          <cell r="G8">
            <v>26.013150482360981</v>
          </cell>
          <cell r="H8">
            <v>27.554378376108001</v>
          </cell>
          <cell r="I8">
            <v>31.533642429057029</v>
          </cell>
          <cell r="J8">
            <v>39.712390016243738</v>
          </cell>
          <cell r="K8">
            <v>52.34070076030968</v>
          </cell>
          <cell r="L8">
            <v>61.248657118340809</v>
          </cell>
          <cell r="M8">
            <v>67.748998962973644</v>
          </cell>
          <cell r="N8">
            <v>91.759419999999992</v>
          </cell>
          <cell r="O8">
            <v>45.731079068792162</v>
          </cell>
          <cell r="P8">
            <v>51.365598130492891</v>
          </cell>
          <cell r="Q8">
            <v>87.310641812302677</v>
          </cell>
          <cell r="R8">
            <v>96.239542776169301</v>
          </cell>
          <cell r="S8">
            <v>104.13390776967175</v>
          </cell>
          <cell r="T8">
            <v>109.02335704163778</v>
          </cell>
          <cell r="U8">
            <v>114.19644408748705</v>
          </cell>
          <cell r="V8">
            <v>115.27871211897667</v>
          </cell>
          <cell r="W8">
            <v>116.36098015046628</v>
          </cell>
          <cell r="X8">
            <v>117.44324818195589</v>
          </cell>
          <cell r="Y8">
            <v>77.545047163109729</v>
          </cell>
          <cell r="Z8">
            <v>3.3973956618391643E-3</v>
          </cell>
          <cell r="AA8">
            <v>84.51247448731894</v>
          </cell>
          <cell r="AB8">
            <v>8.2600969216288789E-3</v>
          </cell>
          <cell r="AC8">
            <v>5.98</v>
          </cell>
          <cell r="AD8">
            <v>77.545047163109729</v>
          </cell>
          <cell r="AE8">
            <v>3.3973956618391643E-3</v>
          </cell>
          <cell r="AF8">
            <v>5.98</v>
          </cell>
        </row>
        <row r="9">
          <cell r="C9" t="str">
            <v xml:space="preserve">WTI Spot </v>
          </cell>
          <cell r="D9" t="str">
            <v>(Dll.09 / Bl.)</v>
          </cell>
          <cell r="F9">
            <v>36.684881520812773</v>
          </cell>
          <cell r="G9">
            <v>30.60629086737617</v>
          </cell>
          <cell r="H9">
            <v>30.309777804313274</v>
          </cell>
          <cell r="I9">
            <v>35.388860328620332</v>
          </cell>
          <cell r="J9">
            <v>45.81225308186206</v>
          </cell>
          <cell r="K9">
            <v>60.452929121927653</v>
          </cell>
          <cell r="L9">
            <v>68.482435307872208</v>
          </cell>
          <cell r="M9">
            <v>73.011639157654955</v>
          </cell>
          <cell r="N9">
            <v>98.446708333333348</v>
          </cell>
          <cell r="O9">
            <v>48.336076232525578</v>
          </cell>
          <cell r="P9">
            <v>54.271747512275709</v>
          </cell>
          <cell r="Q9">
            <v>92.137971957540458</v>
          </cell>
          <cell r="R9">
            <v>101.54410235315919</v>
          </cell>
          <cell r="S9">
            <v>109.8604031857015</v>
          </cell>
          <cell r="T9">
            <v>115.01118239145042</v>
          </cell>
          <cell r="U9">
            <v>120.46075916445484</v>
          </cell>
          <cell r="V9">
            <v>121.60087195867185</v>
          </cell>
          <cell r="W9">
            <v>122.74098475288885</v>
          </cell>
          <cell r="X9">
            <v>123.88109754710587</v>
          </cell>
          <cell r="Y9">
            <v>81.850428503672035</v>
          </cell>
          <cell r="Z9">
            <v>1.877412524700528E-3</v>
          </cell>
          <cell r="AA9">
            <v>89.190248958476175</v>
          </cell>
          <cell r="AB9">
            <v>7.6896427809880485E-3</v>
          </cell>
          <cell r="AC9">
            <v>5.8250000000000002</v>
          </cell>
          <cell r="AD9">
            <v>81.850428503672035</v>
          </cell>
          <cell r="AE9">
            <v>1.877412524700528E-3</v>
          </cell>
          <cell r="AF9">
            <v>5.8250000000000002</v>
          </cell>
        </row>
        <row r="10">
          <cell r="B10" t="str">
            <v>Interno</v>
          </cell>
        </row>
        <row r="11">
          <cell r="C11" t="str">
            <v>Olmeca</v>
          </cell>
          <cell r="D11" t="str">
            <v>(Dll.09 / Bl.)</v>
          </cell>
          <cell r="F11">
            <v>35.113706550938325</v>
          </cell>
          <cell r="G11">
            <v>28.33068570715314</v>
          </cell>
          <cell r="H11">
            <v>28.90246268299477</v>
          </cell>
          <cell r="I11">
            <v>33.36580281558831</v>
          </cell>
          <cell r="J11">
            <v>43.517699811672109</v>
          </cell>
          <cell r="K11">
            <v>57.750453908888559</v>
          </cell>
          <cell r="L11">
            <v>67.112007045799729</v>
          </cell>
          <cell r="M11">
            <v>71.639715639695723</v>
          </cell>
          <cell r="N11">
            <v>98.276930000000007</v>
          </cell>
          <cell r="O11">
            <v>48.240288797516619</v>
          </cell>
          <cell r="P11">
            <v>53.211928438763628</v>
          </cell>
          <cell r="Q11">
            <v>90.718935812044819</v>
          </cell>
          <cell r="R11">
            <v>100.12506620766355</v>
          </cell>
          <cell r="S11">
            <v>108.44136704020586</v>
          </cell>
          <cell r="T11">
            <v>113.59214624595478</v>
          </cell>
          <cell r="U11">
            <v>119.0417230189592</v>
          </cell>
          <cell r="V11">
            <v>120.18183581317621</v>
          </cell>
          <cell r="W11">
            <v>121.32194860739321</v>
          </cell>
          <cell r="X11">
            <v>122.46206140161023</v>
          </cell>
          <cell r="Y11">
            <v>80.709006089084127</v>
          </cell>
          <cell r="Z11">
            <v>7.4006419463934492E-4</v>
          </cell>
          <cell r="AA11">
            <v>87.975849580532966</v>
          </cell>
          <cell r="AB11">
            <v>7.3606899842606488E-3</v>
          </cell>
          <cell r="AC11">
            <v>5.532</v>
          </cell>
          <cell r="AD11">
            <v>80.709006089084127</v>
          </cell>
          <cell r="AE11">
            <v>7.4006419463934492E-4</v>
          </cell>
          <cell r="AF11">
            <v>5.532</v>
          </cell>
        </row>
        <row r="12">
          <cell r="C12" t="str">
            <v>Istmo</v>
          </cell>
          <cell r="D12" t="str">
            <v>(Dll.09 / Bl.)</v>
          </cell>
          <cell r="F12">
            <v>33.745482812919008</v>
          </cell>
          <cell r="G12">
            <v>26.332402783735411</v>
          </cell>
          <cell r="H12">
            <v>27.287085798018385</v>
          </cell>
          <cell r="I12">
            <v>31.954697921613906</v>
          </cell>
          <cell r="J12">
            <v>42.079646691306735</v>
          </cell>
          <cell r="K12">
            <v>56.893463311093889</v>
          </cell>
          <cell r="L12">
            <v>59.453330503384358</v>
          </cell>
          <cell r="M12">
            <v>70.659457152313792</v>
          </cell>
          <cell r="N12">
            <v>80.198009999999996</v>
          </cell>
          <cell r="O12">
            <v>46.532960256186847</v>
          </cell>
          <cell r="P12">
            <v>52.289347143248847</v>
          </cell>
          <cell r="Q12">
            <v>87.350431529582153</v>
          </cell>
          <cell r="R12">
            <v>96.477320829156696</v>
          </cell>
          <cell r="S12">
            <v>104.38228438922768</v>
          </cell>
          <cell r="T12">
            <v>109.5330635949766</v>
          </cell>
          <cell r="U12">
            <v>114.98264036798102</v>
          </cell>
          <cell r="V12">
            <v>116.12275316219802</v>
          </cell>
          <cell r="W12">
            <v>117.26286595641503</v>
          </cell>
          <cell r="X12">
            <v>118.40297875063204</v>
          </cell>
          <cell r="Y12">
            <v>78.22803171412373</v>
          </cell>
          <cell r="Z12">
            <v>1.6008749829809599E-2</v>
          </cell>
          <cell r="AA12">
            <v>85.114183781955305</v>
          </cell>
          <cell r="AB12">
            <v>1.3071196847806776E-2</v>
          </cell>
          <cell r="AC12">
            <v>5.7080000000000002</v>
          </cell>
          <cell r="AD12">
            <v>78.22803171412373</v>
          </cell>
          <cell r="AE12">
            <v>1.6008749829809599E-2</v>
          </cell>
          <cell r="AF12">
            <v>5.7080000000000002</v>
          </cell>
        </row>
        <row r="13">
          <cell r="C13" t="str">
            <v>Maya</v>
          </cell>
          <cell r="D13" t="str">
            <v>(Dll.09 / Bl.)</v>
          </cell>
          <cell r="F13">
            <v>27.836693572623172</v>
          </cell>
          <cell r="G13">
            <v>20.325729854172057</v>
          </cell>
          <cell r="H13">
            <v>24.277138940400512</v>
          </cell>
          <cell r="I13">
            <v>27.4596460416148</v>
          </cell>
          <cell r="J13">
            <v>32.98672619176569</v>
          </cell>
          <cell r="K13">
            <v>43.502985220552112</v>
          </cell>
          <cell r="L13">
            <v>53.029589609407239</v>
          </cell>
          <cell r="M13">
            <v>61.018564400124525</v>
          </cell>
          <cell r="N13">
            <v>81.968319999999991</v>
          </cell>
          <cell r="O13">
            <v>42.347098084849442</v>
          </cell>
          <cell r="P13">
            <v>46.25066775972315</v>
          </cell>
          <cell r="Q13">
            <v>77.228566819043138</v>
          </cell>
          <cell r="R13">
            <v>85.96273655039677</v>
          </cell>
          <cell r="S13">
            <v>93.2728488822966</v>
          </cell>
          <cell r="T13">
            <v>98.423628088045518</v>
          </cell>
          <cell r="U13">
            <v>103.87320486104994</v>
          </cell>
          <cell r="V13">
            <v>105.01331765526695</v>
          </cell>
          <cell r="W13">
            <v>106.15343044948395</v>
          </cell>
          <cell r="X13">
            <v>107.29354324370097</v>
          </cell>
          <cell r="Y13">
            <v>70.003802241277569</v>
          </cell>
          <cell r="Z13">
            <v>3.417306931405184E-3</v>
          </cell>
          <cell r="AA13">
            <v>76.18086538391114</v>
          </cell>
          <cell r="AB13">
            <v>9.0149131546850558E-3</v>
          </cell>
          <cell r="AC13">
            <v>5.88</v>
          </cell>
          <cell r="AD13">
            <v>70.003802241277569</v>
          </cell>
          <cell r="AE13">
            <v>3.417306931405184E-3</v>
          </cell>
          <cell r="AF13">
            <v>5.88</v>
          </cell>
        </row>
        <row r="14">
          <cell r="C14" t="str">
            <v>Mezcla Mex. de Exportación</v>
          </cell>
          <cell r="D14" t="str">
            <v>(Dll.09 / Bl.)</v>
          </cell>
          <cell r="F14">
            <v>30.016165013715899</v>
          </cell>
          <cell r="G14">
            <v>22.004760476215356</v>
          </cell>
          <cell r="H14">
            <v>25.009288176037291</v>
          </cell>
          <cell r="I14">
            <v>28.199338123133643</v>
          </cell>
          <cell r="J14">
            <v>34.347345682572929</v>
          </cell>
          <cell r="K14">
            <v>45.752585539763132</v>
          </cell>
          <cell r="L14">
            <v>55.042846044676317</v>
          </cell>
          <cell r="M14">
            <v>62.29188985796084</v>
          </cell>
          <cell r="N14">
            <v>83.422149999999988</v>
          </cell>
          <cell r="O14">
            <v>51.477207278831663</v>
          </cell>
          <cell r="P14">
            <v>56.712990355862864</v>
          </cell>
          <cell r="Q14">
            <v>74.113509822230512</v>
          </cell>
          <cell r="R14">
            <v>86.39269738229855</v>
          </cell>
          <cell r="S14">
            <v>96.880680338809412</v>
          </cell>
          <cell r="T14">
            <v>103.06161538570812</v>
          </cell>
          <cell r="U14">
            <v>109.60110751331342</v>
          </cell>
          <cell r="V14">
            <v>110.96924286637383</v>
          </cell>
          <cell r="W14">
            <v>112.33737821943423</v>
          </cell>
          <cell r="X14">
            <v>113.70551357249465</v>
          </cell>
          <cell r="Y14">
            <v>70.154683301363448</v>
          </cell>
          <cell r="Z14">
            <v>1.6384953978345607E-3</v>
          </cell>
          <cell r="AA14">
            <v>77.05773074419487</v>
          </cell>
          <cell r="AB14">
            <v>1.0376736434471567E-2</v>
          </cell>
          <cell r="AC14">
            <v>5.8259999999999996</v>
          </cell>
          <cell r="AD14">
            <v>70.154683301363448</v>
          </cell>
          <cell r="AE14">
            <v>1.6384953978345607E-3</v>
          </cell>
          <cell r="AF14">
            <v>5.8259999999999996</v>
          </cell>
        </row>
        <row r="16">
          <cell r="B16" t="str">
            <v>-----   Residual    (Combustóleo)  -----</v>
          </cell>
          <cell r="AF16" t="str">
            <v>Mill.BTU / Bl</v>
          </cell>
        </row>
        <row r="17">
          <cell r="B17" t="str">
            <v>Externo</v>
          </cell>
        </row>
        <row r="18">
          <cell r="C18" t="str">
            <v>Residual  1.0%S GC</v>
          </cell>
          <cell r="D18" t="str">
            <v>(Dll.09 / Bl.)</v>
          </cell>
          <cell r="F18">
            <v>31.476041718118054</v>
          </cell>
          <cell r="G18">
            <v>25.36780227934976</v>
          </cell>
          <cell r="H18">
            <v>25.790275520520758</v>
          </cell>
          <cell r="I18">
            <v>31.969872076494767</v>
          </cell>
          <cell r="J18">
            <v>32.006546971725037</v>
          </cell>
          <cell r="K18">
            <v>46.488366157560883</v>
          </cell>
          <cell r="L18">
            <v>48.946036459964894</v>
          </cell>
          <cell r="M18">
            <v>56.127494297244176</v>
          </cell>
          <cell r="N18">
            <v>76.905464166666633</v>
          </cell>
          <cell r="O18">
            <v>49.129898220543168</v>
          </cell>
          <cell r="P18">
            <v>51.414609286663001</v>
          </cell>
          <cell r="Q18">
            <v>63.633495790621225</v>
          </cell>
          <cell r="R18">
            <v>72.055576115850513</v>
          </cell>
          <cell r="S18">
            <v>79.501842611695253</v>
          </cell>
          <cell r="T18">
            <v>84.113757860982489</v>
          </cell>
          <cell r="U18">
            <v>88.993211088860903</v>
          </cell>
          <cell r="V18">
            <v>90.014047620873029</v>
          </cell>
          <cell r="W18">
            <v>91.034884152885141</v>
          </cell>
          <cell r="X18">
            <v>92.055720684897267</v>
          </cell>
          <cell r="Y18">
            <v>61.050292613239776</v>
          </cell>
          <cell r="Z18">
            <v>-7.0849010272771018E-3</v>
          </cell>
          <cell r="AA18">
            <v>65.879897763744125</v>
          </cell>
          <cell r="AB18">
            <v>6.0119035162207179E-3</v>
          </cell>
          <cell r="AC18">
            <v>6.2869999999999999</v>
          </cell>
          <cell r="AD18">
            <v>61.050292613239776</v>
          </cell>
          <cell r="AE18">
            <v>-7.0849010272771018E-3</v>
          </cell>
          <cell r="AF18">
            <v>6.2869999999999999</v>
          </cell>
        </row>
        <row r="19">
          <cell r="C19" t="str">
            <v>Residual  1.0%S WC</v>
          </cell>
          <cell r="D19" t="str">
            <v>(Dll.09 / Bl.)</v>
          </cell>
          <cell r="F19">
            <v>27.328150236368206</v>
          </cell>
          <cell r="G19">
            <v>22.83245162792684</v>
          </cell>
          <cell r="H19">
            <v>26.35737248292406</v>
          </cell>
          <cell r="I19">
            <v>31.351564378221621</v>
          </cell>
          <cell r="J19">
            <v>33.904867799383581</v>
          </cell>
          <cell r="K19">
            <v>45.366939770755529</v>
          </cell>
          <cell r="L19">
            <v>54.600481530010946</v>
          </cell>
          <cell r="M19">
            <v>63.303567690689952</v>
          </cell>
          <cell r="N19">
            <v>83.027180518483718</v>
          </cell>
          <cell r="O19">
            <v>54.399512120233119</v>
          </cell>
          <cell r="P19">
            <v>59.022612487331578</v>
          </cell>
          <cell r="Q19">
            <v>69.652817609275957</v>
          </cell>
          <cell r="R19">
            <v>78.871572881091907</v>
          </cell>
          <cell r="S19">
            <v>87.022208574779185</v>
          </cell>
          <cell r="T19">
            <v>92.070381517297093</v>
          </cell>
          <cell r="U19">
            <v>97.411399820498659</v>
          </cell>
          <cell r="V19">
            <v>98.52880096104083</v>
          </cell>
          <cell r="W19">
            <v>99.646202101583</v>
          </cell>
          <cell r="X19">
            <v>100.7636032421252</v>
          </cell>
          <cell r="Y19">
            <v>67.287303824340043</v>
          </cell>
          <cell r="Z19">
            <v>-5.8391800560693152E-3</v>
          </cell>
          <cell r="AA19">
            <v>72.452300193589892</v>
          </cell>
          <cell r="AB19">
            <v>6.4745089737494599E-3</v>
          </cell>
          <cell r="AC19">
            <v>6.2869999999999999</v>
          </cell>
          <cell r="AD19">
            <v>67.287303824340043</v>
          </cell>
          <cell r="AE19">
            <v>-5.8391800560693152E-3</v>
          </cell>
          <cell r="AF19">
            <v>6.2869999999999999</v>
          </cell>
        </row>
        <row r="20">
          <cell r="C20" t="str">
            <v>Residual  3.0%S GC</v>
          </cell>
          <cell r="D20" t="str">
            <v>(Dll.09 / Bl.)</v>
          </cell>
          <cell r="F20">
            <v>24.764656902128038</v>
          </cell>
          <cell r="G20">
            <v>19.94295769844193</v>
          </cell>
          <cell r="H20">
            <v>23.79588797465815</v>
          </cell>
          <cell r="I20">
            <v>27.047765680024195</v>
          </cell>
          <cell r="J20">
            <v>27.09278850545817</v>
          </cell>
          <cell r="K20">
            <v>38.642015120918927</v>
          </cell>
          <cell r="L20">
            <v>47.162519254114947</v>
          </cell>
          <cell r="M20">
            <v>53.570781263029133</v>
          </cell>
          <cell r="N20">
            <v>71.550029166666647</v>
          </cell>
          <cell r="O20">
            <v>44.214453704122178</v>
          </cell>
          <cell r="P20">
            <v>47.46628596619324</v>
          </cell>
          <cell r="Q20">
            <v>58.91848454160521</v>
          </cell>
          <cell r="R20">
            <v>66.716519260347084</v>
          </cell>
          <cell r="S20">
            <v>73.611044415332572</v>
          </cell>
          <cell r="T20">
            <v>77.881233471366997</v>
          </cell>
          <cell r="U20">
            <v>82.399136912098783</v>
          </cell>
          <cell r="V20">
            <v>83.344333159508565</v>
          </cell>
          <cell r="W20">
            <v>84.289529406918362</v>
          </cell>
          <cell r="X20">
            <v>85.234725654328173</v>
          </cell>
          <cell r="Y20">
            <v>56.316329722676237</v>
          </cell>
          <cell r="Z20">
            <v>-7.518539478812758E-3</v>
          </cell>
          <cell r="AA20">
            <v>60.843375843874554</v>
          </cell>
          <cell r="AB20">
            <v>5.8507832048806385E-3</v>
          </cell>
          <cell r="AC20">
            <v>6.2869999999999999</v>
          </cell>
          <cell r="AD20">
            <v>56.316329722676237</v>
          </cell>
          <cell r="AE20">
            <v>-7.518539478812758E-3</v>
          </cell>
          <cell r="AF20">
            <v>6.2869999999999999</v>
          </cell>
        </row>
        <row r="21">
          <cell r="C21" t="str">
            <v>Residual Utilities USA</v>
          </cell>
          <cell r="D21" t="str">
            <v>(Dll.09 / Bl.)</v>
          </cell>
          <cell r="F21">
            <v>32.687686035524386</v>
          </cell>
          <cell r="G21">
            <v>27.698521218626389</v>
          </cell>
          <cell r="H21">
            <v>27.252814240940719</v>
          </cell>
          <cell r="I21">
            <v>33.340107050664159</v>
          </cell>
          <cell r="J21">
            <v>32.895476190304969</v>
          </cell>
          <cell r="K21">
            <v>47.54821651455736</v>
          </cell>
          <cell r="L21">
            <v>51.216569168563503</v>
          </cell>
          <cell r="M21">
            <v>54.894151909144689</v>
          </cell>
          <cell r="N21">
            <v>88.542084320000001</v>
          </cell>
          <cell r="O21">
            <v>54.520398753900245</v>
          </cell>
          <cell r="P21">
            <v>58.350042586954181</v>
          </cell>
          <cell r="Q21">
            <v>71.837159422833963</v>
          </cell>
          <cell r="R21">
            <v>81.020811334679664</v>
          </cell>
          <cell r="S21">
            <v>89.1404108754042</v>
          </cell>
          <cell r="T21">
            <v>94.169361284427268</v>
          </cell>
          <cell r="U21">
            <v>99.490041951735805</v>
          </cell>
          <cell r="V21">
            <v>100.60318822995534</v>
          </cell>
          <cell r="W21">
            <v>101.71633450817488</v>
          </cell>
          <cell r="X21">
            <v>102.82948078639446</v>
          </cell>
          <cell r="Y21">
            <v>68.772632918439129</v>
          </cell>
          <cell r="Z21">
            <v>-9.1799918299699801E-3</v>
          </cell>
          <cell r="AA21">
            <v>74.104080810820918</v>
          </cell>
          <cell r="AB21">
            <v>4.9989238676595438E-3</v>
          </cell>
          <cell r="AC21">
            <v>6.2869999999999999</v>
          </cell>
          <cell r="AD21">
            <v>68.772632918439129</v>
          </cell>
          <cell r="AE21">
            <v>-9.1799918299699801E-3</v>
          </cell>
          <cell r="AF21">
            <v>6.2869999999999999</v>
          </cell>
        </row>
        <row r="22">
          <cell r="C22" t="str">
            <v>Bunker Houston</v>
          </cell>
          <cell r="D22" t="str">
            <v>(Dll.09 / Bl.)</v>
          </cell>
          <cell r="F22">
            <v>25.110894396384722</v>
          </cell>
          <cell r="G22">
            <v>20.414398023493796</v>
          </cell>
          <cell r="H22">
            <v>23.675169813682508</v>
          </cell>
          <cell r="I22">
            <v>27.884832584163632</v>
          </cell>
          <cell r="J22">
            <v>28.279160584859966</v>
          </cell>
          <cell r="K22">
            <v>40.418725978683483</v>
          </cell>
          <cell r="L22">
            <v>47.530743847676391</v>
          </cell>
          <cell r="M22">
            <v>54.244043188301866</v>
          </cell>
          <cell r="N22">
            <v>74.234217826082528</v>
          </cell>
          <cell r="O22">
            <v>45.196664739111007</v>
          </cell>
          <cell r="P22">
            <v>48.30859253141309</v>
          </cell>
          <cell r="Q22">
            <v>60.410750292098882</v>
          </cell>
          <cell r="R22">
            <v>68.406290771935517</v>
          </cell>
          <cell r="S22">
            <v>75.475437929417282</v>
          </cell>
          <cell r="T22">
            <v>79.853780766493927</v>
          </cell>
          <cell r="U22">
            <v>84.486112007280227</v>
          </cell>
          <cell r="V22">
            <v>85.455247838310996</v>
          </cell>
          <cell r="W22">
            <v>86.424383669341765</v>
          </cell>
          <cell r="X22">
            <v>87.393519500372534</v>
          </cell>
          <cell r="Y22">
            <v>57.673672180287326</v>
          </cell>
          <cell r="Z22">
            <v>-8.5840801534572408E-3</v>
          </cell>
          <cell r="AA22">
            <v>62.333520288392592</v>
          </cell>
          <cell r="AB22">
            <v>5.4546873203666912E-3</v>
          </cell>
          <cell r="AC22">
            <v>6.2869999999999999</v>
          </cell>
          <cell r="AD22">
            <v>57.673672180287326</v>
          </cell>
          <cell r="AE22">
            <v>-8.5840801534572408E-3</v>
          </cell>
          <cell r="AF22">
            <v>6.2869999999999999</v>
          </cell>
        </row>
        <row r="23">
          <cell r="C23" t="str">
            <v>Bunker "C" Los Angeles</v>
          </cell>
          <cell r="D23" t="str">
            <v>(Dll.09 / Bl.)</v>
          </cell>
          <cell r="F23">
            <v>28.038289709264426</v>
          </cell>
          <cell r="G23">
            <v>22.595117043468854</v>
          </cell>
          <cell r="H23">
            <v>24.987145906053257</v>
          </cell>
          <cell r="I23">
            <v>27.490391636157575</v>
          </cell>
          <cell r="J23">
            <v>31.497445237240758</v>
          </cell>
          <cell r="K23">
            <v>42.959361165145957</v>
          </cell>
          <cell r="L23">
            <v>50.326324946924032</v>
          </cell>
          <cell r="M23">
            <v>58.827299293451162</v>
          </cell>
          <cell r="N23">
            <v>77.966990833333327</v>
          </cell>
          <cell r="O23">
            <v>49.049294302649464</v>
          </cell>
          <cell r="P23">
            <v>53.502481787873556</v>
          </cell>
          <cell r="Q23">
            <v>65.066379793705693</v>
          </cell>
          <cell r="R23">
            <v>73.678106531107929</v>
          </cell>
          <cell r="S23">
            <v>81.292046294184544</v>
          </cell>
          <cell r="T23">
            <v>86.007811559916391</v>
          </cell>
          <cell r="U23">
            <v>90.997139161144204</v>
          </cell>
          <cell r="V23">
            <v>92.040962648663168</v>
          </cell>
          <cell r="W23">
            <v>93.084786136182132</v>
          </cell>
          <cell r="X23">
            <v>94.128609623701124</v>
          </cell>
          <cell r="Y23">
            <v>62.371412608124096</v>
          </cell>
          <cell r="Z23">
            <v>-6.3119889160915266E-3</v>
          </cell>
          <cell r="AA23">
            <v>67.323858582412569</v>
          </cell>
          <cell r="AB23">
            <v>6.2989720064718924E-3</v>
          </cell>
          <cell r="AC23">
            <v>6.2869999999999999</v>
          </cell>
          <cell r="AD23">
            <v>62.371412608124096</v>
          </cell>
          <cell r="AE23">
            <v>-6.3119889160915266E-3</v>
          </cell>
          <cell r="AF23">
            <v>6.2869999999999999</v>
          </cell>
        </row>
        <row r="24">
          <cell r="B24" t="str">
            <v>Interno</v>
          </cell>
        </row>
        <row r="25">
          <cell r="C25" t="str">
            <v>Residual Cadereyta</v>
          </cell>
          <cell r="D25" t="str">
            <v>(Dll.09 / Bl.)</v>
          </cell>
          <cell r="F25">
            <v>21.32452244823298</v>
          </cell>
          <cell r="G25">
            <v>17.727146469129632</v>
          </cell>
          <cell r="H25">
            <v>20.899775149614545</v>
          </cell>
          <cell r="I25">
            <v>23.981048674279783</v>
          </cell>
          <cell r="J25">
            <v>24.263421093616465</v>
          </cell>
          <cell r="K25">
            <v>28.531365313192826</v>
          </cell>
          <cell r="L25">
            <v>41.449245775512097</v>
          </cell>
          <cell r="M25">
            <v>40.310894757366071</v>
          </cell>
          <cell r="N25">
            <v>67.106969975632225</v>
          </cell>
          <cell r="O25">
            <v>30.263115554446941</v>
          </cell>
          <cell r="P25">
            <v>33.196857554222532</v>
          </cell>
          <cell r="Q25">
            <v>54.755441250504063</v>
          </cell>
          <cell r="R25">
            <v>60.661872088409247</v>
          </cell>
          <cell r="S25">
            <v>65.88396168622134</v>
          </cell>
          <cell r="T25">
            <v>69.118312036525509</v>
          </cell>
          <cell r="U25">
            <v>72.540287594146733</v>
          </cell>
          <cell r="V25">
            <v>73.254996232359602</v>
          </cell>
          <cell r="W25">
            <v>73.969704870572471</v>
          </cell>
          <cell r="X25">
            <v>74.684413508785354</v>
          </cell>
          <cell r="Y25">
            <v>49.046426290876454</v>
          </cell>
          <cell r="Z25">
            <v>-1.0116659603355505E-2</v>
          </cell>
          <cell r="AA25">
            <v>53.457931044521942</v>
          </cell>
          <cell r="AB25">
            <v>3.572482920713993E-3</v>
          </cell>
          <cell r="AC25">
            <v>6.2825101029999999</v>
          </cell>
          <cell r="AD25">
            <v>49.046426290876454</v>
          </cell>
          <cell r="AE25">
            <v>-1.0116659603355505E-2</v>
          </cell>
          <cell r="AF25">
            <v>6.2825101029999999</v>
          </cell>
        </row>
        <row r="26">
          <cell r="C26" t="str">
            <v>Residual Cd.Madero</v>
          </cell>
          <cell r="D26" t="str">
            <v>(Dll.09 / Bl.)</v>
          </cell>
          <cell r="F26">
            <v>20.392120443279072</v>
          </cell>
          <cell r="G26">
            <v>17.339222335923342</v>
          </cell>
          <cell r="H26">
            <v>20.852938242121695</v>
          </cell>
          <cell r="I26">
            <v>23.744216606394968</v>
          </cell>
          <cell r="J26">
            <v>24.062380472822674</v>
          </cell>
          <cell r="K26">
            <v>28.54856390256527</v>
          </cell>
          <cell r="L26">
            <v>41.747532719106935</v>
          </cell>
          <cell r="M26">
            <v>40.9911004367328</v>
          </cell>
          <cell r="N26">
            <v>67.9209662769766</v>
          </cell>
          <cell r="O26">
            <v>30.674882606072249</v>
          </cell>
          <cell r="P26">
            <v>33.608624605847851</v>
          </cell>
          <cell r="Q26">
            <v>55.167208302129367</v>
          </cell>
          <cell r="R26">
            <v>61.073639140034551</v>
          </cell>
          <cell r="S26">
            <v>66.295728737846645</v>
          </cell>
          <cell r="T26">
            <v>69.530079088150814</v>
          </cell>
          <cell r="U26">
            <v>72.952054645772023</v>
          </cell>
          <cell r="V26">
            <v>73.666763283984892</v>
          </cell>
          <cell r="W26">
            <v>74.381471922197761</v>
          </cell>
          <cell r="X26">
            <v>75.096180560410644</v>
          </cell>
          <cell r="Y26">
            <v>49.458193342501779</v>
          </cell>
          <cell r="Z26">
            <v>-1.0586126348608338E-2</v>
          </cell>
          <cell r="AA26">
            <v>53.86969809614726</v>
          </cell>
          <cell r="AB26">
            <v>3.3531068218943805E-3</v>
          </cell>
          <cell r="AC26">
            <v>6.2825101029999999</v>
          </cell>
          <cell r="AD26">
            <v>49.458193342501779</v>
          </cell>
          <cell r="AE26">
            <v>-1.0586126348608338E-2</v>
          </cell>
          <cell r="AF26">
            <v>6.2825101029999999</v>
          </cell>
        </row>
        <row r="27">
          <cell r="C27" t="str">
            <v>Residual Minatitlán</v>
          </cell>
          <cell r="D27" t="str">
            <v>(Dll.09 / Bl.)</v>
          </cell>
          <cell r="F27">
            <v>20.91084540149361</v>
          </cell>
          <cell r="G27">
            <v>17.672188872676429</v>
          </cell>
          <cell r="H27">
            <v>20.239661510541882</v>
          </cell>
          <cell r="I27">
            <v>23.709856681471827</v>
          </cell>
          <cell r="J27">
            <v>23.904041503267251</v>
          </cell>
          <cell r="K27">
            <v>28.122351587753677</v>
          </cell>
          <cell r="L27">
            <v>41.377572141921981</v>
          </cell>
          <cell r="M27">
            <v>40.869080724557911</v>
          </cell>
          <cell r="N27">
            <v>67.627684136961648</v>
          </cell>
          <cell r="O27">
            <v>30.476454009011277</v>
          </cell>
          <cell r="P27">
            <v>33.369108302518939</v>
          </cell>
          <cell r="Q27">
            <v>55.019651081413301</v>
          </cell>
          <cell r="R27">
            <v>60.952594214452226</v>
          </cell>
          <cell r="S27">
            <v>66.198124293399459</v>
          </cell>
          <cell r="T27">
            <v>69.446992726350558</v>
          </cell>
          <cell r="U27">
            <v>72.884328563032653</v>
          </cell>
          <cell r="V27">
            <v>73.602250744500267</v>
          </cell>
          <cell r="W27">
            <v>74.320172925967881</v>
          </cell>
          <cell r="X27">
            <v>75.038095107435481</v>
          </cell>
          <cell r="Y27">
            <v>49.294538002103906</v>
          </cell>
          <cell r="Z27">
            <v>-1.0381656752595503E-2</v>
          </cell>
          <cell r="AA27">
            <v>53.723340241252771</v>
          </cell>
          <cell r="AB27">
            <v>3.4719630649879818E-3</v>
          </cell>
          <cell r="AC27">
            <v>6.2825101029999999</v>
          </cell>
          <cell r="AD27">
            <v>49.294538002103906</v>
          </cell>
          <cell r="AE27">
            <v>-1.0381656752595503E-2</v>
          </cell>
          <cell r="AF27">
            <v>6.2825101029999999</v>
          </cell>
        </row>
        <row r="28">
          <cell r="C28" t="str">
            <v>Residual Salamanca</v>
          </cell>
          <cell r="D28" t="str">
            <v>(Dll.09 / Bl.)</v>
          </cell>
          <cell r="F28">
            <v>21.964174653378219</v>
          </cell>
          <cell r="G28">
            <v>18.731078826316853</v>
          </cell>
          <cell r="H28">
            <v>21.259367896529017</v>
          </cell>
          <cell r="I28">
            <v>24.681655923932002</v>
          </cell>
          <cell r="J28">
            <v>24.855633775024547</v>
          </cell>
          <cell r="K28">
            <v>29.068274003237953</v>
          </cell>
          <cell r="L28">
            <v>41.172453353500785</v>
          </cell>
          <cell r="M28">
            <v>38.557971750953676</v>
          </cell>
          <cell r="N28">
            <v>65.519117273992833</v>
          </cell>
          <cell r="O28">
            <v>35.029401850507213</v>
          </cell>
          <cell r="P28">
            <v>37.141389724924331</v>
          </cell>
          <cell r="Q28">
            <v>60.539155073462553</v>
          </cell>
          <cell r="R28">
            <v>66.975831814042309</v>
          </cell>
          <cell r="S28">
            <v>72.666731034557316</v>
          </cell>
          <cell r="T28">
            <v>76.191443037800298</v>
          </cell>
          <cell r="U28">
            <v>79.920624176639265</v>
          </cell>
          <cell r="V28">
            <v>80.699603679946875</v>
          </cell>
          <cell r="W28">
            <v>81.478583183254486</v>
          </cell>
          <cell r="X28">
            <v>82.25756268656211</v>
          </cell>
          <cell r="Y28">
            <v>54.508177720199328</v>
          </cell>
          <cell r="Z28">
            <v>1.0236301028618833E-3</v>
          </cell>
          <cell r="AA28">
            <v>59.265632183912096</v>
          </cell>
          <cell r="AB28">
            <v>7.6126085555747736E-3</v>
          </cell>
          <cell r="AC28">
            <v>6.2825101029999999</v>
          </cell>
          <cell r="AD28">
            <v>54.508177720199328</v>
          </cell>
          <cell r="AE28">
            <v>1.0236301028618833E-3</v>
          </cell>
          <cell r="AF28">
            <v>6.2825101029999999</v>
          </cell>
        </row>
        <row r="29">
          <cell r="C29" t="str">
            <v>Residual Salina Cruz</v>
          </cell>
          <cell r="D29" t="str">
            <v>(Dll.09 / Bl.)</v>
          </cell>
          <cell r="F29">
            <v>21.496141419887163</v>
          </cell>
          <cell r="G29">
            <v>18.246324642216827</v>
          </cell>
          <cell r="H29">
            <v>21.409054829455144</v>
          </cell>
          <cell r="I29">
            <v>24.480524656089258</v>
          </cell>
          <cell r="J29">
            <v>24.757762837149738</v>
          </cell>
          <cell r="K29">
            <v>29.02527752980685</v>
          </cell>
          <cell r="L29">
            <v>42.002490037326545</v>
          </cell>
          <cell r="M29">
            <v>40.831147897075887</v>
          </cell>
          <cell r="N29">
            <v>68.215787739894779</v>
          </cell>
          <cell r="O29">
            <v>34.419926884581919</v>
          </cell>
          <cell r="P29">
            <v>37.271493471821671</v>
          </cell>
          <cell r="Q29">
            <v>59.013995333328864</v>
          </cell>
          <cell r="R29">
            <v>64.97345076150151</v>
          </cell>
          <cell r="S29">
            <v>70.242421321583876</v>
          </cell>
          <cell r="T29">
            <v>73.505807837181933</v>
          </cell>
          <cell r="U29">
            <v>76.958503952924929</v>
          </cell>
          <cell r="V29">
            <v>77.679639677647273</v>
          </cell>
          <cell r="W29">
            <v>78.400775402369618</v>
          </cell>
          <cell r="X29">
            <v>79.121911127091977</v>
          </cell>
          <cell r="Y29">
            <v>53.272784134337677</v>
          </cell>
          <cell r="Z29">
            <v>-5.3439288310240807E-3</v>
          </cell>
          <cell r="AA29">
            <v>57.718883858989912</v>
          </cell>
          <cell r="AB29">
            <v>4.956034444020041E-3</v>
          </cell>
          <cell r="AC29">
            <v>6.2825101029999999</v>
          </cell>
          <cell r="AD29">
            <v>53.272784134337677</v>
          </cell>
          <cell r="AE29">
            <v>-5.3439288310240807E-3</v>
          </cell>
          <cell r="AF29">
            <v>6.2825101029999999</v>
          </cell>
        </row>
        <row r="30">
          <cell r="C30" t="str">
            <v>Residual Tula</v>
          </cell>
          <cell r="D30" t="str">
            <v>(Dll.09 / Bl.)</v>
          </cell>
          <cell r="F30">
            <v>21.676310802940485</v>
          </cell>
          <cell r="G30">
            <v>19.356347304645205</v>
          </cell>
          <cell r="H30">
            <v>21.3968198821917</v>
          </cell>
          <cell r="I30">
            <v>25.093136976060272</v>
          </cell>
          <cell r="J30">
            <v>25.194909303294391</v>
          </cell>
          <cell r="K30">
            <v>30.212292898130251</v>
          </cell>
          <cell r="L30">
            <v>41.668618560053815</v>
          </cell>
          <cell r="M30">
            <v>37.966435281046714</v>
          </cell>
          <cell r="N30">
            <v>66.156714220959856</v>
          </cell>
          <cell r="O30">
            <v>30.629470248288563</v>
          </cell>
          <cell r="P30">
            <v>33.378317569858496</v>
          </cell>
          <cell r="Q30">
            <v>55.350717137897774</v>
          </cell>
          <cell r="R30">
            <v>61.376453303904746</v>
          </cell>
          <cell r="S30">
            <v>66.704025066824983</v>
          </cell>
          <cell r="T30">
            <v>70.003706789040393</v>
          </cell>
          <cell r="U30">
            <v>73.494803602435596</v>
          </cell>
          <cell r="V30">
            <v>74.223973185294795</v>
          </cell>
          <cell r="W30">
            <v>74.953142768153995</v>
          </cell>
          <cell r="X30">
            <v>75.682312351013181</v>
          </cell>
          <cell r="Y30">
            <v>49.569260639702158</v>
          </cell>
          <cell r="Z30">
            <v>-7.7848646736176086E-3</v>
          </cell>
          <cell r="AA30">
            <v>54.058604078112801</v>
          </cell>
          <cell r="AB30">
            <v>4.4940043269252605E-3</v>
          </cell>
          <cell r="AC30">
            <v>6.2825101029999999</v>
          </cell>
          <cell r="AD30">
            <v>49.569260639702158</v>
          </cell>
          <cell r="AE30">
            <v>-7.7848646736176086E-3</v>
          </cell>
          <cell r="AF30">
            <v>6.2825101029999999</v>
          </cell>
        </row>
        <row r="31">
          <cell r="C31" t="str">
            <v>Residual Refinería</v>
          </cell>
          <cell r="D31" t="str">
            <v>(Dll.09 / Bl.)</v>
          </cell>
          <cell r="F31">
            <v>21.294019194868586</v>
          </cell>
          <cell r="G31">
            <v>18.17871807515138</v>
          </cell>
          <cell r="H31">
            <v>21.009602918409001</v>
          </cell>
          <cell r="I31">
            <v>24.281739919704684</v>
          </cell>
          <cell r="J31">
            <v>24.506358164195845</v>
          </cell>
          <cell r="K31">
            <v>28.918020872447809</v>
          </cell>
          <cell r="L31">
            <v>41.569652097903699</v>
          </cell>
          <cell r="M31">
            <v>39.921105141288841</v>
          </cell>
          <cell r="N31">
            <v>67.091206604069654</v>
          </cell>
          <cell r="O31">
            <v>31.915541858818028</v>
          </cell>
          <cell r="P31">
            <v>34.66096520486564</v>
          </cell>
          <cell r="Q31">
            <v>56.641028029789318</v>
          </cell>
          <cell r="R31">
            <v>62.668973553724094</v>
          </cell>
          <cell r="S31">
            <v>67.998498690072267</v>
          </cell>
          <cell r="T31">
            <v>71.299390252508246</v>
          </cell>
          <cell r="U31">
            <v>74.79176708915854</v>
          </cell>
          <cell r="V31">
            <v>75.521204467288953</v>
          </cell>
          <cell r="W31">
            <v>76.250641845419366</v>
          </cell>
          <cell r="X31">
            <v>76.980079223549794</v>
          </cell>
          <cell r="Y31">
            <v>50.858230021620216</v>
          </cell>
          <cell r="Z31">
            <v>-7.1499055706046866E-3</v>
          </cell>
          <cell r="AA31">
            <v>55.349014917156111</v>
          </cell>
          <cell r="AB31">
            <v>4.5936415958038879E-3</v>
          </cell>
          <cell r="AC31">
            <v>6.2825101029999999</v>
          </cell>
          <cell r="AD31">
            <v>50.858230021620216</v>
          </cell>
          <cell r="AE31">
            <v>-7.1499055706046866E-3</v>
          </cell>
          <cell r="AF31">
            <v>6.2825101029999999</v>
          </cell>
        </row>
        <row r="32">
          <cell r="B32" t="str">
            <v>Residuos de vacío</v>
          </cell>
        </row>
        <row r="33">
          <cell r="C33" t="str">
            <v>Residuos vacío Cadereyta</v>
          </cell>
          <cell r="D33" t="str">
            <v>(Dll.09 / Bl.)</v>
          </cell>
          <cell r="F33" t="str">
            <v>nd</v>
          </cell>
          <cell r="G33" t="str">
            <v>nd</v>
          </cell>
          <cell r="H33" t="str">
            <v>nd</v>
          </cell>
          <cell r="I33" t="str">
            <v>nd</v>
          </cell>
          <cell r="J33" t="str">
            <v>nd</v>
          </cell>
          <cell r="K33">
            <v>21.565728001549363</v>
          </cell>
          <cell r="L33">
            <v>31.329841747023963</v>
          </cell>
          <cell r="M33">
            <v>30.469407357328944</v>
          </cell>
          <cell r="N33">
            <v>50.503644881230173</v>
          </cell>
          <cell r="O33">
            <v>31.276568573499528</v>
          </cell>
          <cell r="P33">
            <v>34.123711802187962</v>
          </cell>
          <cell r="Q33">
            <v>40.953579139215599</v>
          </cell>
          <cell r="R33">
            <v>46.864227459903155</v>
          </cell>
          <cell r="S33">
            <v>52.090045887116787</v>
          </cell>
          <cell r="T33">
            <v>55.326705723012033</v>
          </cell>
          <cell r="U33">
            <v>58.751124739871443</v>
          </cell>
          <cell r="V33">
            <v>59.466103144913312</v>
          </cell>
          <cell r="W33">
            <v>60.181081549955188</v>
          </cell>
          <cell r="X33">
            <v>60.89605995499705</v>
          </cell>
          <cell r="Y33">
            <v>39.450449927571029</v>
          </cell>
          <cell r="Z33">
            <v>-8.0495754582511347E-3</v>
          </cell>
          <cell r="AA33">
            <v>42.758415723832499</v>
          </cell>
          <cell r="AB33">
            <v>6.2569254924600415E-3</v>
          </cell>
          <cell r="AC33">
            <v>6.59</v>
          </cell>
          <cell r="AD33">
            <v>39.450449927571029</v>
          </cell>
          <cell r="AE33">
            <v>-8.0495754582511347E-3</v>
          </cell>
          <cell r="AF33">
            <v>6.59</v>
          </cell>
        </row>
        <row r="34">
          <cell r="C34" t="str">
            <v>Residuos vacío Cd.Madero</v>
          </cell>
          <cell r="D34" t="str">
            <v>(Dll.09 / Bl.)</v>
          </cell>
          <cell r="F34" t="str">
            <v>nd</v>
          </cell>
          <cell r="G34" t="str">
            <v>nd</v>
          </cell>
          <cell r="H34" t="str">
            <v>nd</v>
          </cell>
          <cell r="I34" t="str">
            <v>nd</v>
          </cell>
          <cell r="J34" t="str">
            <v>nd</v>
          </cell>
          <cell r="K34">
            <v>21.565728001549363</v>
          </cell>
          <cell r="L34">
            <v>31.536295074327015</v>
          </cell>
          <cell r="M34">
            <v>30.964882362481131</v>
          </cell>
          <cell r="N34">
            <v>51.085451531684932</v>
          </cell>
          <cell r="O34">
            <v>31.770689035449902</v>
          </cell>
          <cell r="P34">
            <v>34.617832264138329</v>
          </cell>
          <cell r="Q34">
            <v>41.447699601165965</v>
          </cell>
          <cell r="R34">
            <v>47.358347921853522</v>
          </cell>
          <cell r="S34">
            <v>52.584166349067161</v>
          </cell>
          <cell r="T34">
            <v>55.820826184962392</v>
          </cell>
          <cell r="U34">
            <v>59.245245201821831</v>
          </cell>
          <cell r="V34">
            <v>59.960223606863693</v>
          </cell>
          <cell r="W34">
            <v>60.675202011905562</v>
          </cell>
          <cell r="X34">
            <v>61.390180416947416</v>
          </cell>
          <cell r="Y34">
            <v>39.944570389521395</v>
          </cell>
          <cell r="Z34">
            <v>-8.1232924744716328E-3</v>
          </cell>
          <cell r="AA34">
            <v>43.252536185782901</v>
          </cell>
          <cell r="AB34">
            <v>6.1438009799659188E-3</v>
          </cell>
          <cell r="AC34">
            <v>6.5904299999999996</v>
          </cell>
          <cell r="AD34">
            <v>39.944570389521395</v>
          </cell>
          <cell r="AE34">
            <v>-8.1232924744716328E-3</v>
          </cell>
          <cell r="AF34">
            <v>6.5904299999999996</v>
          </cell>
        </row>
        <row r="35">
          <cell r="C35" t="str">
            <v>Residuos vacío Minatitlán</v>
          </cell>
          <cell r="D35" t="str">
            <v>(Dll.09 / Bl.)</v>
          </cell>
          <cell r="F35" t="str">
            <v>nd</v>
          </cell>
          <cell r="G35" t="str">
            <v>nd</v>
          </cell>
          <cell r="H35" t="str">
            <v>nd</v>
          </cell>
          <cell r="I35" t="str">
            <v>nd</v>
          </cell>
          <cell r="J35" t="str">
            <v>nd</v>
          </cell>
          <cell r="K35">
            <v>20.799411333741293</v>
          </cell>
          <cell r="L35">
            <v>30.603029057409248</v>
          </cell>
          <cell r="M35">
            <v>30.226946651798414</v>
          </cell>
          <cell r="N35">
            <v>49.800929600118266</v>
          </cell>
          <cell r="O35">
            <v>31.532574718976729</v>
          </cell>
          <cell r="P35">
            <v>34.330412700143654</v>
          </cell>
          <cell r="Q35">
            <v>41.199366904718993</v>
          </cell>
          <cell r="R35">
            <v>47.141829979567028</v>
          </cell>
          <cell r="S35">
            <v>52.395776984142834</v>
          </cell>
          <cell r="T35">
            <v>55.649858519214384</v>
          </cell>
          <cell r="U35">
            <v>59.092709870946891</v>
          </cell>
          <cell r="V35">
            <v>59.811544527894441</v>
          </cell>
          <cell r="W35">
            <v>60.530379184841991</v>
          </cell>
          <cell r="X35">
            <v>61.24921384178954</v>
          </cell>
          <cell r="Y35">
            <v>39.697203875370249</v>
          </cell>
          <cell r="Z35">
            <v>-6.2511122834770783E-3</v>
          </cell>
          <cell r="AA35">
            <v>43.020594571729319</v>
          </cell>
          <cell r="AB35">
            <v>6.9210862304955878E-3</v>
          </cell>
          <cell r="AC35">
            <v>6.5904299999999996</v>
          </cell>
          <cell r="AD35">
            <v>39.697203875370249</v>
          </cell>
          <cell r="AE35">
            <v>-6.2511122834770783E-3</v>
          </cell>
          <cell r="AF35">
            <v>6.5904299999999996</v>
          </cell>
        </row>
        <row r="36">
          <cell r="C36" t="str">
            <v>Residuos vacío Salamanca</v>
          </cell>
          <cell r="D36" t="str">
            <v>(Dll.09 / Bl.)</v>
          </cell>
          <cell r="F36" t="str">
            <v>nd</v>
          </cell>
          <cell r="G36" t="str">
            <v>nd</v>
          </cell>
          <cell r="H36" t="str">
            <v>nd</v>
          </cell>
          <cell r="I36" t="str">
            <v>nd</v>
          </cell>
          <cell r="J36" t="str">
            <v>nd</v>
          </cell>
          <cell r="K36">
            <v>21.733687816275228</v>
          </cell>
          <cell r="L36">
            <v>30.783707609886836</v>
          </cell>
          <cell r="M36">
            <v>28.82891915460662</v>
          </cell>
          <cell r="N36">
            <v>48.774827334969743</v>
          </cell>
          <cell r="O36">
            <v>36.996112128771863</v>
          </cell>
          <cell r="P36">
            <v>38.857150407030112</v>
          </cell>
          <cell r="Q36">
            <v>46.468755095011886</v>
          </cell>
          <cell r="R36">
            <v>53.015698498908925</v>
          </cell>
          <cell r="S36">
            <v>58.8040884733661</v>
          </cell>
          <cell r="T36">
            <v>62.389182292787879</v>
          </cell>
          <cell r="U36">
            <v>66.18224800710864</v>
          </cell>
          <cell r="V36">
            <v>66.974351450264194</v>
          </cell>
          <cell r="W36">
            <v>67.766454893419748</v>
          </cell>
          <cell r="X36">
            <v>68.558558336575302</v>
          </cell>
          <cell r="Y36">
            <v>44.984949529283703</v>
          </cell>
          <cell r="Z36">
            <v>6.3434469563563578E-3</v>
          </cell>
          <cell r="AA36">
            <v>48.601413327496878</v>
          </cell>
          <cell r="AB36">
            <v>1.141377569630575E-2</v>
          </cell>
          <cell r="AC36">
            <v>6.5904299999999996</v>
          </cell>
          <cell r="AD36">
            <v>44.984949529283703</v>
          </cell>
          <cell r="AE36">
            <v>6.3434469563563578E-3</v>
          </cell>
          <cell r="AF36">
            <v>6.5904299999999996</v>
          </cell>
        </row>
        <row r="37">
          <cell r="C37" t="str">
            <v>Residuos vacío Salina Cruz</v>
          </cell>
          <cell r="D37" t="str">
            <v>(Dll.09 / Bl.)</v>
          </cell>
          <cell r="F37" t="str">
            <v>nd</v>
          </cell>
          <cell r="G37" t="str">
            <v>nd</v>
          </cell>
          <cell r="H37" t="str">
            <v>nd</v>
          </cell>
          <cell r="I37" t="str">
            <v>nd</v>
          </cell>
          <cell r="J37" t="str">
            <v>nd</v>
          </cell>
          <cell r="K37">
            <v>22.594481892987908</v>
          </cell>
          <cell r="L37">
            <v>32.69648324458533</v>
          </cell>
          <cell r="M37">
            <v>31.784661878135051</v>
          </cell>
          <cell r="N37">
            <v>52.871840472879185</v>
          </cell>
          <cell r="O37">
            <v>36.26474216966151</v>
          </cell>
          <cell r="P37">
            <v>39.013274903306915</v>
          </cell>
          <cell r="Q37">
            <v>45.92131597542997</v>
          </cell>
          <cell r="R37">
            <v>51.895593804438469</v>
          </cell>
          <cell r="S37">
            <v>57.177669386376465</v>
          </cell>
          <cell r="T37">
            <v>60.449172620624353</v>
          </cell>
          <cell r="U37">
            <v>63.910456307229914</v>
          </cell>
          <cell r="V37">
            <v>64.633147216083145</v>
          </cell>
          <cell r="W37">
            <v>65.355838124936383</v>
          </cell>
          <cell r="X37">
            <v>66.078529033789607</v>
          </cell>
          <cell r="Y37">
            <v>44.420119128377031</v>
          </cell>
          <cell r="Z37">
            <v>-2.8605134272736699E-3</v>
          </cell>
          <cell r="AA37">
            <v>47.758934724833694</v>
          </cell>
          <cell r="AB37">
            <v>7.4601220077965547E-3</v>
          </cell>
          <cell r="AC37">
            <v>6.5904299999999996</v>
          </cell>
          <cell r="AD37">
            <v>44.420119128377031</v>
          </cell>
          <cell r="AE37">
            <v>-2.8605134272736699E-3</v>
          </cell>
          <cell r="AF37">
            <v>6.5904299999999996</v>
          </cell>
        </row>
        <row r="38">
          <cell r="C38" t="str">
            <v>Residuos vacío Tula</v>
          </cell>
          <cell r="D38" t="str">
            <v>(Dll.09 / Bl.)</v>
          </cell>
          <cell r="F38" t="str">
            <v>nd</v>
          </cell>
          <cell r="G38" t="str">
            <v>nd</v>
          </cell>
          <cell r="H38" t="str">
            <v>nd</v>
          </cell>
          <cell r="I38" t="str">
            <v>nd</v>
          </cell>
          <cell r="J38" t="str">
            <v>nd</v>
          </cell>
          <cell r="K38">
            <v>21.733687816275228</v>
          </cell>
          <cell r="L38">
            <v>29.974975762207219</v>
          </cell>
          <cell r="M38">
            <v>27.311752041178622</v>
          </cell>
          <cell r="N38">
            <v>47.384596750271626</v>
          </cell>
          <cell r="O38">
            <v>31.716194206109471</v>
          </cell>
          <cell r="P38">
            <v>34.341463820951112</v>
          </cell>
          <cell r="Q38">
            <v>41.347222061943434</v>
          </cell>
          <cell r="R38">
            <v>47.401036776353124</v>
          </cell>
          <cell r="S38">
            <v>52.753433801696552</v>
          </cell>
          <cell r="T38">
            <v>56.068491283885258</v>
          </cell>
          <cell r="U38">
            <v>59.575855807673484</v>
          </cell>
          <cell r="V38">
            <v>60.308187346290936</v>
          </cell>
          <cell r="W38">
            <v>61.040518884908387</v>
          </cell>
          <cell r="X38">
            <v>61.772850423525831</v>
          </cell>
          <cell r="Y38">
            <v>39.848440670630048</v>
          </cell>
          <cell r="Z38">
            <v>-1.2669508322102896E-3</v>
          </cell>
          <cell r="AA38">
            <v>43.225818517330666</v>
          </cell>
          <cell r="AB38">
            <v>8.8780697326900082E-3</v>
          </cell>
          <cell r="AC38">
            <v>6.5904299999999996</v>
          </cell>
          <cell r="AD38">
            <v>39.848440670630048</v>
          </cell>
          <cell r="AE38">
            <v>-1.2669508322102896E-3</v>
          </cell>
          <cell r="AF38">
            <v>6.5904299999999996</v>
          </cell>
        </row>
        <row r="39">
          <cell r="C39" t="str">
            <v>Residuos vacío Refinería</v>
          </cell>
          <cell r="D39" t="str">
            <v>(Dll.09 / Bl.)</v>
          </cell>
          <cell r="F39" t="str">
            <v>nd</v>
          </cell>
          <cell r="G39" t="str">
            <v>nd</v>
          </cell>
          <cell r="H39" t="str">
            <v>nd</v>
          </cell>
          <cell r="I39" t="str">
            <v>nd</v>
          </cell>
          <cell r="J39" t="str">
            <v>nd</v>
          </cell>
          <cell r="K39">
            <v>21.665454143729733</v>
          </cell>
          <cell r="L39">
            <v>31.154055415906605</v>
          </cell>
          <cell r="M39">
            <v>29.931094907588125</v>
          </cell>
          <cell r="N39">
            <v>42.878625834854475</v>
          </cell>
          <cell r="O39">
            <v>33.259480138744834</v>
          </cell>
          <cell r="P39">
            <v>35.880640982959683</v>
          </cell>
          <cell r="Q39">
            <v>42.889656462914303</v>
          </cell>
          <cell r="R39">
            <v>48.946122406837375</v>
          </cell>
          <cell r="S39">
            <v>54.300863480294318</v>
          </cell>
          <cell r="T39">
            <v>57.617372770747714</v>
          </cell>
          <cell r="U39">
            <v>61.126273322442032</v>
          </cell>
          <cell r="V39">
            <v>61.858926215384962</v>
          </cell>
          <cell r="W39">
            <v>62.591579108327878</v>
          </cell>
          <cell r="X39">
            <v>63.324232001270794</v>
          </cell>
          <cell r="Y39">
            <v>41.390955586792238</v>
          </cell>
          <cell r="Z39">
            <v>1.0831209553902266E-2</v>
          </cell>
          <cell r="AA39">
            <v>44.769618841834344</v>
          </cell>
          <cell r="AB39">
            <v>1.3081308008393799E-2</v>
          </cell>
          <cell r="AC39">
            <v>6.5904299999999996</v>
          </cell>
          <cell r="AD39">
            <v>41.390955586792238</v>
          </cell>
          <cell r="AE39">
            <v>1.0831209553902266E-2</v>
          </cell>
          <cell r="AF39">
            <v>6.5904299999999996</v>
          </cell>
        </row>
        <row r="40">
          <cell r="B40" t="str">
            <v>-----   Gas Natural   -----</v>
          </cell>
          <cell r="AF40" t="str">
            <v>Mill.BTU / MPC</v>
          </cell>
        </row>
        <row r="41">
          <cell r="B41" t="str">
            <v>Externo</v>
          </cell>
        </row>
        <row r="42">
          <cell r="C42" t="str">
            <v>Natural Gas Henry Hub</v>
          </cell>
          <cell r="D42" t="str">
            <v>(Dll.09 / MillBtu)</v>
          </cell>
          <cell r="F42">
            <v>5.217367450662838</v>
          </cell>
          <cell r="G42">
            <v>4.6845894278786417</v>
          </cell>
          <cell r="H42">
            <v>3.8898785752104073</v>
          </cell>
          <cell r="I42">
            <v>6.2125919789651629</v>
          </cell>
          <cell r="J42">
            <v>6.4685150565868605</v>
          </cell>
          <cell r="K42">
            <v>9.4886379256481401</v>
          </cell>
          <cell r="L42">
            <v>6.9814255837604273</v>
          </cell>
          <cell r="M42">
            <v>7.0236805999388654</v>
          </cell>
          <cell r="N42">
            <v>8.7442908990780523</v>
          </cell>
          <cell r="O42">
            <v>5.0509442222222223</v>
          </cell>
          <cell r="P42">
            <v>5.7119565075016308</v>
          </cell>
          <cell r="Q42">
            <v>9.5227006759997952</v>
          </cell>
          <cell r="R42">
            <v>11.553679352748189</v>
          </cell>
          <cell r="S42">
            <v>11.69888594886193</v>
          </cell>
          <cell r="T42">
            <v>12.221346999660554</v>
          </cell>
          <cell r="U42">
            <v>12.773410047739459</v>
          </cell>
          <cell r="V42">
            <v>12.889505610381477</v>
          </cell>
          <cell r="W42">
            <v>13.005601173023495</v>
          </cell>
          <cell r="X42">
            <v>13.119550663845656</v>
          </cell>
          <cell r="Y42">
            <v>8.3678835109945311</v>
          </cell>
          <cell r="Z42">
            <v>2.3016959876933862E-2</v>
          </cell>
          <cell r="AA42">
            <v>9.2993108172876244</v>
          </cell>
          <cell r="AB42">
            <v>1.3615272203998829E-2</v>
          </cell>
          <cell r="AC42">
            <v>1.028</v>
          </cell>
          <cell r="AD42">
            <v>8.3678835109945311</v>
          </cell>
          <cell r="AE42">
            <v>2.3016959876933862E-2</v>
          </cell>
          <cell r="AF42">
            <v>1.028</v>
          </cell>
        </row>
        <row r="43">
          <cell r="C43" t="str">
            <v>Natural Gas  Avg. Wellhead</v>
          </cell>
          <cell r="D43" t="str">
            <v>(Dll.09 / MillBtu)</v>
          </cell>
          <cell r="F43">
            <v>4.347130028846192</v>
          </cell>
          <cell r="G43">
            <v>4.6008401985074245</v>
          </cell>
          <cell r="H43">
            <v>3.3381868056575628</v>
          </cell>
          <cell r="I43">
            <v>5.3864020858195047</v>
          </cell>
          <cell r="J43">
            <v>5.8810351563140832</v>
          </cell>
          <cell r="K43">
            <v>7.6308808088374116</v>
          </cell>
          <cell r="L43">
            <v>6.4506742254850913</v>
          </cell>
          <cell r="M43">
            <v>6.2559451821134306</v>
          </cell>
          <cell r="N43">
            <v>7.7562973760932952</v>
          </cell>
          <cell r="O43">
            <v>4.4792391857848894</v>
          </cell>
          <cell r="P43">
            <v>5.0265362056031107</v>
          </cell>
          <cell r="Q43">
            <v>8.1817104333061987</v>
          </cell>
          <cell r="R43">
            <v>9.863295786336213</v>
          </cell>
          <cell r="S43">
            <v>9.9835222013073146</v>
          </cell>
          <cell r="T43">
            <v>10.416103232614951</v>
          </cell>
          <cell r="U43">
            <v>10.873193770406745</v>
          </cell>
          <cell r="V43">
            <v>10.969317181216331</v>
          </cell>
          <cell r="W43">
            <v>11.065440592025917</v>
          </cell>
          <cell r="X43">
            <v>11.15978712404296</v>
          </cell>
          <cell r="Y43">
            <v>7.2255587748311196</v>
          </cell>
          <cell r="Z43">
            <v>1.9542433685677985E-2</v>
          </cell>
          <cell r="AA43">
            <v>7.9967507787679963</v>
          </cell>
          <cell r="AB43">
            <v>1.2200891069033437E-2</v>
          </cell>
          <cell r="AC43">
            <v>1.028</v>
          </cell>
          <cell r="AD43">
            <v>7.2255587748311196</v>
          </cell>
          <cell r="AE43">
            <v>1.9542433685677985E-2</v>
          </cell>
          <cell r="AF43">
            <v>1.028</v>
          </cell>
        </row>
        <row r="44">
          <cell r="C44" t="str">
            <v>NG Houston Ship Channel</v>
          </cell>
          <cell r="D44" t="str">
            <v>(Dll.09 / MillBtu)</v>
          </cell>
          <cell r="F44">
            <v>5.2268610265287663</v>
          </cell>
          <cell r="G44">
            <v>4.7017394182378007</v>
          </cell>
          <cell r="H44">
            <v>3.8580236833112491</v>
          </cell>
          <cell r="I44">
            <v>6.1115555353938653</v>
          </cell>
          <cell r="J44">
            <v>6.3013503990525574</v>
          </cell>
          <cell r="K44">
            <v>8.6087936540725636</v>
          </cell>
          <cell r="L44">
            <v>6.5979712253187586</v>
          </cell>
          <cell r="M44">
            <v>6.8504451953465102</v>
          </cell>
          <cell r="N44">
            <v>8.392852050383885</v>
          </cell>
          <cell r="O44">
            <v>4.5937222222222216</v>
          </cell>
          <cell r="P44">
            <v>5.2547345075016301</v>
          </cell>
          <cell r="Q44">
            <v>9.0654786759997954</v>
          </cell>
          <cell r="R44">
            <v>11.096457352748189</v>
          </cell>
          <cell r="S44">
            <v>11.24166394886193</v>
          </cell>
          <cell r="T44">
            <v>11.764124999660554</v>
          </cell>
          <cell r="U44">
            <v>12.316188047739459</v>
          </cell>
          <cell r="V44">
            <v>12.432283610381477</v>
          </cell>
          <cell r="W44">
            <v>12.548379173023495</v>
          </cell>
          <cell r="X44">
            <v>12.662328663845656</v>
          </cell>
          <cell r="Y44">
            <v>7.9106615109945313</v>
          </cell>
          <cell r="Z44">
            <v>2.2966714499143226E-2</v>
          </cell>
          <cell r="AA44">
            <v>8.8420888172876246</v>
          </cell>
          <cell r="AB44">
            <v>1.3802755160842395E-2</v>
          </cell>
          <cell r="AC44">
            <v>1.028</v>
          </cell>
          <cell r="AD44">
            <v>7.9106615109945313</v>
          </cell>
          <cell r="AE44">
            <v>2.2966714499143226E-2</v>
          </cell>
          <cell r="AF44">
            <v>1.028</v>
          </cell>
        </row>
        <row r="45">
          <cell r="C45" t="str">
            <v>Natural Gas  South Texas</v>
          </cell>
          <cell r="D45" t="str">
            <v>(Dll.09 / MillBtu)</v>
          </cell>
          <cell r="F45">
            <v>4.5163491529310331</v>
          </cell>
          <cell r="G45">
            <v>4.8124328392367817</v>
          </cell>
          <cell r="H45">
            <v>3.5793962631131442</v>
          </cell>
          <cell r="I45">
            <v>5.82649762673302</v>
          </cell>
          <cell r="J45">
            <v>6.449115147484707</v>
          </cell>
          <cell r="K45">
            <v>8.0878487666872303</v>
          </cell>
          <cell r="L45">
            <v>6.6416707142897522</v>
          </cell>
          <cell r="M45">
            <v>6.4070503195890938</v>
          </cell>
          <cell r="N45">
            <v>8.3372700000000002</v>
          </cell>
          <cell r="O45">
            <v>4.392722222222222</v>
          </cell>
          <cell r="P45">
            <v>5.0537345075016304</v>
          </cell>
          <cell r="Q45">
            <v>8.8644786759997949</v>
          </cell>
          <cell r="R45">
            <v>10.895457352748188</v>
          </cell>
          <cell r="S45">
            <v>11.04066394886193</v>
          </cell>
          <cell r="T45">
            <v>11.563124999660554</v>
          </cell>
          <cell r="U45">
            <v>12.115188047739458</v>
          </cell>
          <cell r="V45">
            <v>12.231283610381476</v>
          </cell>
          <cell r="W45">
            <v>12.347379173023494</v>
          </cell>
          <cell r="X45">
            <v>12.461328663845656</v>
          </cell>
          <cell r="Y45">
            <v>7.7096615109945308</v>
          </cell>
          <cell r="Z45">
            <v>2.183396284836836E-2</v>
          </cell>
          <cell r="AA45">
            <v>8.6410888172876223</v>
          </cell>
          <cell r="AB45">
            <v>1.3486612093283057E-2</v>
          </cell>
          <cell r="AC45">
            <v>1.028</v>
          </cell>
          <cell r="AD45">
            <v>7.7096615109945308</v>
          </cell>
          <cell r="AE45">
            <v>2.183396284836836E-2</v>
          </cell>
          <cell r="AF45">
            <v>1.028</v>
          </cell>
        </row>
        <row r="46">
          <cell r="C46" t="str">
            <v>Nat. Gas EPGT - P. Negras</v>
          </cell>
          <cell r="D46" t="str">
            <v>(Dll.09 / MillBtu)</v>
          </cell>
          <cell r="F46" t="str">
            <v>n.d.</v>
          </cell>
          <cell r="G46" t="str">
            <v>n.d.</v>
          </cell>
          <cell r="H46" t="str">
            <v>n.d.</v>
          </cell>
          <cell r="I46" t="str">
            <v>n.d.</v>
          </cell>
          <cell r="J46" t="str">
            <v>n.d.</v>
          </cell>
          <cell r="K46">
            <v>8.627877007078931</v>
          </cell>
          <cell r="L46">
            <v>6.9454447030998194</v>
          </cell>
          <cell r="M46">
            <v>6.9815873428980888</v>
          </cell>
          <cell r="N46">
            <v>8.6797270224154204</v>
          </cell>
          <cell r="O46">
            <v>3.8626112222222222</v>
          </cell>
          <cell r="P46">
            <v>4.5236235075016307</v>
          </cell>
          <cell r="Q46">
            <v>8.3343676759997951</v>
          </cell>
          <cell r="R46">
            <v>10.365346352748189</v>
          </cell>
          <cell r="S46">
            <v>10.51055294886193</v>
          </cell>
          <cell r="T46">
            <v>11.033013999660554</v>
          </cell>
          <cell r="U46">
            <v>11.585077047739459</v>
          </cell>
          <cell r="V46">
            <v>11.701172610381477</v>
          </cell>
          <cell r="W46">
            <v>11.817268173023495</v>
          </cell>
          <cell r="X46">
            <v>11.931217663845656</v>
          </cell>
          <cell r="Y46">
            <v>7.1795505109945319</v>
          </cell>
          <cell r="Z46">
            <v>1.3351738721736339E-2</v>
          </cell>
          <cell r="AA46">
            <v>8.1109778172876261</v>
          </cell>
          <cell r="AB46">
            <v>1.0662046103740996E-2</v>
          </cell>
          <cell r="AC46">
            <v>1.028</v>
          </cell>
          <cell r="AD46">
            <v>7.1795505109945319</v>
          </cell>
          <cell r="AE46">
            <v>1.3351738721736339E-2</v>
          </cell>
          <cell r="AF46">
            <v>1.028</v>
          </cell>
        </row>
        <row r="47">
          <cell r="C47" t="str">
            <v>Natural Gas  Permian B.</v>
          </cell>
          <cell r="D47" t="str">
            <v>(Dll.09 / MillBtu)</v>
          </cell>
          <cell r="F47">
            <v>5.140185019516875</v>
          </cell>
          <cell r="G47">
            <v>4.563445121031096</v>
          </cell>
          <cell r="H47">
            <v>3.6508122774697527</v>
          </cell>
          <cell r="I47">
            <v>5.8923136807407124</v>
          </cell>
          <cell r="J47">
            <v>5.9501487494445646</v>
          </cell>
          <cell r="K47">
            <v>8.1414989463610308</v>
          </cell>
          <cell r="L47">
            <v>6.2089385014049672</v>
          </cell>
          <cell r="M47">
            <v>6.4263661546623743</v>
          </cell>
          <cell r="N47">
            <v>7.4850567257404323</v>
          </cell>
          <cell r="O47">
            <v>3.8626112222222222</v>
          </cell>
          <cell r="P47">
            <v>4.5236235075016307</v>
          </cell>
          <cell r="Q47">
            <v>8.3343676759997951</v>
          </cell>
          <cell r="R47">
            <v>10.365346352748189</v>
          </cell>
          <cell r="S47">
            <v>10.51055294886193</v>
          </cell>
          <cell r="T47">
            <v>11.033013999660554</v>
          </cell>
          <cell r="U47">
            <v>11.585077047739459</v>
          </cell>
          <cell r="V47">
            <v>11.701172610381477</v>
          </cell>
          <cell r="W47">
            <v>11.817268173023495</v>
          </cell>
          <cell r="X47">
            <v>11.931217663845656</v>
          </cell>
          <cell r="Y47">
            <v>7.1795505109945319</v>
          </cell>
          <cell r="Z47">
            <v>2.7085667517060541E-2</v>
          </cell>
          <cell r="AA47">
            <v>8.1109778172876261</v>
          </cell>
          <cell r="AB47">
            <v>1.5663056377088314E-2</v>
          </cell>
          <cell r="AC47">
            <v>1.028</v>
          </cell>
          <cell r="AD47">
            <v>7.1795505109945319</v>
          </cell>
          <cell r="AE47">
            <v>2.7085667517060541E-2</v>
          </cell>
          <cell r="AF47">
            <v>1.028</v>
          </cell>
        </row>
        <row r="48">
          <cell r="C48" t="str">
            <v>NG Permian (Zona Nte Import.)</v>
          </cell>
          <cell r="D48" t="str">
            <v>(Dll.09 / MillBtu)</v>
          </cell>
          <cell r="F48" t="str">
            <v>nd</v>
          </cell>
          <cell r="G48" t="str">
            <v>nd</v>
          </cell>
          <cell r="H48" t="str">
            <v>nd</v>
          </cell>
          <cell r="I48" t="str">
            <v>nd</v>
          </cell>
          <cell r="J48" t="str">
            <v>nd</v>
          </cell>
          <cell r="K48" t="str">
            <v>nd</v>
          </cell>
          <cell r="L48" t="str">
            <v>nd</v>
          </cell>
          <cell r="M48" t="str">
            <v>nd</v>
          </cell>
          <cell r="N48">
            <v>7.505058100500273</v>
          </cell>
          <cell r="O48">
            <v>4.392722222222222</v>
          </cell>
          <cell r="P48">
            <v>5.0537345075016304</v>
          </cell>
          <cell r="Q48">
            <v>8.8644786759997949</v>
          </cell>
          <cell r="R48">
            <v>10.895457352748188</v>
          </cell>
          <cell r="S48">
            <v>11.04066394886193</v>
          </cell>
          <cell r="T48">
            <v>11.563124999660554</v>
          </cell>
          <cell r="U48">
            <v>12.115188047739458</v>
          </cell>
          <cell r="V48">
            <v>12.231283610381476</v>
          </cell>
          <cell r="W48">
            <v>12.347379173023494</v>
          </cell>
          <cell r="X48">
            <v>12.461328663845656</v>
          </cell>
          <cell r="Y48">
            <v>7.7096615109945308</v>
          </cell>
          <cell r="Z48">
            <v>3.1649409621488767E-2</v>
          </cell>
          <cell r="AA48">
            <v>8.6410888172876223</v>
          </cell>
          <cell r="AB48">
            <v>1.704540746662242E-2</v>
          </cell>
          <cell r="AC48">
            <v>1.028</v>
          </cell>
          <cell r="AD48">
            <v>7.7096615109945308</v>
          </cell>
          <cell r="AE48">
            <v>3.1649409621488767E-2</v>
          </cell>
          <cell r="AF48">
            <v>1.028</v>
          </cell>
        </row>
        <row r="49">
          <cell r="C49" t="str">
            <v>NG Permian-S.Juan (Naco)</v>
          </cell>
          <cell r="D49" t="str">
            <v>(Dll.09 / MillBtu)</v>
          </cell>
          <cell r="F49">
            <v>4.917821258142685</v>
          </cell>
          <cell r="G49">
            <v>4.3485207990954802</v>
          </cell>
          <cell r="H49">
            <v>3.3599902312158303</v>
          </cell>
          <cell r="I49">
            <v>5.542904843092967</v>
          </cell>
          <cell r="J49">
            <v>5.8390760196023139</v>
          </cell>
          <cell r="K49">
            <v>7.9195030819631667</v>
          </cell>
          <cell r="L49">
            <v>6.0908612844872732</v>
          </cell>
          <cell r="M49">
            <v>6.2821271606810036</v>
          </cell>
          <cell r="N49">
            <v>7.2823206238945319</v>
          </cell>
          <cell r="O49">
            <v>3.7671942222222219</v>
          </cell>
          <cell r="P49">
            <v>4.4282065075016304</v>
          </cell>
          <cell r="Q49">
            <v>8.2389506759997957</v>
          </cell>
          <cell r="R49">
            <v>10.269929352748189</v>
          </cell>
          <cell r="S49">
            <v>10.415135948861931</v>
          </cell>
          <cell r="T49">
            <v>10.937596999660554</v>
          </cell>
          <cell r="U49">
            <v>11.489660047739459</v>
          </cell>
          <cell r="V49">
            <v>11.605755610381477</v>
          </cell>
          <cell r="W49">
            <v>11.721851173023495</v>
          </cell>
          <cell r="X49">
            <v>11.835800663845657</v>
          </cell>
          <cell r="Y49">
            <v>7.0841335109945316</v>
          </cell>
          <cell r="Z49">
            <v>2.8759579418433656E-2</v>
          </cell>
          <cell r="AA49">
            <v>8.0155608172876303</v>
          </cell>
          <cell r="AB49">
            <v>1.6321067426387836E-2</v>
          </cell>
          <cell r="AC49">
            <v>1.028</v>
          </cell>
          <cell r="AD49">
            <v>7.0841335109945316</v>
          </cell>
          <cell r="AE49">
            <v>2.8759579418433656E-2</v>
          </cell>
          <cell r="AF49">
            <v>1.028</v>
          </cell>
        </row>
        <row r="50">
          <cell r="C50" t="str">
            <v>Natural Gas  San Juan</v>
          </cell>
          <cell r="D50" t="str">
            <v>(Dll.09 / MillBtu)</v>
          </cell>
          <cell r="F50">
            <v>4.695457496768495</v>
          </cell>
          <cell r="G50">
            <v>4.1335964771598643</v>
          </cell>
          <cell r="H50">
            <v>3.0691681849619075</v>
          </cell>
          <cell r="I50">
            <v>5.1934960054452217</v>
          </cell>
          <cell r="J50">
            <v>5.7280032897600623</v>
          </cell>
          <cell r="K50">
            <v>7.6975072175653025</v>
          </cell>
          <cell r="L50">
            <v>5.9727840675695791</v>
          </cell>
          <cell r="M50">
            <v>6.137888166699633</v>
          </cell>
          <cell r="N50">
            <v>7.0795845220486315</v>
          </cell>
          <cell r="O50">
            <v>3.671777222222222</v>
          </cell>
          <cell r="P50">
            <v>4.3327895075016301</v>
          </cell>
          <cell r="Q50">
            <v>8.1435336759997945</v>
          </cell>
          <cell r="R50">
            <v>10.174512352748188</v>
          </cell>
          <cell r="S50">
            <v>10.319718948861929</v>
          </cell>
          <cell r="T50">
            <v>10.842179999660553</v>
          </cell>
          <cell r="U50">
            <v>11.394243047739458</v>
          </cell>
          <cell r="V50">
            <v>11.510338610381476</v>
          </cell>
          <cell r="W50">
            <v>11.626434173023494</v>
          </cell>
          <cell r="X50">
            <v>11.740383663845655</v>
          </cell>
          <cell r="Y50">
            <v>6.9887165109945304</v>
          </cell>
          <cell r="Z50">
            <v>3.0500232996995003E-2</v>
          </cell>
          <cell r="AA50">
            <v>7.9201438172876264</v>
          </cell>
          <cell r="AB50">
            <v>1.7003585245608077E-2</v>
          </cell>
          <cell r="AC50">
            <v>1.028</v>
          </cell>
          <cell r="AD50">
            <v>6.9887165109945304</v>
          </cell>
          <cell r="AE50">
            <v>3.0500232996995003E-2</v>
          </cell>
          <cell r="AF50">
            <v>1.028</v>
          </cell>
        </row>
        <row r="51">
          <cell r="C51" t="str">
            <v>Natural Gas SoCal</v>
          </cell>
          <cell r="D51" t="str">
            <v>(Dll.09 / MillBtu)</v>
          </cell>
          <cell r="F51">
            <v>7.6559064121033717</v>
          </cell>
          <cell r="G51">
            <v>9.0689684648093998</v>
          </cell>
          <cell r="H51">
            <v>3.6545694301918372</v>
          </cell>
          <cell r="I51">
            <v>5.7848443007017263</v>
          </cell>
          <cell r="J51">
            <v>6.0929567333398671</v>
          </cell>
          <cell r="K51">
            <v>8.1034919001267145</v>
          </cell>
          <cell r="L51">
            <v>6.3182018217018232</v>
          </cell>
          <cell r="M51">
            <v>6.4894582308235664</v>
          </cell>
          <cell r="N51">
            <v>7.7215942788124083</v>
          </cell>
          <cell r="O51">
            <v>4.2537222222222217</v>
          </cell>
          <cell r="P51">
            <v>4.9147345075016302</v>
          </cell>
          <cell r="Q51">
            <v>8.7254786759997955</v>
          </cell>
          <cell r="R51">
            <v>10.756457352748189</v>
          </cell>
          <cell r="S51">
            <v>10.90166394886193</v>
          </cell>
          <cell r="T51">
            <v>11.424124999660554</v>
          </cell>
          <cell r="U51">
            <v>11.976188047739459</v>
          </cell>
          <cell r="V51">
            <v>12.092283610381477</v>
          </cell>
          <cell r="W51">
            <v>12.208379173023495</v>
          </cell>
          <cell r="X51">
            <v>12.322328663845656</v>
          </cell>
          <cell r="Y51">
            <v>7.5706615109945314</v>
          </cell>
          <cell r="Z51">
            <v>2.7748050481263498E-2</v>
          </cell>
          <cell r="AA51">
            <v>8.5020888172876248</v>
          </cell>
          <cell r="AB51">
            <v>1.570173348826942E-2</v>
          </cell>
          <cell r="AC51">
            <v>1.028</v>
          </cell>
          <cell r="AD51">
            <v>7.5706615109945314</v>
          </cell>
          <cell r="AE51">
            <v>2.7748050481263498E-2</v>
          </cell>
          <cell r="AF51">
            <v>1.028</v>
          </cell>
        </row>
        <row r="52">
          <cell r="C52" t="str">
            <v>Natural Gas Ehrenberg</v>
          </cell>
          <cell r="D52" t="str">
            <v>(Dll.09 / MillBtu)</v>
          </cell>
          <cell r="F52">
            <v>7.6559064121033717</v>
          </cell>
          <cell r="G52">
            <v>9.0689684648093998</v>
          </cell>
          <cell r="H52">
            <v>3.6545694301918372</v>
          </cell>
          <cell r="I52">
            <v>5.7848443007017263</v>
          </cell>
          <cell r="J52">
            <v>6.0929567333398671</v>
          </cell>
          <cell r="K52">
            <v>8.1034919001267145</v>
          </cell>
          <cell r="L52">
            <v>6.3182018217018232</v>
          </cell>
          <cell r="M52">
            <v>6.4894582308235664</v>
          </cell>
          <cell r="N52">
            <v>7.7215942788124083</v>
          </cell>
          <cell r="O52">
            <v>4.3683468111111114</v>
          </cell>
          <cell r="P52">
            <v>5.0474708330071758</v>
          </cell>
          <cell r="Q52">
            <v>8.9626293917221904</v>
          </cell>
          <cell r="R52">
            <v>11.04925688421349</v>
          </cell>
          <cell r="S52">
            <v>11.198442141060747</v>
          </cell>
          <cell r="T52">
            <v>11.735218624651253</v>
          </cell>
          <cell r="U52">
            <v>12.302408200247521</v>
          </cell>
          <cell r="V52">
            <v>12.421684781305929</v>
          </cell>
          <cell r="W52">
            <v>12.540961362364339</v>
          </cell>
          <cell r="X52">
            <v>12.658033069235028</v>
          </cell>
          <cell r="Y52">
            <v>7.7761702363957825</v>
          </cell>
          <cell r="Z52">
            <v>3.0259897531935032E-2</v>
          </cell>
          <cell r="AA52">
            <v>8.7331186508813072</v>
          </cell>
          <cell r="AB52">
            <v>1.6612179023329565E-2</v>
          </cell>
          <cell r="AC52">
            <v>1.028</v>
          </cell>
          <cell r="AD52">
            <v>7.7761702363957825</v>
          </cell>
          <cell r="AE52">
            <v>3.0259897531935032E-2</v>
          </cell>
          <cell r="AF52">
            <v>1.028</v>
          </cell>
        </row>
        <row r="53">
          <cell r="C53" t="str">
            <v>Natural Gas Utilities USA</v>
          </cell>
          <cell r="D53" t="str">
            <v>(Dll.09 / MillBtu)</v>
          </cell>
          <cell r="F53">
            <v>5.2089367442116092</v>
          </cell>
          <cell r="G53">
            <v>5.3043178665396065</v>
          </cell>
          <cell r="H53">
            <v>4.1372242521697382</v>
          </cell>
          <cell r="I53">
            <v>6.133754337517769</v>
          </cell>
          <cell r="J53">
            <v>6.5929204595212445</v>
          </cell>
          <cell r="K53">
            <v>8.7948660098678371</v>
          </cell>
          <cell r="L53">
            <v>7.2020616808079501</v>
          </cell>
          <cell r="M53">
            <v>7.1851936549335109</v>
          </cell>
          <cell r="N53">
            <v>9.0097899999999989</v>
          </cell>
          <cell r="O53">
            <v>5.3155327420993332</v>
          </cell>
          <cell r="P53">
            <v>5.8927967538706971</v>
          </cell>
          <cell r="Q53">
            <v>9.2207310684526504</v>
          </cell>
          <cell r="R53">
            <v>10.994390839793052</v>
          </cell>
          <cell r="S53">
            <v>11.12120019579897</v>
          </cell>
          <cell r="T53">
            <v>11.57746699884456</v>
          </cell>
          <cell r="U53">
            <v>12.059585314921012</v>
          </cell>
          <cell r="V53">
            <v>12.160971918062977</v>
          </cell>
          <cell r="W53">
            <v>12.262358521204938</v>
          </cell>
          <cell r="X53">
            <v>12.361870953388404</v>
          </cell>
          <cell r="Y53">
            <v>8.212225773802059</v>
          </cell>
          <cell r="Z53">
            <v>1.5864974115967767E-2</v>
          </cell>
          <cell r="AA53">
            <v>9.0256440346697353</v>
          </cell>
          <cell r="AB53">
            <v>1.0599280184398596E-2</v>
          </cell>
          <cell r="AC53">
            <v>1.0279466740000001</v>
          </cell>
          <cell r="AD53">
            <v>8.212225773802059</v>
          </cell>
          <cell r="AE53">
            <v>1.5864974115967767E-2</v>
          </cell>
          <cell r="AF53">
            <v>1.0279466740000001</v>
          </cell>
        </row>
        <row r="54">
          <cell r="B54" t="str">
            <v>Interno</v>
          </cell>
        </row>
        <row r="55">
          <cell r="C55" t="str">
            <v>Gas Natural Reynosa</v>
          </cell>
          <cell r="D55" t="str">
            <v>(Dll.09 / MillBtu)</v>
          </cell>
          <cell r="F55">
            <v>4.2138569479965851</v>
          </cell>
          <cell r="G55">
            <v>4.8941119362300025</v>
          </cell>
          <cell r="H55">
            <v>3.6015443374540093</v>
          </cell>
          <cell r="I55">
            <v>5.9071174916509586</v>
          </cell>
          <cell r="J55">
            <v>6.5821003407597098</v>
          </cell>
          <cell r="K55">
            <v>8.2316335722253129</v>
          </cell>
          <cell r="L55">
            <v>6.7488842271125362</v>
          </cell>
          <cell r="M55">
            <v>6.5325443466902779</v>
          </cell>
          <cell r="N55">
            <v>8.2970608545276274</v>
          </cell>
          <cell r="O55">
            <v>4.392722222222222</v>
          </cell>
          <cell r="P55">
            <v>5.0537345075016304</v>
          </cell>
          <cell r="Q55">
            <v>8.8644786759997949</v>
          </cell>
          <cell r="R55">
            <v>10.895457352748188</v>
          </cell>
          <cell r="S55">
            <v>11.04066394886193</v>
          </cell>
          <cell r="T55">
            <v>11.563124999660554</v>
          </cell>
          <cell r="U55">
            <v>12.115188047739458</v>
          </cell>
          <cell r="V55">
            <v>12.231283610381476</v>
          </cell>
          <cell r="W55">
            <v>12.347379173023494</v>
          </cell>
          <cell r="X55">
            <v>12.461328663845656</v>
          </cell>
          <cell r="Y55">
            <v>7.7096615109945308</v>
          </cell>
          <cell r="Z55">
            <v>2.2283156321617925E-2</v>
          </cell>
          <cell r="AA55">
            <v>8.6410888172876223</v>
          </cell>
          <cell r="AB55">
            <v>1.3649948164398351E-2</v>
          </cell>
          <cell r="AC55">
            <v>0.98895481900000004</v>
          </cell>
          <cell r="AD55">
            <v>7.7096615109945308</v>
          </cell>
          <cell r="AE55">
            <v>2.2283156321617925E-2</v>
          </cell>
          <cell r="AF55">
            <v>0.98895481900000004</v>
          </cell>
        </row>
        <row r="56">
          <cell r="C56" t="str">
            <v>Gas Nat. Cd Juárez/Samalayuca</v>
          </cell>
          <cell r="D56" t="str">
            <v>(Dll.09 / MillBtu)</v>
          </cell>
          <cell r="F56">
            <v>4.5369890736702905</v>
          </cell>
          <cell r="G56">
            <v>5.45994664269395</v>
          </cell>
          <cell r="H56">
            <v>3.8932587989536818</v>
          </cell>
          <cell r="I56">
            <v>6.049901747611492</v>
          </cell>
          <cell r="J56">
            <v>6.5087480900364874</v>
          </cell>
          <cell r="K56">
            <v>8.2641643815401302</v>
          </cell>
          <cell r="L56">
            <v>6.8646193697941733</v>
          </cell>
          <cell r="M56">
            <v>6.7884490461080462</v>
          </cell>
          <cell r="N56">
            <v>7.505058100500273</v>
          </cell>
          <cell r="O56">
            <v>4.8722398169417476</v>
          </cell>
          <cell r="P56">
            <v>5.5373503783898883</v>
          </cell>
          <cell r="Q56">
            <v>7.5409633564393257</v>
          </cell>
          <cell r="R56">
            <v>9.584534100983559</v>
          </cell>
          <cell r="S56">
            <v>9.7306409779932075</v>
          </cell>
          <cell r="T56">
            <v>10.256341287306782</v>
          </cell>
          <cell r="U56">
            <v>10.811827126283777</v>
          </cell>
          <cell r="V56">
            <v>10.927922688925795</v>
          </cell>
          <cell r="W56">
            <v>11.044018251567813</v>
          </cell>
          <cell r="X56">
            <v>11.160113814209831</v>
          </cell>
          <cell r="Y56">
            <v>6.9000760646924881</v>
          </cell>
          <cell r="Z56">
            <v>1.9289114495747661E-2</v>
          </cell>
          <cell r="AA56">
            <v>7.700152657105841</v>
          </cell>
          <cell r="AB56">
            <v>1.3313477132133267E-2</v>
          </cell>
          <cell r="AC56">
            <v>1.028</v>
          </cell>
          <cell r="AD56">
            <v>6.9000760646924881</v>
          </cell>
          <cell r="AE56">
            <v>1.9289114495747661E-2</v>
          </cell>
          <cell r="AF56">
            <v>1.028</v>
          </cell>
        </row>
        <row r="57">
          <cell r="C57" t="str">
            <v>Gas Natural Cd.Pemex</v>
          </cell>
          <cell r="D57" t="str">
            <v>(Dll.09 / MillBtu)</v>
          </cell>
          <cell r="F57">
            <v>3.8365811679475197</v>
          </cell>
          <cell r="G57">
            <v>4.5248076218254782</v>
          </cell>
          <cell r="H57">
            <v>3.2378659832507397</v>
          </cell>
          <cell r="I57">
            <v>5.5016138942386998</v>
          </cell>
          <cell r="J57">
            <v>6.1742752745368694</v>
          </cell>
          <cell r="K57">
            <v>7.8278447295208462</v>
          </cell>
          <cell r="L57">
            <v>6.3453206426987201</v>
          </cell>
          <cell r="M57">
            <v>6.1400104226535577</v>
          </cell>
          <cell r="N57">
            <v>8.1665844208568874</v>
          </cell>
          <cell r="O57">
            <v>4.2042132222222222</v>
          </cell>
          <cell r="P57">
            <v>4.8652255075016306</v>
          </cell>
          <cell r="Q57">
            <v>8.6759696759997951</v>
          </cell>
          <cell r="R57">
            <v>10.706948352748189</v>
          </cell>
          <cell r="S57">
            <v>10.85215494886193</v>
          </cell>
          <cell r="T57">
            <v>11.374615999660554</v>
          </cell>
          <cell r="U57">
            <v>11.926679047739459</v>
          </cell>
          <cell r="V57">
            <v>12.042774610381477</v>
          </cell>
          <cell r="W57">
            <v>12.158870173023494</v>
          </cell>
          <cell r="X57">
            <v>12.272819663845656</v>
          </cell>
          <cell r="Y57">
            <v>7.5211525109945327</v>
          </cell>
          <cell r="Z57">
            <v>2.2084372280252174E-2</v>
          </cell>
          <cell r="AA57">
            <v>8.4525798172876243</v>
          </cell>
          <cell r="AB57">
            <v>1.3670473838460095E-2</v>
          </cell>
          <cell r="AC57">
            <v>1.024013778</v>
          </cell>
          <cell r="AD57">
            <v>7.5211525109945327</v>
          </cell>
          <cell r="AE57">
            <v>2.2084372280252174E-2</v>
          </cell>
          <cell r="AF57">
            <v>1.024013778</v>
          </cell>
        </row>
        <row r="58">
          <cell r="C58" t="str">
            <v>Gas Natural  Zona Centro</v>
          </cell>
          <cell r="F58">
            <v>0</v>
          </cell>
          <cell r="G58">
            <v>0</v>
          </cell>
          <cell r="H58">
            <v>0</v>
          </cell>
          <cell r="I58">
            <v>0</v>
          </cell>
          <cell r="J58">
            <v>0</v>
          </cell>
          <cell r="K58">
            <v>0</v>
          </cell>
          <cell r="L58">
            <v>0</v>
          </cell>
          <cell r="M58">
            <v>0</v>
          </cell>
          <cell r="N58">
            <v>0</v>
          </cell>
          <cell r="O58">
            <v>4.8938722162110251</v>
          </cell>
          <cell r="P58">
            <v>5.5589827756943881</v>
          </cell>
          <cell r="Q58">
            <v>9.4187094198405212</v>
          </cell>
          <cell r="R58">
            <v>11.456485800392326</v>
          </cell>
          <cell r="S58">
            <v>11.602278212460632</v>
          </cell>
          <cell r="T58">
            <v>12.126926121357453</v>
          </cell>
          <cell r="U58">
            <v>12.681418154948879</v>
          </cell>
          <cell r="V58">
            <v>12.791780106054301</v>
          </cell>
          <cell r="W58">
            <v>12.902142057159722</v>
          </cell>
          <cell r="X58">
            <v>13.012504008265143</v>
          </cell>
          <cell r="Y58">
            <v>0</v>
          </cell>
          <cell r="Z58">
            <v>0</v>
          </cell>
          <cell r="AA58">
            <v>0</v>
          </cell>
          <cell r="AB58">
            <v>0</v>
          </cell>
          <cell r="AC58">
            <v>0</v>
          </cell>
          <cell r="AD58">
            <v>0</v>
          </cell>
          <cell r="AE58">
            <v>0</v>
          </cell>
          <cell r="AF58">
            <v>0</v>
          </cell>
        </row>
        <row r="59">
          <cell r="B59" t="str">
            <v>-----   Gas Natural Licuado   -----</v>
          </cell>
          <cell r="AF59" t="str">
            <v>Mill.BTU / MPC</v>
          </cell>
        </row>
        <row r="60">
          <cell r="C60" t="str">
            <v>GNL  Argelia (Promedio)</v>
          </cell>
          <cell r="D60" t="str">
            <v>(Dll.09 / Mill Btu)</v>
          </cell>
          <cell r="F60">
            <v>4.024526629319368</v>
          </cell>
          <cell r="G60">
            <v>3.7949920833574247</v>
          </cell>
          <cell r="H60">
            <v>3.9844856361185275</v>
          </cell>
          <cell r="I60">
            <v>5.7874809015540043</v>
          </cell>
          <cell r="J60">
            <v>5.931310672276223</v>
          </cell>
          <cell r="K60">
            <v>9.3146716165063932</v>
          </cell>
          <cell r="L60">
            <v>8.3811559013656396</v>
          </cell>
          <cell r="M60">
            <v>6.766045327731911</v>
          </cell>
          <cell r="N60">
            <v>8.9835731897294515</v>
          </cell>
          <cell r="O60">
            <v>2.9583702746666662</v>
          </cell>
          <cell r="P60">
            <v>3.727788574731898</v>
          </cell>
          <cell r="Q60">
            <v>6.0456235046161604</v>
          </cell>
          <cell r="R60">
            <v>8.4096826843512922</v>
          </cell>
          <cell r="S60">
            <v>8.5787031622276864</v>
          </cell>
          <cell r="T60">
            <v>9.1868478253572867</v>
          </cell>
          <cell r="U60">
            <v>9.8294492133211318</v>
          </cell>
          <cell r="V60">
            <v>9.963751772370335</v>
          </cell>
          <cell r="W60">
            <v>10.098054331419538</v>
          </cell>
          <cell r="X60">
            <v>10.232356890468745</v>
          </cell>
          <cell r="Y60">
            <v>5.3042273531618607</v>
          </cell>
          <cell r="Z60">
            <v>-1.0097741177695907E-2</v>
          </cell>
          <cell r="AA60">
            <v>6.2297780921492789</v>
          </cell>
          <cell r="AB60">
            <v>4.3479997406909998E-3</v>
          </cell>
          <cell r="AC60">
            <v>1.05</v>
          </cell>
          <cell r="AD60">
            <v>5.3042273531618607</v>
          </cell>
          <cell r="AE60">
            <v>-1.0097741177695907E-2</v>
          </cell>
          <cell r="AF60">
            <v>1.05</v>
          </cell>
        </row>
        <row r="61">
          <cell r="C61" t="str">
            <v>GNL  Trinidad y Tobago (Promedio)</v>
          </cell>
          <cell r="D61" t="str">
            <v>(Dll.09 / Mill Btu)</v>
          </cell>
          <cell r="F61">
            <v>4.5319168060816954</v>
          </cell>
          <cell r="G61">
            <v>4.7859692445902233</v>
          </cell>
          <cell r="H61">
            <v>3.763125323000831</v>
          </cell>
          <cell r="I61">
            <v>5.5273694003605653</v>
          </cell>
          <cell r="J61">
            <v>5.7311421060715197</v>
          </cell>
          <cell r="K61">
            <v>6.6824862089941792</v>
          </cell>
          <cell r="L61">
            <v>6.3254006802759539</v>
          </cell>
          <cell r="M61">
            <v>6.7564207966825043</v>
          </cell>
          <cell r="N61">
            <v>8.970794280497973</v>
          </cell>
          <cell r="O61">
            <v>3.279570274666666</v>
          </cell>
          <cell r="P61">
            <v>4.0489885747318981</v>
          </cell>
          <cell r="Q61">
            <v>6.3668235046161596</v>
          </cell>
          <cell r="R61">
            <v>8.7308826843512914</v>
          </cell>
          <cell r="S61">
            <v>8.8999031622276874</v>
          </cell>
          <cell r="T61">
            <v>9.5080478253572842</v>
          </cell>
          <cell r="U61">
            <v>10.150649213321131</v>
          </cell>
          <cell r="V61">
            <v>10.284951772370333</v>
          </cell>
          <cell r="W61">
            <v>10.419254331419538</v>
          </cell>
          <cell r="X61">
            <v>10.553556890468743</v>
          </cell>
          <cell r="Y61">
            <v>5.6254273531618599</v>
          </cell>
          <cell r="Z61">
            <v>-6.4353501084342124E-3</v>
          </cell>
          <cell r="AA61">
            <v>6.5509780921492791</v>
          </cell>
          <cell r="AB61">
            <v>5.4309855691532238E-3</v>
          </cell>
          <cell r="AC61">
            <v>1.05</v>
          </cell>
          <cell r="AD61">
            <v>5.6254273531618599</v>
          </cell>
          <cell r="AE61">
            <v>-6.4353501084342124E-3</v>
          </cell>
          <cell r="AF61">
            <v>1.05</v>
          </cell>
        </row>
        <row r="63">
          <cell r="B63" t="str">
            <v>-----   Carbón   -----</v>
          </cell>
          <cell r="AF63" t="str">
            <v>Mill.BTU / TM</v>
          </cell>
        </row>
        <row r="64">
          <cell r="B64" t="str">
            <v>Externo</v>
          </cell>
        </row>
        <row r="65">
          <cell r="C65" t="str">
            <v>Australia, FOB Newcastle</v>
          </cell>
          <cell r="D65" t="str">
            <v>(Dll.09/TM)</v>
          </cell>
          <cell r="F65">
            <v>31.783958515935552</v>
          </cell>
          <cell r="G65">
            <v>38.206814770967689</v>
          </cell>
          <cell r="H65">
            <v>31.447552883065477</v>
          </cell>
          <cell r="I65">
            <v>31.682529168542231</v>
          </cell>
          <cell r="J65">
            <v>60.488385924045453</v>
          </cell>
          <cell r="K65">
            <v>52.880783376628202</v>
          </cell>
          <cell r="L65">
            <v>50.944554701574873</v>
          </cell>
          <cell r="M65">
            <v>66.428513302995228</v>
          </cell>
          <cell r="N65">
            <v>125.70602083333334</v>
          </cell>
          <cell r="O65">
            <v>87.257935483870966</v>
          </cell>
          <cell r="P65">
            <v>93.434998716282038</v>
          </cell>
          <cell r="Q65">
            <v>90.823314454700892</v>
          </cell>
          <cell r="R65">
            <v>99.330707219025697</v>
          </cell>
          <cell r="S65">
            <v>106.40821930968831</v>
          </cell>
          <cell r="T65">
            <v>113.91144641332315</v>
          </cell>
          <cell r="U65">
            <v>121.86599544800364</v>
          </cell>
          <cell r="V65">
            <v>123.51342470497326</v>
          </cell>
          <cell r="W65">
            <v>125.18021233521934</v>
          </cell>
          <cell r="X65">
            <v>126.86658581231279</v>
          </cell>
          <cell r="Y65">
            <v>93.468921878391157</v>
          </cell>
          <cell r="Z65">
            <v>-2.3243899167317839E-2</v>
          </cell>
          <cell r="AA65">
            <v>97.24803211526114</v>
          </cell>
          <cell r="AB65">
            <v>3.0638079139833074E-4</v>
          </cell>
          <cell r="AC65">
            <v>25</v>
          </cell>
          <cell r="AD65">
            <v>93.468921878391157</v>
          </cell>
          <cell r="AE65">
            <v>-2.3243899167317839E-2</v>
          </cell>
          <cell r="AF65">
            <v>25</v>
          </cell>
        </row>
        <row r="66">
          <cell r="C66" t="str">
            <v>Colombia, FOB Bolívar</v>
          </cell>
          <cell r="D66" t="str">
            <v>(Dll.09/TM)</v>
          </cell>
          <cell r="F66" t="str">
            <v>nd</v>
          </cell>
          <cell r="G66" t="str">
            <v>nd</v>
          </cell>
          <cell r="H66">
            <v>31.562516697956916</v>
          </cell>
          <cell r="I66">
            <v>37.012654385476168</v>
          </cell>
          <cell r="J66">
            <v>65.478075458955885</v>
          </cell>
          <cell r="K66">
            <v>53.497231848512797</v>
          </cell>
          <cell r="L66">
            <v>53.560361145982149</v>
          </cell>
          <cell r="M66">
            <v>63.583778585665094</v>
          </cell>
          <cell r="N66">
            <v>120.85044266515095</v>
          </cell>
          <cell r="O66">
            <v>86.078774193548369</v>
          </cell>
          <cell r="P66">
            <v>91.000729189379953</v>
          </cell>
          <cell r="Q66">
            <v>90.18173654075558</v>
          </cell>
          <cell r="R66">
            <v>98.636741863555599</v>
          </cell>
          <cell r="S66">
            <v>105.71425395421821</v>
          </cell>
          <cell r="T66">
            <v>113.21748105785305</v>
          </cell>
          <cell r="U66">
            <v>121.17203009253355</v>
          </cell>
          <cell r="V66">
            <v>122.81945934950316</v>
          </cell>
          <cell r="W66">
            <v>124.48624697974924</v>
          </cell>
          <cell r="X66">
            <v>126.17262045684269</v>
          </cell>
          <cell r="Y66">
            <v>91.947123644682605</v>
          </cell>
          <cell r="Z66">
            <v>-2.0375103628018976E-2</v>
          </cell>
          <cell r="AA66">
            <v>95.943848224409379</v>
          </cell>
          <cell r="AB66">
            <v>1.4376057960809874E-3</v>
          </cell>
          <cell r="AC66">
            <v>25</v>
          </cell>
          <cell r="AD66">
            <v>91.947123644682605</v>
          </cell>
          <cell r="AE66">
            <v>-2.0375103628018976E-2</v>
          </cell>
          <cell r="AF66">
            <v>25</v>
          </cell>
        </row>
        <row r="67">
          <cell r="C67" t="str">
            <v>Sudáfrica, FOB Richards Bay</v>
          </cell>
          <cell r="D67" t="str">
            <v>(Dll.09/TM)</v>
          </cell>
          <cell r="F67">
            <v>32.171420105463149</v>
          </cell>
          <cell r="G67">
            <v>40.041530157261477</v>
          </cell>
          <cell r="H67">
            <v>30.22827260837407</v>
          </cell>
          <cell r="I67">
            <v>34.109288189832881</v>
          </cell>
          <cell r="J67">
            <v>60.492257605523363</v>
          </cell>
          <cell r="K67">
            <v>49.34123366802833</v>
          </cell>
          <cell r="L67">
            <v>52.56605634080578</v>
          </cell>
          <cell r="M67">
            <v>63.279727663544179</v>
          </cell>
          <cell r="N67">
            <v>119.21982916666663</v>
          </cell>
          <cell r="O67">
            <v>85.573419354838691</v>
          </cell>
          <cell r="P67">
            <v>90.615518817291246</v>
          </cell>
          <cell r="Q67">
            <v>89.551952694779814</v>
          </cell>
          <cell r="R67">
            <v>97.958356073192618</v>
          </cell>
          <cell r="S67">
            <v>105.03586816385523</v>
          </cell>
          <cell r="T67">
            <v>112.53909526749007</v>
          </cell>
          <cell r="U67">
            <v>120.49364430217058</v>
          </cell>
          <cell r="V67">
            <v>122.1410735591402</v>
          </cell>
          <cell r="W67">
            <v>123.80786118938627</v>
          </cell>
          <cell r="X67">
            <v>125.49423466647971</v>
          </cell>
          <cell r="Y67">
            <v>91.389400332120019</v>
          </cell>
          <cell r="Z67">
            <v>-1.9792346623566104E-2</v>
          </cell>
          <cell r="AA67">
            <v>95.354406087305961</v>
          </cell>
          <cell r="AB67">
            <v>1.7111532126368179E-3</v>
          </cell>
          <cell r="AC67">
            <v>24.603174603174605</v>
          </cell>
          <cell r="AD67">
            <v>91.389400332120019</v>
          </cell>
          <cell r="AE67">
            <v>-1.9792346623566104E-2</v>
          </cell>
          <cell r="AF67">
            <v>24.603174603174605</v>
          </cell>
        </row>
        <row r="68">
          <cell r="C68" t="str">
            <v>Europa, CIF ARA</v>
          </cell>
          <cell r="D68" t="str">
            <v>(Dll.09/TM)</v>
          </cell>
          <cell r="F68">
            <v>43.625753345872688</v>
          </cell>
          <cell r="G68">
            <v>46.648279171815659</v>
          </cell>
          <cell r="H68">
            <v>36.54354399142624</v>
          </cell>
          <cell r="I68">
            <v>49.507211686783421</v>
          </cell>
          <cell r="J68">
            <v>79.913349361842378</v>
          </cell>
          <cell r="K68">
            <v>65.482115958367373</v>
          </cell>
          <cell r="L68">
            <v>66.33109185634612</v>
          </cell>
          <cell r="M68">
            <v>89.766076191593143</v>
          </cell>
          <cell r="N68">
            <v>145.42008749999999</v>
          </cell>
          <cell r="O68">
            <v>107.84639040839153</v>
          </cell>
          <cell r="P68">
            <v>117.63898970067153</v>
          </cell>
          <cell r="Q68">
            <v>119.23775189885968</v>
          </cell>
          <cell r="R68">
            <v>127.56942249778045</v>
          </cell>
          <cell r="S68">
            <v>133.46734923999932</v>
          </cell>
          <cell r="T68">
            <v>139.72003849302831</v>
          </cell>
          <cell r="U68">
            <v>146.3488293552621</v>
          </cell>
          <cell r="V68">
            <v>147.72168706940346</v>
          </cell>
          <cell r="W68">
            <v>149.11067676127516</v>
          </cell>
          <cell r="X68">
            <v>150.51598799218635</v>
          </cell>
          <cell r="Y68">
            <v>119.31873332180753</v>
          </cell>
          <cell r="Z68">
            <v>-1.3299413510756364E-2</v>
          </cell>
          <cell r="AA68">
            <v>123.35278537186251</v>
          </cell>
          <cell r="AB68">
            <v>1.1487460413917017E-3</v>
          </cell>
          <cell r="AC68">
            <v>23.80952380952381</v>
          </cell>
          <cell r="AD68">
            <v>119.31873332180753</v>
          </cell>
          <cell r="AE68">
            <v>-1.3299413510756364E-2</v>
          </cell>
          <cell r="AF68">
            <v>23.80952380952381</v>
          </cell>
        </row>
        <row r="69">
          <cell r="C69" t="str">
            <v>EUA Central Appalachian (CAPP)</v>
          </cell>
          <cell r="D69" t="str">
            <v>(Dll.09/TM)</v>
          </cell>
          <cell r="F69" t="str">
            <v>nd</v>
          </cell>
          <cell r="G69" t="str">
            <v>nd</v>
          </cell>
          <cell r="H69">
            <v>35.45708195313977</v>
          </cell>
          <cell r="I69">
            <v>42.285449550909654</v>
          </cell>
          <cell r="J69">
            <v>67.509240900473642</v>
          </cell>
          <cell r="K69">
            <v>68.127307622219831</v>
          </cell>
          <cell r="L69">
            <v>56.317794339403953</v>
          </cell>
          <cell r="M69">
            <v>50.802702518192525</v>
          </cell>
          <cell r="N69">
            <v>98.603300000000004</v>
          </cell>
          <cell r="O69">
            <v>71.147999999999996</v>
          </cell>
          <cell r="P69">
            <v>70.74254009102151</v>
          </cell>
          <cell r="Q69">
            <v>79.418918245465761</v>
          </cell>
          <cell r="R69">
            <v>89.174516033851233</v>
          </cell>
          <cell r="S69">
            <v>95.57274529685526</v>
          </cell>
          <cell r="T69">
            <v>102.35583045537841</v>
          </cell>
          <cell r="U69">
            <v>109.54692073621868</v>
          </cell>
          <cell r="V69">
            <v>111.03623363962978</v>
          </cell>
          <cell r="W69">
            <v>112.54304694555452</v>
          </cell>
          <cell r="X69">
            <v>114.06756629518988</v>
          </cell>
          <cell r="Y69">
            <v>76.912720976187671</v>
          </cell>
          <cell r="Z69">
            <v>-1.085358122092972E-2</v>
          </cell>
          <cell r="AA69">
            <v>82.159398557028624</v>
          </cell>
          <cell r="AB69">
            <v>4.8680181539926259E-3</v>
          </cell>
          <cell r="AC69">
            <v>26.468253968253968</v>
          </cell>
          <cell r="AD69">
            <v>76.912720976187671</v>
          </cell>
          <cell r="AE69">
            <v>-1.085358122092972E-2</v>
          </cell>
          <cell r="AF69">
            <v>26.468253968253968</v>
          </cell>
        </row>
        <row r="70">
          <cell r="C70" t="str">
            <v>USA export FAS</v>
          </cell>
          <cell r="D70" t="str">
            <v>(Dll.09/TM)</v>
          </cell>
          <cell r="F70">
            <v>46.580952858458971</v>
          </cell>
          <cell r="G70">
            <v>48.18634512048407</v>
          </cell>
          <cell r="H70">
            <v>51.805333584004096</v>
          </cell>
          <cell r="I70">
            <v>45.133918017196933</v>
          </cell>
          <cell r="J70">
            <v>65.980161492177075</v>
          </cell>
          <cell r="K70">
            <v>79.234232257950268</v>
          </cell>
          <cell r="L70">
            <v>81.139362213273557</v>
          </cell>
          <cell r="M70">
            <v>78.25632864280287</v>
          </cell>
          <cell r="N70">
            <v>93.718624722727853</v>
          </cell>
          <cell r="O70">
            <v>101.69293012903226</v>
          </cell>
          <cell r="P70">
            <v>106.1805665673789</v>
          </cell>
          <cell r="Q70">
            <v>104.28317795134021</v>
          </cell>
          <cell r="R70">
            <v>110.46379879462216</v>
          </cell>
          <cell r="S70">
            <v>115.60561132848854</v>
          </cell>
          <cell r="T70">
            <v>121.05670581927927</v>
          </cell>
          <cell r="U70">
            <v>126.83568569297466</v>
          </cell>
          <cell r="V70">
            <v>128.03254304816309</v>
          </cell>
          <cell r="W70">
            <v>129.24346426153687</v>
          </cell>
          <cell r="X70">
            <v>130.46861459264525</v>
          </cell>
          <cell r="Y70">
            <v>106.20521174465114</v>
          </cell>
          <cell r="Z70">
            <v>1.3664280197354772E-2</v>
          </cell>
          <cell r="AA70">
            <v>108.95073533173718</v>
          </cell>
          <cell r="AB70">
            <v>1.1088889553760861E-2</v>
          </cell>
          <cell r="AC70">
            <v>28.056999999999999</v>
          </cell>
          <cell r="AD70">
            <v>106.20521174465114</v>
          </cell>
          <cell r="AE70">
            <v>1.3664280197354772E-2</v>
          </cell>
          <cell r="AF70">
            <v>28.056999999999999</v>
          </cell>
        </row>
        <row r="71">
          <cell r="C71" t="str">
            <v>USA Steam export</v>
          </cell>
          <cell r="D71" t="str">
            <v>(Dll.09/TM)</v>
          </cell>
          <cell r="F71">
            <v>39.600483418638333</v>
          </cell>
          <cell r="G71">
            <v>41.552087704653289</v>
          </cell>
          <cell r="H71">
            <v>44.208755241938221</v>
          </cell>
          <cell r="I71">
            <v>33.793989754955128</v>
          </cell>
          <cell r="J71">
            <v>51.250160552877524</v>
          </cell>
          <cell r="K71">
            <v>56.25512406510807</v>
          </cell>
          <cell r="L71">
            <v>52.907028089156938</v>
          </cell>
          <cell r="M71">
            <v>53.35911945893605</v>
          </cell>
          <cell r="N71">
            <v>74.493990623940306</v>
          </cell>
          <cell r="O71">
            <v>87.391884077419363</v>
          </cell>
          <cell r="P71">
            <v>91.520633141962904</v>
          </cell>
          <cell r="Q71">
            <v>89.774983381522077</v>
          </cell>
          <cell r="R71">
            <v>95.461324705196787</v>
          </cell>
          <cell r="S71">
            <v>100.19193378659567</v>
          </cell>
          <cell r="T71">
            <v>105.20709078266518</v>
          </cell>
          <cell r="U71">
            <v>110.52391135744564</v>
          </cell>
          <cell r="V71">
            <v>111.62505307280414</v>
          </cell>
          <cell r="W71">
            <v>112.73913392486061</v>
          </cell>
          <cell r="X71">
            <v>113.86630595694987</v>
          </cell>
          <cell r="Y71">
            <v>91.54330738351662</v>
          </cell>
          <cell r="Z71">
            <v>2.1307237812491664E-2</v>
          </cell>
          <cell r="AA71">
            <v>94.069264665840507</v>
          </cell>
          <cell r="AB71">
            <v>1.4244044778189746E-2</v>
          </cell>
          <cell r="AC71">
            <v>21.6</v>
          </cell>
          <cell r="AD71">
            <v>91.54330738351662</v>
          </cell>
          <cell r="AE71">
            <v>2.1307237812491664E-2</v>
          </cell>
          <cell r="AF71">
            <v>23.81</v>
          </cell>
        </row>
        <row r="72">
          <cell r="C72" t="str">
            <v>Coal Minemouth</v>
          </cell>
          <cell r="D72" t="str">
            <v>(Dll.09/TM)</v>
          </cell>
          <cell r="F72">
            <v>22.396228910170251</v>
          </cell>
          <cell r="G72">
            <v>22.652926107492917</v>
          </cell>
          <cell r="H72">
            <v>23.033132983194704</v>
          </cell>
          <cell r="I72">
            <v>22.391340650554902</v>
          </cell>
          <cell r="J72">
            <v>24.302062807966905</v>
          </cell>
          <cell r="K72">
            <v>27.855969284128868</v>
          </cell>
          <cell r="L72">
            <v>28.781423280501372</v>
          </cell>
          <cell r="M72">
            <v>28.294814911419113</v>
          </cell>
          <cell r="N72">
            <v>29.455994131015945</v>
          </cell>
          <cell r="O72">
            <v>47.883058309677423</v>
          </cell>
          <cell r="P72">
            <v>49.940638072393547</v>
          </cell>
          <cell r="Q72">
            <v>49.070686044860871</v>
          </cell>
          <cell r="R72">
            <v>51.90449857465746</v>
          </cell>
          <cell r="S72">
            <v>54.262017852057177</v>
          </cell>
          <cell r="T72">
            <v>56.761342800277944</v>
          </cell>
          <cell r="U72">
            <v>59.411003083730009</v>
          </cell>
          <cell r="V72">
            <v>59.959761769226589</v>
          </cell>
          <cell r="W72">
            <v>60.514968728861561</v>
          </cell>
          <cell r="X72">
            <v>61.076699734081387</v>
          </cell>
          <cell r="Y72">
            <v>49.951937877692075</v>
          </cell>
          <cell r="Z72">
            <v>5.1440741407655644E-2</v>
          </cell>
          <cell r="AA72">
            <v>51.210759497593465</v>
          </cell>
          <cell r="AB72">
            <v>2.4605609567099007E-2</v>
          </cell>
          <cell r="AC72">
            <v>22.392351970118014</v>
          </cell>
          <cell r="AD72">
            <v>49.951937877692075</v>
          </cell>
          <cell r="AE72">
            <v>5.1440741407655644E-2</v>
          </cell>
          <cell r="AF72">
            <v>22.392351970118014</v>
          </cell>
        </row>
        <row r="73">
          <cell r="C73" t="str">
            <v>Coal Utilities USA   0.97%S</v>
          </cell>
          <cell r="D73" t="str">
            <v>(Dll.09/TM)</v>
          </cell>
          <cell r="F73">
            <v>32.851183635983446</v>
          </cell>
          <cell r="G73">
            <v>32.656687673281866</v>
          </cell>
          <cell r="H73">
            <v>32.407156932278532</v>
          </cell>
          <cell r="I73">
            <v>32.2447347769685</v>
          </cell>
          <cell r="J73">
            <v>33.133722642665489</v>
          </cell>
          <cell r="K73">
            <v>36.347989641322528</v>
          </cell>
          <cell r="L73">
            <v>38.531633748497903</v>
          </cell>
          <cell r="M73">
            <v>39.259022270521299</v>
          </cell>
          <cell r="N73">
            <v>44.932850755404019</v>
          </cell>
          <cell r="O73">
            <v>60.221217896145383</v>
          </cell>
          <cell r="P73">
            <v>62.664859165060165</v>
          </cell>
          <cell r="Q73">
            <v>62.501258582857744</v>
          </cell>
          <cell r="R73">
            <v>64.875488502981511</v>
          </cell>
          <cell r="S73">
            <v>67.062234710529651</v>
          </cell>
          <cell r="T73">
            <v>70.44447825938083</v>
          </cell>
          <cell r="U73">
            <v>73.415832083551521</v>
          </cell>
          <cell r="V73">
            <v>74.031215206014593</v>
          </cell>
          <cell r="W73">
            <v>74.65382948340725</v>
          </cell>
          <cell r="X73">
            <v>75.283759886538249</v>
          </cell>
          <cell r="Y73">
            <v>62.81811312526257</v>
          </cell>
          <cell r="Z73">
            <v>3.2747465729813241E-2</v>
          </cell>
          <cell r="AA73">
            <v>64.131717223497816</v>
          </cell>
          <cell r="AB73">
            <v>1.7352002482732498E-2</v>
          </cell>
          <cell r="AC73">
            <v>21.970166738033974</v>
          </cell>
          <cell r="AD73">
            <v>62.81811312526257</v>
          </cell>
          <cell r="AE73">
            <v>3.2747465729813241E-2</v>
          </cell>
          <cell r="AF73">
            <v>21.970166738033974</v>
          </cell>
        </row>
        <row r="74">
          <cell r="C74" t="str">
            <v>Carbón Petacalco CIF</v>
          </cell>
        </row>
        <row r="75">
          <cell r="B75" t="str">
            <v>Interno</v>
          </cell>
        </row>
        <row r="76">
          <cell r="C76" t="str">
            <v>Carbón Micare (sin Man.Cenizas)</v>
          </cell>
          <cell r="D76" t="str">
            <v>(Dll.09 / MillBtu)</v>
          </cell>
          <cell r="F76">
            <v>38.514302557642189</v>
          </cell>
          <cell r="G76">
            <v>40.157733242875608</v>
          </cell>
          <cell r="H76">
            <v>39.140669617640476</v>
          </cell>
          <cell r="I76">
            <v>36.361750266379737</v>
          </cell>
          <cell r="J76">
            <v>35.930052388736428</v>
          </cell>
          <cell r="K76">
            <v>38.384288373813106</v>
          </cell>
          <cell r="L76">
            <v>38.514989301108471</v>
          </cell>
          <cell r="M76">
            <v>40.770507572122526</v>
          </cell>
          <cell r="N76">
            <v>45.822861864399812</v>
          </cell>
          <cell r="O76">
            <v>50.11211855658366</v>
          </cell>
          <cell r="P76">
            <v>50.44054561164365</v>
          </cell>
          <cell r="Q76">
            <v>50.555155978833362</v>
          </cell>
          <cell r="R76">
            <v>50.592954481518682</v>
          </cell>
          <cell r="S76">
            <v>50.630781244957575</v>
          </cell>
          <cell r="T76">
            <v>50.66863629027975</v>
          </cell>
          <cell r="U76">
            <v>50.706519638630638</v>
          </cell>
          <cell r="V76">
            <v>50.714099706526184</v>
          </cell>
          <cell r="W76">
            <v>50.72168090755865</v>
          </cell>
          <cell r="X76">
            <v>50.729263241897407</v>
          </cell>
          <cell r="Y76">
            <v>50.466065994232643</v>
          </cell>
          <cell r="Z76">
            <v>9.0295880055883959E-3</v>
          </cell>
          <cell r="AA76">
            <v>50.511034991245467</v>
          </cell>
          <cell r="AB76">
            <v>3.3964146035327936E-3</v>
          </cell>
          <cell r="AC76">
            <v>16.845238095238095</v>
          </cell>
          <cell r="AD76">
            <v>50.466065994232643</v>
          </cell>
          <cell r="AE76">
            <v>9.0295880055883959E-3</v>
          </cell>
          <cell r="AF76">
            <v>16.845238095238095</v>
          </cell>
        </row>
        <row r="77">
          <cell r="C77" t="str">
            <v>Carbón Micare (sin Man.Cenizas)</v>
          </cell>
          <cell r="D77" t="str">
            <v>(Dll.09/TM)</v>
          </cell>
          <cell r="F77" t="str">
            <v>nd</v>
          </cell>
          <cell r="G77">
            <v>47.885584690379822</v>
          </cell>
          <cell r="H77">
            <v>47.183079390737866</v>
          </cell>
          <cell r="I77">
            <v>42.45577469793691</v>
          </cell>
          <cell r="J77">
            <v>40.864504649186593</v>
          </cell>
          <cell r="K77">
            <v>43.227394075526519</v>
          </cell>
          <cell r="L77">
            <v>45.32570843858268</v>
          </cell>
          <cell r="M77">
            <v>47.329543800923837</v>
          </cell>
          <cell r="N77">
            <v>54.07266154203684</v>
          </cell>
          <cell r="O77">
            <v>59.134142120655255</v>
          </cell>
          <cell r="P77">
            <v>59.521698119275769</v>
          </cell>
          <cell r="Q77">
            <v>59.656942565870935</v>
          </cell>
          <cell r="R77">
            <v>59.701546188589809</v>
          </cell>
          <cell r="S77">
            <v>59.746183160036843</v>
          </cell>
          <cell r="T77">
            <v>59.790853505145812</v>
          </cell>
          <cell r="U77">
            <v>59.835557248869151</v>
          </cell>
          <cell r="V77">
            <v>59.844502007644678</v>
          </cell>
          <cell r="W77">
            <v>59.85344810356343</v>
          </cell>
          <cell r="X77">
            <v>59.862395536825268</v>
          </cell>
          <cell r="Y77">
            <v>59.551813108912185</v>
          </cell>
          <cell r="Z77">
            <v>9.0295880055883959E-3</v>
          </cell>
          <cell r="AA77">
            <v>59.604878178539572</v>
          </cell>
          <cell r="AB77">
            <v>3.3964146035327936E-3</v>
          </cell>
          <cell r="AC77">
            <v>16.845238095238095</v>
          </cell>
          <cell r="AD77">
            <v>59.551813108912185</v>
          </cell>
          <cell r="AE77">
            <v>9.0295880055883959E-3</v>
          </cell>
          <cell r="AF77">
            <v>16.845238095238095</v>
          </cell>
        </row>
        <row r="78">
          <cell r="C78" t="str">
            <v>Manejo de  Cenizas</v>
          </cell>
        </row>
        <row r="79">
          <cell r="B79" t="str">
            <v>-----   Diesel   -----</v>
          </cell>
          <cell r="AF79" t="str">
            <v>Mill.BTU / Bl</v>
          </cell>
        </row>
        <row r="80">
          <cell r="B80" t="str">
            <v>Externo</v>
          </cell>
        </row>
        <row r="81">
          <cell r="C81" t="str">
            <v>Fuel Oil #2 LSGulf Coast</v>
          </cell>
          <cell r="D81" t="str">
            <v>(Dll.09 / Bl. )</v>
          </cell>
          <cell r="F81">
            <v>41.808873303529744</v>
          </cell>
          <cell r="G81">
            <v>35.243254778105403</v>
          </cell>
          <cell r="H81">
            <v>33.017490029766627</v>
          </cell>
          <cell r="I81">
            <v>39.180351570235253</v>
          </cell>
          <cell r="J81">
            <v>51.90809817607343</v>
          </cell>
          <cell r="K81">
            <v>75.847974282582513</v>
          </cell>
          <cell r="L81">
            <v>84.602099683926426</v>
          </cell>
          <cell r="M81">
            <v>89.856030908593297</v>
          </cell>
          <cell r="N81">
            <v>119.85499133999998</v>
          </cell>
          <cell r="O81">
            <v>72.978473157199602</v>
          </cell>
          <cell r="P81">
            <v>78.394603904156881</v>
          </cell>
          <cell r="Q81">
            <v>103.61416463983298</v>
          </cell>
          <cell r="R81">
            <v>117.32780407745796</v>
          </cell>
          <cell r="S81">
            <v>129.45252979095935</v>
          </cell>
          <cell r="T81">
            <v>136.96209279716203</v>
          </cell>
          <cell r="U81">
            <v>144.90728681525141</v>
          </cell>
          <cell r="V81">
            <v>146.56951082454196</v>
          </cell>
          <cell r="W81">
            <v>148.23173483383252</v>
          </cell>
          <cell r="X81">
            <v>149.89395884312307</v>
          </cell>
          <cell r="Y81">
            <v>97.637665785227625</v>
          </cell>
          <cell r="Z81">
            <v>-3.1208406265195165E-3</v>
          </cell>
          <cell r="AA81">
            <v>105.96704985479779</v>
          </cell>
          <cell r="AB81">
            <v>7.4827064551623579E-3</v>
          </cell>
          <cell r="AC81">
            <v>5.8250000000000002</v>
          </cell>
          <cell r="AD81">
            <v>97.637665785227625</v>
          </cell>
          <cell r="AE81">
            <v>-3.1208406265195165E-3</v>
          </cell>
          <cell r="AF81">
            <v>5.8250000000000002</v>
          </cell>
        </row>
        <row r="82">
          <cell r="C82" t="str">
            <v>Fuel Oil #2 LS L.A.</v>
          </cell>
          <cell r="D82" t="str">
            <v>(Dll.09 / Bl. )</v>
          </cell>
          <cell r="F82">
            <v>46.192762126487139</v>
          </cell>
          <cell r="G82">
            <v>38.025806045566043</v>
          </cell>
          <cell r="H82">
            <v>34.797391947067496</v>
          </cell>
          <cell r="I82">
            <v>41.493405021402431</v>
          </cell>
          <cell r="J82">
            <v>58.34796036806614</v>
          </cell>
          <cell r="K82">
            <v>78.82276649766095</v>
          </cell>
          <cell r="L82">
            <v>89.595210069459654</v>
          </cell>
          <cell r="M82">
            <v>94.792572225551055</v>
          </cell>
          <cell r="N82">
            <v>119.61955</v>
          </cell>
          <cell r="O82">
            <v>77.244672719552241</v>
          </cell>
          <cell r="P82">
            <v>84.245130817401218</v>
          </cell>
          <cell r="Q82">
            <v>108.24206134453505</v>
          </cell>
          <cell r="R82">
            <v>122.56821652248823</v>
          </cell>
          <cell r="S82">
            <v>135.23448960424741</v>
          </cell>
          <cell r="T82">
            <v>143.07946507081169</v>
          </cell>
          <cell r="U82">
            <v>151.3795288824505</v>
          </cell>
          <cell r="V82">
            <v>153.11599564650157</v>
          </cell>
          <cell r="W82">
            <v>154.85246241055265</v>
          </cell>
          <cell r="X82">
            <v>156.58892917460375</v>
          </cell>
          <cell r="Y82">
            <v>102.4653762630123</v>
          </cell>
          <cell r="Z82">
            <v>1.0259234723575261E-3</v>
          </cell>
          <cell r="AA82">
            <v>111.04409358989901</v>
          </cell>
          <cell r="AB82">
            <v>9.0173399919499797E-3</v>
          </cell>
          <cell r="AC82">
            <v>5.8250000000000002</v>
          </cell>
          <cell r="AD82">
            <v>102.4653762630123</v>
          </cell>
          <cell r="AE82">
            <v>1.0259234723575261E-3</v>
          </cell>
          <cell r="AF82">
            <v>5.8250000000000002</v>
          </cell>
        </row>
        <row r="83">
          <cell r="C83" t="str">
            <v xml:space="preserve">Distillate Utilities </v>
          </cell>
          <cell r="D83" t="str">
            <v>(Dll.09 / Bl. )</v>
          </cell>
          <cell r="F83">
            <v>46.888422093188495</v>
          </cell>
          <cell r="G83">
            <v>43.357270764483786</v>
          </cell>
          <cell r="H83">
            <v>36.148996903333085</v>
          </cell>
          <cell r="I83">
            <v>45.208273040704945</v>
          </cell>
          <cell r="J83">
            <v>51.677545075037614</v>
          </cell>
          <cell r="K83">
            <v>73.132363901055712</v>
          </cell>
          <cell r="L83">
            <v>80.277043714780945</v>
          </cell>
          <cell r="M83">
            <v>87.416066475923671</v>
          </cell>
          <cell r="N83">
            <v>115.679374</v>
          </cell>
          <cell r="O83">
            <v>73.988829773200663</v>
          </cell>
          <cell r="P83">
            <v>78.785620553112636</v>
          </cell>
          <cell r="Q83">
            <v>101.12129929910344</v>
          </cell>
          <cell r="R83">
            <v>113.26677035339657</v>
          </cell>
          <cell r="S83">
            <v>124.00502155683337</v>
          </cell>
          <cell r="T83">
            <v>130.65585852371376</v>
          </cell>
          <cell r="U83">
            <v>137.6925116606406</v>
          </cell>
          <cell r="V83">
            <v>139.16465869224479</v>
          </cell>
          <cell r="W83">
            <v>140.63680572384894</v>
          </cell>
          <cell r="X83">
            <v>142.10895275545312</v>
          </cell>
          <cell r="Y83">
            <v>95.828219065021045</v>
          </cell>
          <cell r="Z83">
            <v>-3.0011581653880404E-3</v>
          </cell>
          <cell r="AA83">
            <v>103.20512973685183</v>
          </cell>
          <cell r="AB83">
            <v>6.882633515306269E-3</v>
          </cell>
          <cell r="AC83">
            <v>5.8250000000000002</v>
          </cell>
          <cell r="AD83">
            <v>95.828219065021045</v>
          </cell>
          <cell r="AE83">
            <v>-3.0011581653880404E-3</v>
          </cell>
          <cell r="AF83">
            <v>5.8250000000000002</v>
          </cell>
        </row>
        <row r="84">
          <cell r="C84" t="str">
            <v xml:space="preserve">Diesel Nacional </v>
          </cell>
        </row>
        <row r="85">
          <cell r="C85" t="str">
            <v>RELACIONES DE CALOR</v>
          </cell>
        </row>
        <row r="86">
          <cell r="C86" t="str">
            <v>Gas Henry Hub / WTI</v>
          </cell>
          <cell r="F86">
            <v>0.82843842313812388</v>
          </cell>
          <cell r="G86">
            <v>0.89157270103838704</v>
          </cell>
          <cell r="H86">
            <v>0.747565450558208</v>
          </cell>
          <cell r="I86">
            <v>1.0225915144321607</v>
          </cell>
          <cell r="J86">
            <v>0.82246773886648972</v>
          </cell>
          <cell r="K86">
            <v>0.91428681322328598</v>
          </cell>
          <cell r="L86">
            <v>0.59382823993599643</v>
          </cell>
          <cell r="M86">
            <v>0.56036188156658229</v>
          </cell>
          <cell r="N86">
            <v>0.51739154461788406</v>
          </cell>
          <cell r="O86">
            <v>0.60869132101058732</v>
          </cell>
          <cell r="P86">
            <v>0.61306569589768933</v>
          </cell>
          <cell r="Q86">
            <v>0.60202900345213461</v>
          </cell>
          <cell r="R86">
            <v>0.66276800592215179</v>
          </cell>
          <cell r="S86">
            <v>0.62029638228189254</v>
          </cell>
          <cell r="T86">
            <v>0.61897760541860769</v>
          </cell>
          <cell r="U86">
            <v>0.61767096641407826</v>
          </cell>
          <cell r="V86">
            <v>0.61744105096540591</v>
          </cell>
          <cell r="W86">
            <v>0.61721540678024278</v>
          </cell>
          <cell r="X86">
            <v>0.61689300571333461</v>
          </cell>
          <cell r="Y86">
            <v>0.59551211084199029</v>
          </cell>
          <cell r="Z86">
            <v>1.127297612069289E-2</v>
          </cell>
          <cell r="AA86">
            <v>0.60733640889285267</v>
          </cell>
          <cell r="AB86">
            <v>3.2263699119079448E-3</v>
          </cell>
          <cell r="AC86">
            <v>1.028</v>
          </cell>
        </row>
        <row r="87">
          <cell r="C87" t="str">
            <v>Carbón Petacalco 1% CMC / Gas Henry Hub</v>
          </cell>
          <cell r="F87">
            <v>0</v>
          </cell>
          <cell r="G87">
            <v>0.41719796222648264</v>
          </cell>
          <cell r="H87">
            <v>0.45121024183008029</v>
          </cell>
          <cell r="I87">
            <v>0.26274063410402787</v>
          </cell>
          <cell r="J87">
            <v>0.41352860570026523</v>
          </cell>
          <cell r="K87">
            <v>0.36068249614322617</v>
          </cell>
          <cell r="L87">
            <v>0.36068553625707428</v>
          </cell>
          <cell r="M87">
            <v>0.37955083500595549</v>
          </cell>
          <cell r="N87">
            <v>0.79414183031102892</v>
          </cell>
          <cell r="O87">
            <v>0.90064046850492652</v>
          </cell>
          <cell r="P87">
            <v>0.8684194171394114</v>
          </cell>
          <cell r="Q87">
            <v>0.52795127394532881</v>
          </cell>
          <cell r="R87">
            <v>8.6552514525352245E-2</v>
          </cell>
          <cell r="S87">
            <v>0.13952613634477687</v>
          </cell>
          <cell r="T87">
            <v>0.56820309410728553</v>
          </cell>
          <cell r="U87">
            <v>0.38947607806042644</v>
          </cell>
          <cell r="V87">
            <v>0.38821487699296531</v>
          </cell>
          <cell r="W87">
            <v>0.38656590236846056</v>
          </cell>
          <cell r="X87">
            <v>0.38601612127571833</v>
          </cell>
          <cell r="Y87">
            <v>0.60521373815540502</v>
          </cell>
          <cell r="Z87">
            <v>2.3351039053401967E-2</v>
          </cell>
          <cell r="AA87">
            <v>0.55921922186885953</v>
          </cell>
          <cell r="AB87">
            <v>8.0691962862073918E-3</v>
          </cell>
          <cell r="AC87">
            <v>5.2309845510202422</v>
          </cell>
        </row>
        <row r="88">
          <cell r="C88" t="str">
            <v>Carbón Petacalco 1% CMC / WTI</v>
          </cell>
          <cell r="F88">
            <v>0</v>
          </cell>
          <cell r="G88">
            <v>0.37196231404997609</v>
          </cell>
          <cell r="H88">
            <v>0.33730918773018198</v>
          </cell>
          <cell r="I88">
            <v>0.26867634293130405</v>
          </cell>
          <cell r="J88">
            <v>0.34011393728690936</v>
          </cell>
          <cell r="K88">
            <v>0.32976724998421042</v>
          </cell>
          <cell r="L88">
            <v>0.21418525716590944</v>
          </cell>
          <cell r="M88">
            <v>0.21268582005410464</v>
          </cell>
          <cell r="N88">
            <v>0.41088226823029683</v>
          </cell>
          <cell r="O88">
            <v>0.54821203652985795</v>
          </cell>
          <cell r="P88">
            <v>0.53239815429963899</v>
          </cell>
          <cell r="Q88">
            <v>0.31784197932459129</v>
          </cell>
          <cell r="R88">
            <v>5.7364237459515792E-2</v>
          </cell>
          <cell r="S88">
            <v>8.6547557608435188E-2</v>
          </cell>
          <cell r="T88">
            <v>0.35170499058197141</v>
          </cell>
          <cell r="U88">
            <v>0.24056806553074855</v>
          </cell>
          <cell r="V88">
            <v>0.23969980165094229</v>
          </cell>
          <cell r="W88">
            <v>0.23859443067772099</v>
          </cell>
          <cell r="X88">
            <v>0.23813064530758099</v>
          </cell>
          <cell r="Y88">
            <v>0.36041211071949686</v>
          </cell>
          <cell r="Z88">
            <v>3.4887250879737319E-2</v>
          </cell>
          <cell r="AA88">
            <v>0.33963419399368855</v>
          </cell>
          <cell r="AB88">
            <v>1.132160041022634E-2</v>
          </cell>
          <cell r="AC88">
            <v>5.3774521184488089</v>
          </cell>
        </row>
        <row r="91">
          <cell r="B91" t="str">
            <v>* Los valores mostrados en color azul fueron estimados mediante la metodología de pronóstico para fines de cálculo de tasas medias y precios nivelados</v>
          </cell>
        </row>
        <row r="92">
          <cell r="B92">
            <v>13</v>
          </cell>
        </row>
      </sheetData>
      <sheetData sheetId="7">
        <row r="2">
          <cell r="B2" t="str">
            <v>Escenario de Precios de Combustibles 2009 - 2038</v>
          </cell>
          <cell r="AF2" t="str">
            <v xml:space="preserve">Escenario Alto - Entregados en planta por área de control </v>
          </cell>
        </row>
        <row r="3">
          <cell r="B3" t="str">
            <v>Escenario Alto</v>
          </cell>
          <cell r="Y3" t="str">
            <v>Nivelado</v>
          </cell>
          <cell r="Z3" t="str">
            <v>TMCA</v>
          </cell>
          <cell r="AA3" t="str">
            <v>Nivelado</v>
          </cell>
          <cell r="AB3" t="str">
            <v>TMCA</v>
          </cell>
          <cell r="AC3" t="str">
            <v>Poder</v>
          </cell>
          <cell r="AD3" t="str">
            <v>Nivelado</v>
          </cell>
          <cell r="AE3" t="str">
            <v>TMCA</v>
          </cell>
          <cell r="AF3" t="str">
            <v>Poder</v>
          </cell>
        </row>
        <row r="4">
          <cell r="D4" t="str">
            <v>Transp.</v>
          </cell>
          <cell r="F4">
            <v>2000</v>
          </cell>
          <cell r="G4">
            <v>2001</v>
          </cell>
          <cell r="H4">
            <v>2002</v>
          </cell>
          <cell r="I4">
            <v>2003</v>
          </cell>
          <cell r="J4">
            <v>2004</v>
          </cell>
          <cell r="K4">
            <v>2005</v>
          </cell>
          <cell r="L4" t="str">
            <v>2006</v>
          </cell>
          <cell r="M4" t="str">
            <v>2007 *</v>
          </cell>
          <cell r="N4">
            <v>2008</v>
          </cell>
          <cell r="O4">
            <v>2009</v>
          </cell>
          <cell r="P4">
            <v>2010</v>
          </cell>
          <cell r="Q4">
            <v>2015</v>
          </cell>
          <cell r="R4">
            <v>2020</v>
          </cell>
          <cell r="S4">
            <v>2025</v>
          </cell>
          <cell r="T4">
            <v>2030</v>
          </cell>
          <cell r="U4">
            <v>2035</v>
          </cell>
          <cell r="V4">
            <v>2036</v>
          </cell>
          <cell r="W4">
            <v>2037</v>
          </cell>
          <cell r="X4">
            <v>2038</v>
          </cell>
          <cell r="Y4" t="str">
            <v>09 -19</v>
          </cell>
          <cell r="Z4" t="str">
            <v>09-19</v>
          </cell>
          <cell r="AA4" t="str">
            <v>09-38</v>
          </cell>
          <cell r="AB4" t="str">
            <v>09-38</v>
          </cell>
          <cell r="AC4">
            <v>0</v>
          </cell>
          <cell r="AD4" t="str">
            <v>08-18</v>
          </cell>
          <cell r="AE4" t="str">
            <v>08-18</v>
          </cell>
          <cell r="AF4" t="str">
            <v>Calorífico</v>
          </cell>
        </row>
        <row r="5">
          <cell r="C5" t="str">
            <v>(Dll.09 / Bl.)</v>
          </cell>
          <cell r="D5" t="str">
            <v>(Dll.09 / Bl.)</v>
          </cell>
          <cell r="AD5" t="str">
            <v>TD=12%</v>
          </cell>
          <cell r="AF5" t="str">
            <v>(MMBTU / Bl )</v>
          </cell>
        </row>
        <row r="7">
          <cell r="B7" t="str">
            <v>----- Combustóleo Importado (Promedio) -----</v>
          </cell>
          <cell r="F7">
            <v>31.586880320240681</v>
          </cell>
          <cell r="G7">
            <v>26.4819533421235</v>
          </cell>
          <cell r="H7">
            <v>29.069243743069407</v>
          </cell>
          <cell r="I7">
            <v>32.472604107811534</v>
          </cell>
          <cell r="J7">
            <v>39.742487040373476</v>
          </cell>
          <cell r="K7">
            <v>49.05384010573578</v>
          </cell>
          <cell r="L7">
            <v>60.325144341847015</v>
          </cell>
          <cell r="M7">
            <v>62.650084724125286</v>
          </cell>
          <cell r="N7">
            <v>78.510475038388861</v>
          </cell>
          <cell r="O7">
            <v>49.856465352394913</v>
          </cell>
          <cell r="P7">
            <v>54.109426967093498</v>
          </cell>
          <cell r="Q7">
            <v>65.654708401188955</v>
          </cell>
          <cell r="R7">
            <v>74.130819802147784</v>
          </cell>
          <cell r="S7">
            <v>81.624857130542537</v>
          </cell>
          <cell r="T7">
            <v>86.266359694658149</v>
          </cell>
          <cell r="U7">
            <v>91.17711660246998</v>
          </cell>
          <cell r="V7">
            <v>92.204502216637408</v>
          </cell>
          <cell r="W7">
            <v>93.231887830804837</v>
          </cell>
          <cell r="X7">
            <v>94.259273444972294</v>
          </cell>
          <cell r="Y7">
            <v>62.975209943382794</v>
          </cell>
          <cell r="Z7">
            <v>-6.3806413701108884E-3</v>
          </cell>
          <cell r="AA7">
            <v>67.856755942156227</v>
          </cell>
          <cell r="AB7">
            <v>6.1076620263971577E-3</v>
          </cell>
          <cell r="AC7">
            <v>0</v>
          </cell>
          <cell r="AD7">
            <v>62.975209943382787</v>
          </cell>
          <cell r="AE7">
            <v>-6.3602794602954926E-3</v>
          </cell>
          <cell r="AF7">
            <v>6.2869999999999999</v>
          </cell>
        </row>
        <row r="9">
          <cell r="C9" t="str">
            <v>La Paz, BCS. (LA)</v>
          </cell>
          <cell r="D9">
            <v>1.9109184340000001</v>
          </cell>
          <cell r="F9">
            <v>33.363484652736581</v>
          </cell>
          <cell r="G9">
            <v>26.292270584645042</v>
          </cell>
          <cell r="H9">
            <v>29.565218125326595</v>
          </cell>
          <cell r="I9">
            <v>33.283565416196844</v>
          </cell>
          <cell r="J9">
            <v>41.014318931376259</v>
          </cell>
          <cell r="K9">
            <v>49.825966267832079</v>
          </cell>
          <cell r="L9">
            <v>62.004875346789404</v>
          </cell>
          <cell r="M9">
            <v>65.789485159637906</v>
          </cell>
          <cell r="N9">
            <v>79.877909267333322</v>
          </cell>
          <cell r="O9">
            <v>50.960212736649467</v>
          </cell>
          <cell r="P9">
            <v>55.413400221873559</v>
          </cell>
          <cell r="Q9">
            <v>66.977298227705688</v>
          </cell>
          <cell r="R9">
            <v>75.589024965107924</v>
          </cell>
          <cell r="S9">
            <v>83.20296472818454</v>
          </cell>
          <cell r="T9">
            <v>87.918729993916386</v>
          </cell>
          <cell r="U9">
            <v>92.9080575951442</v>
          </cell>
          <cell r="V9">
            <v>93.951881082663164</v>
          </cell>
          <cell r="W9">
            <v>94.995704570182127</v>
          </cell>
          <cell r="X9">
            <v>96.039528057701119</v>
          </cell>
          <cell r="Y9">
            <v>64.282331042124099</v>
          </cell>
          <cell r="Z9">
            <v>-6.1562209759388198E-3</v>
          </cell>
          <cell r="AA9">
            <v>69.234777016412536</v>
          </cell>
          <cell r="AB9">
            <v>6.1609182835233867E-3</v>
          </cell>
          <cell r="AC9">
            <v>0</v>
          </cell>
          <cell r="AD9">
            <v>64.282331042124099</v>
          </cell>
          <cell r="AE9">
            <v>-6.1562209759388198E-3</v>
          </cell>
          <cell r="AF9">
            <v>6.2869999999999999</v>
          </cell>
        </row>
        <row r="10">
          <cell r="C10" t="str">
            <v>Manzanillo, Col. (LA)</v>
          </cell>
          <cell r="D10">
            <v>2.0979507430000002</v>
          </cell>
          <cell r="F10">
            <v>33.038177505802416</v>
          </cell>
          <cell r="G10">
            <v>27.509512812873364</v>
          </cell>
          <cell r="H10">
            <v>32.411918106974142</v>
          </cell>
          <cell r="I10">
            <v>36.488116718048389</v>
          </cell>
          <cell r="J10">
            <v>44.475090660905721</v>
          </cell>
          <cell r="K10">
            <v>52.464598709105125</v>
          </cell>
          <cell r="L10">
            <v>65.093685057376575</v>
          </cell>
          <cell r="M10">
            <v>66.080485723010227</v>
          </cell>
          <cell r="N10">
            <v>80.064941576333325</v>
          </cell>
          <cell r="O10">
            <v>51.147245045649463</v>
          </cell>
          <cell r="P10">
            <v>55.600432530873555</v>
          </cell>
          <cell r="Q10">
            <v>67.164330536705691</v>
          </cell>
          <cell r="R10">
            <v>75.776057274107927</v>
          </cell>
          <cell r="S10">
            <v>83.389997037184543</v>
          </cell>
          <cell r="T10">
            <v>88.105762302916389</v>
          </cell>
          <cell r="U10">
            <v>93.095089904144203</v>
          </cell>
          <cell r="V10">
            <v>94.138913391663166</v>
          </cell>
          <cell r="W10">
            <v>95.18273687918213</v>
          </cell>
          <cell r="X10">
            <v>96.226560366701122</v>
          </cell>
          <cell r="Y10">
            <v>64.469363351124088</v>
          </cell>
          <cell r="Z10">
            <v>-6.1413873193967294E-3</v>
          </cell>
          <cell r="AA10">
            <v>69.421809325412525</v>
          </cell>
          <cell r="AB10">
            <v>6.1477315325377813E-3</v>
          </cell>
          <cell r="AC10">
            <v>0</v>
          </cell>
          <cell r="AD10">
            <v>64.469363351124088</v>
          </cell>
          <cell r="AE10">
            <v>-6.1413873193967294E-3</v>
          </cell>
          <cell r="AF10">
            <v>6.2869999999999999</v>
          </cell>
        </row>
        <row r="11">
          <cell r="C11" t="str">
            <v>Rosarito, BCN. (LA)</v>
          </cell>
          <cell r="D11">
            <v>1.5200702109999999</v>
          </cell>
          <cell r="F11">
            <v>31.835378324733863</v>
          </cell>
          <cell r="G11">
            <v>26.068934502292603</v>
          </cell>
          <cell r="H11">
            <v>28.715331003826975</v>
          </cell>
          <cell r="I11">
            <v>33.240524946085422</v>
          </cell>
          <cell r="J11">
            <v>41.385596050250257</v>
          </cell>
          <cell r="K11">
            <v>50.101780409786357</v>
          </cell>
          <cell r="L11">
            <v>62.083096737357252</v>
          </cell>
          <cell r="M11">
            <v>65.537609145169327</v>
          </cell>
          <cell r="N11">
            <v>79.487061044333331</v>
          </cell>
          <cell r="O11">
            <v>50.569364513649461</v>
          </cell>
          <cell r="P11">
            <v>55.022551998873553</v>
          </cell>
          <cell r="Q11">
            <v>66.586450004705696</v>
          </cell>
          <cell r="R11">
            <v>75.198176742107933</v>
          </cell>
          <cell r="S11">
            <v>82.812116505184548</v>
          </cell>
          <cell r="T11">
            <v>87.527881770916395</v>
          </cell>
          <cell r="U11">
            <v>92.517209372144208</v>
          </cell>
          <cell r="V11">
            <v>93.561032859663172</v>
          </cell>
          <cell r="W11">
            <v>94.604856347182135</v>
          </cell>
          <cell r="X11">
            <v>95.648679834701127</v>
          </cell>
          <cell r="Y11">
            <v>63.891482819124093</v>
          </cell>
          <cell r="Z11">
            <v>-6.1874520071143468E-3</v>
          </cell>
          <cell r="AA11">
            <v>68.84392879341253</v>
          </cell>
          <cell r="AB11">
            <v>6.1886590911992556E-3</v>
          </cell>
          <cell r="AC11">
            <v>0</v>
          </cell>
          <cell r="AD11">
            <v>63.891482819124093</v>
          </cell>
          <cell r="AE11">
            <v>-6.1874520071143468E-3</v>
          </cell>
          <cell r="AF11">
            <v>6.2869999999999999</v>
          </cell>
        </row>
        <row r="12">
          <cell r="C12" t="str">
            <v>San Carlos, BCS.(LA)</v>
          </cell>
          <cell r="D12">
            <v>1.7308087329999999</v>
          </cell>
          <cell r="F12" t="str">
            <v>nd</v>
          </cell>
          <cell r="G12" t="str">
            <v>nd</v>
          </cell>
          <cell r="H12" t="str">
            <v>nd</v>
          </cell>
          <cell r="I12" t="str">
            <v>nd</v>
          </cell>
          <cell r="J12" t="str">
            <v>nd</v>
          </cell>
          <cell r="K12" t="str">
            <v>nd</v>
          </cell>
          <cell r="L12" t="str">
            <v>nd</v>
          </cell>
          <cell r="M12">
            <v>60.558108026451166</v>
          </cell>
          <cell r="N12">
            <v>79.69779956633333</v>
          </cell>
          <cell r="O12">
            <v>50.780103035649461</v>
          </cell>
          <cell r="P12">
            <v>55.233290520873553</v>
          </cell>
          <cell r="Q12">
            <v>66.797188526705696</v>
          </cell>
          <cell r="R12">
            <v>75.408915264107932</v>
          </cell>
          <cell r="S12">
            <v>83.022855027184548</v>
          </cell>
          <cell r="T12">
            <v>87.738620292916394</v>
          </cell>
          <cell r="U12">
            <v>92.727947894144208</v>
          </cell>
          <cell r="V12">
            <v>93.771771381663171</v>
          </cell>
          <cell r="W12">
            <v>94.815594869182135</v>
          </cell>
          <cell r="X12">
            <v>95.859418356701127</v>
          </cell>
          <cell r="Y12">
            <v>64.102221341124093</v>
          </cell>
          <cell r="Z12">
            <v>-6.1705735077730584E-3</v>
          </cell>
          <cell r="AA12">
            <v>69.054667315412573</v>
          </cell>
          <cell r="AB12">
            <v>6.1736706853767753E-3</v>
          </cell>
          <cell r="AC12">
            <v>0</v>
          </cell>
          <cell r="AD12">
            <v>64.102221341124093</v>
          </cell>
          <cell r="AE12">
            <v>-6.1705735077730584E-3</v>
          </cell>
          <cell r="AF12">
            <v>6.2869999999999999</v>
          </cell>
        </row>
        <row r="13">
          <cell r="C13" t="str">
            <v>Petacalco, Gro. (LA)</v>
          </cell>
          <cell r="D13">
            <v>2.20284828</v>
          </cell>
          <cell r="F13" t="str">
            <v>nd</v>
          </cell>
          <cell r="G13" t="str">
            <v>nd</v>
          </cell>
          <cell r="H13" t="str">
            <v>nd</v>
          </cell>
          <cell r="I13" t="str">
            <v>nd</v>
          </cell>
          <cell r="J13" t="str">
            <v>nd</v>
          </cell>
          <cell r="K13" t="str">
            <v>nd</v>
          </cell>
          <cell r="L13" t="str">
            <v>nd</v>
          </cell>
          <cell r="M13">
            <v>61.03014757345116</v>
          </cell>
          <cell r="N13">
            <v>80.169839113333325</v>
          </cell>
          <cell r="O13">
            <v>51.252142582649462</v>
          </cell>
          <cell r="P13">
            <v>55.705330067873554</v>
          </cell>
          <cell r="Q13">
            <v>67.26922807370569</v>
          </cell>
          <cell r="R13">
            <v>75.880954811107927</v>
          </cell>
          <cell r="S13">
            <v>83.494894574184542</v>
          </cell>
          <cell r="T13">
            <v>88.210659839916389</v>
          </cell>
          <cell r="U13">
            <v>93.199987441144202</v>
          </cell>
          <cell r="V13">
            <v>94.243810928663166</v>
          </cell>
          <cell r="W13">
            <v>95.287634416182129</v>
          </cell>
          <cell r="X13">
            <v>96.331457903701121</v>
          </cell>
          <cell r="Y13">
            <v>64.574260888124087</v>
          </cell>
          <cell r="Z13">
            <v>-6.1330990848389444E-3</v>
          </cell>
          <cell r="AA13">
            <v>69.526706862412567</v>
          </cell>
          <cell r="AB13">
            <v>6.1403604579384208E-3</v>
          </cell>
          <cell r="AC13">
            <v>0</v>
          </cell>
          <cell r="AD13">
            <v>64.574260888124087</v>
          </cell>
          <cell r="AE13">
            <v>-6.1330990848389444E-3</v>
          </cell>
          <cell r="AF13">
            <v>6.2869999999999999</v>
          </cell>
        </row>
        <row r="14">
          <cell r="C14" t="str">
            <v>Tuxpan, Ver. (Houston)</v>
          </cell>
          <cell r="D14">
            <v>0.21527049600000001</v>
          </cell>
          <cell r="F14">
            <v>28.11048079768986</v>
          </cell>
          <cell r="G14">
            <v>26.057095468682984</v>
          </cell>
          <cell r="H14">
            <v>25.58450773614992</v>
          </cell>
          <cell r="I14">
            <v>26.87820935091548</v>
          </cell>
          <cell r="J14">
            <v>32.094942518961659</v>
          </cell>
          <cell r="K14">
            <v>43.82301503621958</v>
          </cell>
          <cell r="L14">
            <v>52.118920225864827</v>
          </cell>
          <cell r="M14">
            <v>56.904672717031936</v>
          </cell>
          <cell r="N14">
            <v>71.765299662666649</v>
          </cell>
          <cell r="O14">
            <v>44.42972420012218</v>
          </cell>
          <cell r="P14">
            <v>47.681556462193242</v>
          </cell>
          <cell r="Q14">
            <v>59.133755037605212</v>
          </cell>
          <cell r="R14">
            <v>66.931789756347086</v>
          </cell>
          <cell r="S14">
            <v>73.826314911332574</v>
          </cell>
          <cell r="T14">
            <v>78.096503967366999</v>
          </cell>
          <cell r="U14">
            <v>82.614407408098785</v>
          </cell>
          <cell r="V14">
            <v>83.559603655508567</v>
          </cell>
          <cell r="W14">
            <v>84.504799902918364</v>
          </cell>
          <cell r="X14">
            <v>85.449996150328175</v>
          </cell>
          <cell r="Y14">
            <v>56.531600218676239</v>
          </cell>
          <cell r="Z14">
            <v>-7.4951153256034297E-3</v>
          </cell>
          <cell r="AA14">
            <v>61.058646339874549</v>
          </cell>
          <cell r="AB14">
            <v>5.8346321078073249E-3</v>
          </cell>
          <cell r="AC14">
            <v>0</v>
          </cell>
          <cell r="AD14">
            <v>56.531600218676239</v>
          </cell>
          <cell r="AE14">
            <v>-7.4951153256034297E-3</v>
          </cell>
          <cell r="AF14">
            <v>6.2869999999999999</v>
          </cell>
        </row>
        <row r="16">
          <cell r="B16" t="str">
            <v>----- Combustóleo Doméstico (Promedio) -----</v>
          </cell>
          <cell r="F16">
            <v>23.716969237201905</v>
          </cell>
          <cell r="G16">
            <v>20.527538002791928</v>
          </cell>
          <cell r="H16">
            <v>23.008354160883336</v>
          </cell>
          <cell r="I16">
            <v>26.42500317759211</v>
          </cell>
          <cell r="J16">
            <v>26.865597329346613</v>
          </cell>
          <cell r="K16">
            <v>31.46624117430423</v>
          </cell>
          <cell r="L16">
            <v>44.579790881480527</v>
          </cell>
          <cell r="M16">
            <v>43.707297600477162</v>
          </cell>
          <cell r="N16">
            <v>70.409511682314601</v>
          </cell>
          <cell r="O16">
            <v>35.01549938716964</v>
          </cell>
          <cell r="P16">
            <v>37.869228485265602</v>
          </cell>
          <cell r="Q16">
            <v>59.606890395056325</v>
          </cell>
          <cell r="R16">
            <v>65.564950439274554</v>
          </cell>
          <cell r="S16">
            <v>70.832687289823511</v>
          </cell>
          <cell r="T16">
            <v>74.095309695808595</v>
          </cell>
          <cell r="U16">
            <v>77.547197375811521</v>
          </cell>
          <cell r="V16">
            <v>78.268163966678344</v>
          </cell>
          <cell r="W16">
            <v>78.989130557545181</v>
          </cell>
          <cell r="X16">
            <v>79.710097148412018</v>
          </cell>
          <cell r="Y16">
            <v>53.866526465522099</v>
          </cell>
          <cell r="Z16">
            <v>-7.4156786471427094E-3</v>
          </cell>
          <cell r="AA16">
            <v>58.311715796200453</v>
          </cell>
          <cell r="AB16">
            <v>4.140238289229381E-3</v>
          </cell>
          <cell r="AC16">
            <v>0</v>
          </cell>
          <cell r="AD16">
            <v>53.866526465522099</v>
          </cell>
          <cell r="AE16">
            <v>-7.37588023505098E-3</v>
          </cell>
          <cell r="AF16">
            <v>6.2829999999999941</v>
          </cell>
        </row>
        <row r="17">
          <cell r="B17" t="str">
            <v>Baja California</v>
          </cell>
        </row>
        <row r="18">
          <cell r="C18" t="str">
            <v>La Paz, BCS. (SC)</v>
          </cell>
          <cell r="D18">
            <v>2.0502802660000001</v>
          </cell>
          <cell r="F18">
            <v>24.067827823833241</v>
          </cell>
          <cell r="G18">
            <v>20.762784198517618</v>
          </cell>
          <cell r="H18">
            <v>23.203720975365286</v>
          </cell>
          <cell r="I18">
            <v>26.203071829196411</v>
          </cell>
          <cell r="J18">
            <v>26.708034496111637</v>
          </cell>
          <cell r="K18">
            <v>31.351293465218983</v>
          </cell>
          <cell r="L18">
            <v>44.465087676254711</v>
          </cell>
          <cell r="M18">
            <v>43.258774978504292</v>
          </cell>
          <cell r="N18">
            <v>70.26606800589478</v>
          </cell>
          <cell r="O18">
            <v>36.470207150581921</v>
          </cell>
          <cell r="P18">
            <v>39.321773737821673</v>
          </cell>
          <cell r="Q18">
            <v>61.064275599328866</v>
          </cell>
          <cell r="R18">
            <v>67.023731027501512</v>
          </cell>
          <cell r="S18">
            <v>72.292701587583878</v>
          </cell>
          <cell r="T18">
            <v>75.556088103181935</v>
          </cell>
          <cell r="U18">
            <v>79.00878421892493</v>
          </cell>
          <cell r="V18">
            <v>79.729919943647275</v>
          </cell>
          <cell r="W18">
            <v>80.451055668369619</v>
          </cell>
          <cell r="X18">
            <v>81.172191393091978</v>
          </cell>
          <cell r="Y18">
            <v>55.323064400337685</v>
          </cell>
          <cell r="Z18">
            <v>-5.1838711783255276E-3</v>
          </cell>
          <cell r="AA18">
            <v>59.769164124989899</v>
          </cell>
          <cell r="AB18">
            <v>4.8210409971087831E-3</v>
          </cell>
          <cell r="AC18">
            <v>0</v>
          </cell>
          <cell r="AD18">
            <v>55.323064400337685</v>
          </cell>
          <cell r="AE18">
            <v>-5.1838711783255276E-3</v>
          </cell>
          <cell r="AF18">
            <v>6.2830000000000004</v>
          </cell>
        </row>
        <row r="19">
          <cell r="C19" t="str">
            <v>Constitución, BCS. (SC)</v>
          </cell>
          <cell r="D19">
            <v>2.4436197200000001</v>
          </cell>
          <cell r="F19" t="str">
            <v>nd</v>
          </cell>
          <cell r="G19" t="str">
            <v>nd</v>
          </cell>
          <cell r="H19" t="str">
            <v>nd</v>
          </cell>
          <cell r="I19" t="str">
            <v>nd</v>
          </cell>
          <cell r="J19" t="str">
            <v>nd</v>
          </cell>
          <cell r="K19" t="str">
            <v>nd</v>
          </cell>
          <cell r="L19" t="str">
            <v>nd</v>
          </cell>
          <cell r="M19">
            <v>43.274767617075888</v>
          </cell>
          <cell r="N19">
            <v>70.65940745989478</v>
          </cell>
          <cell r="O19">
            <v>36.86354660458192</v>
          </cell>
          <cell r="P19">
            <v>39.715113191821672</v>
          </cell>
          <cell r="Q19">
            <v>61.457615053328865</v>
          </cell>
          <cell r="R19">
            <v>67.417070481501511</v>
          </cell>
          <cell r="S19">
            <v>72.686041041583877</v>
          </cell>
          <cell r="T19">
            <v>75.949427557181934</v>
          </cell>
          <cell r="U19">
            <v>79.40212367292493</v>
          </cell>
          <cell r="V19">
            <v>80.123259397647274</v>
          </cell>
          <cell r="W19">
            <v>80.844395122369619</v>
          </cell>
          <cell r="X19">
            <v>81.565530847091978</v>
          </cell>
          <cell r="Y19">
            <v>55.716403854337685</v>
          </cell>
          <cell r="Z19">
            <v>-5.1542548211542805E-3</v>
          </cell>
          <cell r="AA19">
            <v>60.162503578989913</v>
          </cell>
          <cell r="AB19">
            <v>4.7959807604962545E-3</v>
          </cell>
          <cell r="AC19">
            <v>0</v>
          </cell>
          <cell r="AD19">
            <v>55.716403854337685</v>
          </cell>
          <cell r="AE19">
            <v>-5.1542548211542805E-3</v>
          </cell>
          <cell r="AF19">
            <v>6.2830000000000004</v>
          </cell>
        </row>
        <row r="20">
          <cell r="C20" t="str">
            <v>San Carlos, BCS.(SC)</v>
          </cell>
          <cell r="D20">
            <v>2.0797571389999998</v>
          </cell>
          <cell r="F20">
            <v>24.112345688259889</v>
          </cell>
          <cell r="G20">
            <v>20.805189783774409</v>
          </cell>
          <cell r="H20">
            <v>23.232676967095081</v>
          </cell>
          <cell r="I20">
            <v>26.21753073712447</v>
          </cell>
          <cell r="J20">
            <v>26.736173393542089</v>
          </cell>
          <cell r="K20">
            <v>31.388718645256102</v>
          </cell>
          <cell r="L20">
            <v>44.495315835338602</v>
          </cell>
          <cell r="M20">
            <v>43.288159817842434</v>
          </cell>
          <cell r="N20">
            <v>70.295544878894773</v>
          </cell>
          <cell r="O20">
            <v>36.499684023581921</v>
          </cell>
          <cell r="P20">
            <v>39.351250610821673</v>
          </cell>
          <cell r="Q20">
            <v>61.093752472328866</v>
          </cell>
          <cell r="R20">
            <v>67.053207900501505</v>
          </cell>
          <cell r="S20">
            <v>72.322178460583871</v>
          </cell>
          <cell r="T20">
            <v>75.585564976181928</v>
          </cell>
          <cell r="U20">
            <v>79.038261091924923</v>
          </cell>
          <cell r="V20">
            <v>79.759396816647268</v>
          </cell>
          <cell r="W20">
            <v>80.480532541369612</v>
          </cell>
          <cell r="X20">
            <v>81.201668266091971</v>
          </cell>
          <cell r="Y20">
            <v>55.352541273337685</v>
          </cell>
          <cell r="Z20">
            <v>-5.1816399320675499E-3</v>
          </cell>
          <cell r="AA20">
            <v>59.798640997989928</v>
          </cell>
          <cell r="AB20">
            <v>4.8191538922306432E-3</v>
          </cell>
          <cell r="AC20">
            <v>0</v>
          </cell>
          <cell r="AD20">
            <v>55.352541273337685</v>
          </cell>
          <cell r="AE20">
            <v>-5.1816399320675499E-3</v>
          </cell>
          <cell r="AF20">
            <v>6.2830000000000004</v>
          </cell>
        </row>
        <row r="21">
          <cell r="C21" t="str">
            <v>Santa Rosalia, BCN. (SC)</v>
          </cell>
          <cell r="D21">
            <v>4.6459458690000002</v>
          </cell>
          <cell r="F21" t="str">
            <v>nd</v>
          </cell>
          <cell r="G21" t="str">
            <v>nd</v>
          </cell>
          <cell r="H21" t="str">
            <v>nd</v>
          </cell>
          <cell r="I21" t="str">
            <v>nd</v>
          </cell>
          <cell r="J21" t="str">
            <v>nd</v>
          </cell>
          <cell r="K21" t="str">
            <v>nd</v>
          </cell>
          <cell r="L21" t="str">
            <v>nd</v>
          </cell>
          <cell r="M21">
            <v>45.477093766075889</v>
          </cell>
          <cell r="N21">
            <v>72.861733608894781</v>
          </cell>
          <cell r="O21">
            <v>39.065872753581921</v>
          </cell>
          <cell r="P21">
            <v>41.917439340821673</v>
          </cell>
          <cell r="Q21">
            <v>63.659941202328866</v>
          </cell>
          <cell r="R21">
            <v>69.619396630501512</v>
          </cell>
          <cell r="S21">
            <v>74.888367190583878</v>
          </cell>
          <cell r="T21">
            <v>78.151753706181935</v>
          </cell>
          <cell r="U21">
            <v>81.604449821924931</v>
          </cell>
          <cell r="V21">
            <v>82.325585546647275</v>
          </cell>
          <cell r="W21">
            <v>83.04672127136962</v>
          </cell>
          <cell r="X21">
            <v>83.767856996091979</v>
          </cell>
          <cell r="Y21">
            <v>57.918730003337679</v>
          </cell>
          <cell r="Z21">
            <v>-4.9944909689378925E-3</v>
          </cell>
          <cell r="AA21">
            <v>62.364829727989928</v>
          </cell>
          <cell r="AB21">
            <v>4.660351846118127E-3</v>
          </cell>
          <cell r="AC21">
            <v>0</v>
          </cell>
          <cell r="AD21">
            <v>57.918730003337679</v>
          </cell>
          <cell r="AE21">
            <v>-4.9944909689378925E-3</v>
          </cell>
          <cell r="AF21">
            <v>6.2830000000000004</v>
          </cell>
        </row>
        <row r="22">
          <cell r="C22" t="str">
            <v>Rosarito, BCN. (SC)</v>
          </cell>
          <cell r="D22">
            <v>2.7035354069999999</v>
          </cell>
          <cell r="F22">
            <v>24.923265136141595</v>
          </cell>
          <cell r="G22">
            <v>21.557989887761668</v>
          </cell>
          <cell r="H22">
            <v>23.725887634174732</v>
          </cell>
          <cell r="I22">
            <v>26.679711410313054</v>
          </cell>
          <cell r="J22">
            <v>27.272219389592159</v>
          </cell>
          <cell r="K22">
            <v>32.047590512296281</v>
          </cell>
          <cell r="L22">
            <v>45.134992535144129</v>
          </cell>
          <cell r="M22">
            <v>43.909990508887105</v>
          </cell>
          <cell r="N22">
            <v>70.919323146894783</v>
          </cell>
          <cell r="O22">
            <v>37.123462291581916</v>
          </cell>
          <cell r="P22">
            <v>39.975028878821668</v>
          </cell>
          <cell r="Q22">
            <v>61.717530740328861</v>
          </cell>
          <cell r="R22">
            <v>67.676986168501514</v>
          </cell>
          <cell r="S22">
            <v>72.94595672858388</v>
          </cell>
          <cell r="T22">
            <v>76.209343244181937</v>
          </cell>
          <cell r="U22">
            <v>79.662039359924933</v>
          </cell>
          <cell r="V22">
            <v>80.383175084647277</v>
          </cell>
          <cell r="W22">
            <v>81.104310809369622</v>
          </cell>
          <cell r="X22">
            <v>81.825446534091981</v>
          </cell>
          <cell r="Y22">
            <v>55.976319541337681</v>
          </cell>
          <cell r="Z22">
            <v>-5.1348696011809247E-3</v>
          </cell>
          <cell r="AA22">
            <v>60.422419265989916</v>
          </cell>
          <cell r="AB22">
            <v>4.7795638598948642E-3</v>
          </cell>
          <cell r="AC22">
            <v>0</v>
          </cell>
          <cell r="AD22">
            <v>55.976319541337681</v>
          </cell>
          <cell r="AE22">
            <v>-5.1348696011809247E-3</v>
          </cell>
          <cell r="AF22">
            <v>6.2830000000000004</v>
          </cell>
        </row>
        <row r="23">
          <cell r="C23" t="str">
            <v>Vizcainos, BCS. (SC)</v>
          </cell>
          <cell r="D23">
            <v>5.5587940979999999</v>
          </cell>
          <cell r="F23" t="str">
            <v>nd</v>
          </cell>
          <cell r="G23" t="str">
            <v>nd</v>
          </cell>
          <cell r="H23" t="str">
            <v>nd</v>
          </cell>
          <cell r="I23" t="str">
            <v>nd</v>
          </cell>
          <cell r="J23" t="str">
            <v>nd</v>
          </cell>
          <cell r="K23" t="str">
            <v>nd</v>
          </cell>
          <cell r="L23" t="str">
            <v>nd</v>
          </cell>
          <cell r="M23">
            <v>46.389941995075887</v>
          </cell>
          <cell r="N23">
            <v>73.774581837894772</v>
          </cell>
          <cell r="O23">
            <v>39.978720982581919</v>
          </cell>
          <cell r="P23">
            <v>42.830287569821671</v>
          </cell>
          <cell r="Q23">
            <v>64.572789431328857</v>
          </cell>
          <cell r="R23">
            <v>70.532244859501503</v>
          </cell>
          <cell r="S23">
            <v>75.801215419583883</v>
          </cell>
          <cell r="T23">
            <v>79.06460193518194</v>
          </cell>
          <cell r="U23">
            <v>82.517298050924921</v>
          </cell>
          <cell r="V23">
            <v>83.23843377564728</v>
          </cell>
          <cell r="W23">
            <v>83.959569500369611</v>
          </cell>
          <cell r="X23">
            <v>84.68070522509197</v>
          </cell>
          <cell r="Y23">
            <v>58.831578232337691</v>
          </cell>
          <cell r="Z23">
            <v>-4.9311372959789379E-3</v>
          </cell>
          <cell r="AA23">
            <v>63.277677956989912</v>
          </cell>
          <cell r="AB23">
            <v>4.6063608659423494E-3</v>
          </cell>
          <cell r="AC23">
            <v>0</v>
          </cell>
          <cell r="AD23">
            <v>58.831578232337691</v>
          </cell>
          <cell r="AE23">
            <v>-4.9311372959789379E-3</v>
          </cell>
          <cell r="AF23">
            <v>6.2830000000000004</v>
          </cell>
        </row>
        <row r="24">
          <cell r="C24" t="str">
            <v>Guerrero Negro, BCS. (S.C. )</v>
          </cell>
          <cell r="D24">
            <v>6.108876328</v>
          </cell>
          <cell r="F24" t="str">
            <v>nd</v>
          </cell>
          <cell r="G24" t="str">
            <v>nd</v>
          </cell>
          <cell r="H24" t="str">
            <v>nd</v>
          </cell>
          <cell r="I24" t="str">
            <v>nd</v>
          </cell>
          <cell r="J24" t="str">
            <v>nd</v>
          </cell>
          <cell r="K24" t="str">
            <v>nd</v>
          </cell>
          <cell r="L24" t="str">
            <v>nd</v>
          </cell>
          <cell r="M24">
            <v>46.940024225075888</v>
          </cell>
          <cell r="N24">
            <v>74.324664067894773</v>
          </cell>
          <cell r="O24">
            <v>40.52880321258192</v>
          </cell>
          <cell r="P24">
            <v>43.380369799821672</v>
          </cell>
          <cell r="Q24">
            <v>65.122871661328858</v>
          </cell>
          <cell r="R24">
            <v>71.082327089501504</v>
          </cell>
          <cell r="S24">
            <v>76.35129764958387</v>
          </cell>
          <cell r="T24">
            <v>79.614684165181927</v>
          </cell>
          <cell r="U24">
            <v>83.067380280924922</v>
          </cell>
          <cell r="V24">
            <v>83.788516005647267</v>
          </cell>
          <cell r="W24">
            <v>84.509651730369612</v>
          </cell>
          <cell r="X24">
            <v>85.230787455091971</v>
          </cell>
          <cell r="Y24">
            <v>59.381660462337692</v>
          </cell>
          <cell r="Z24">
            <v>-4.8937307591225832E-3</v>
          </cell>
          <cell r="AA24">
            <v>63.827760186989906</v>
          </cell>
          <cell r="AB24">
            <v>4.5744267106522241E-3</v>
          </cell>
          <cell r="AC24">
            <v>0</v>
          </cell>
          <cell r="AD24">
            <v>59.381660462337692</v>
          </cell>
          <cell r="AE24">
            <v>-4.8937307591225832E-3</v>
          </cell>
          <cell r="AF24">
            <v>6.2830000000000004</v>
          </cell>
        </row>
        <row r="25">
          <cell r="C25" t="str">
            <v>Guerrero Negro II, BCS. (SC)</v>
          </cell>
          <cell r="D25">
            <v>5.5268763280000002</v>
          </cell>
          <cell r="F25" t="str">
            <v>nd</v>
          </cell>
          <cell r="G25" t="str">
            <v>nd</v>
          </cell>
          <cell r="H25" t="str">
            <v>nd</v>
          </cell>
          <cell r="I25" t="str">
            <v>nd</v>
          </cell>
          <cell r="J25" t="str">
            <v>nd</v>
          </cell>
          <cell r="K25" t="str">
            <v>nd</v>
          </cell>
          <cell r="L25" t="str">
            <v>nd</v>
          </cell>
          <cell r="M25">
            <v>46.358024225075887</v>
          </cell>
          <cell r="N25">
            <v>73.742664067894779</v>
          </cell>
          <cell r="O25">
            <v>39.946803212581919</v>
          </cell>
          <cell r="P25">
            <v>42.798369799821671</v>
          </cell>
          <cell r="Q25">
            <v>64.540871661328865</v>
          </cell>
          <cell r="R25">
            <v>70.500327089501511</v>
          </cell>
          <cell r="S25">
            <v>75.769297649583876</v>
          </cell>
          <cell r="T25">
            <v>79.032684165181934</v>
          </cell>
          <cell r="U25">
            <v>82.485380280924929</v>
          </cell>
          <cell r="V25">
            <v>83.206516005647273</v>
          </cell>
          <cell r="W25">
            <v>83.927651730369618</v>
          </cell>
          <cell r="X25">
            <v>84.648787455091977</v>
          </cell>
          <cell r="Y25">
            <v>58.799660462337691</v>
          </cell>
          <cell r="Z25">
            <v>-4.9333253244345787E-3</v>
          </cell>
          <cell r="AA25">
            <v>63.245760186989919</v>
          </cell>
          <cell r="AB25">
            <v>4.6082275147893981E-3</v>
          </cell>
          <cell r="AC25">
            <v>0</v>
          </cell>
          <cell r="AD25">
            <v>58.799660462337691</v>
          </cell>
          <cell r="AE25">
            <v>-4.9333253244345787E-3</v>
          </cell>
          <cell r="AF25">
            <v>6.2830000000000004</v>
          </cell>
        </row>
        <row r="26">
          <cell r="B26" t="str">
            <v>Noroeste</v>
          </cell>
        </row>
        <row r="27">
          <cell r="C27" t="str">
            <v>Caborca, Son. (SC)</v>
          </cell>
          <cell r="D27">
            <v>4.5007545630000001</v>
          </cell>
          <cell r="F27" t="str">
            <v>nd</v>
          </cell>
          <cell r="G27" t="str">
            <v>nd</v>
          </cell>
          <cell r="H27" t="str">
            <v>nd</v>
          </cell>
          <cell r="I27" t="str">
            <v>nd</v>
          </cell>
          <cell r="J27" t="str">
            <v>nd</v>
          </cell>
          <cell r="K27" t="str">
            <v>nd</v>
          </cell>
          <cell r="L27" t="str">
            <v>nd</v>
          </cell>
          <cell r="M27">
            <v>45.331902460075888</v>
          </cell>
          <cell r="N27">
            <v>72.71654230289478</v>
          </cell>
          <cell r="O27">
            <v>38.92068144758192</v>
          </cell>
          <cell r="P27">
            <v>41.772248034821672</v>
          </cell>
          <cell r="Q27">
            <v>63.514749896328865</v>
          </cell>
          <cell r="R27">
            <v>69.474205324501511</v>
          </cell>
          <cell r="S27">
            <v>74.743175884583877</v>
          </cell>
          <cell r="T27">
            <v>78.006562400181934</v>
          </cell>
          <cell r="U27">
            <v>81.45925851592493</v>
          </cell>
          <cell r="V27">
            <v>82.180394240647274</v>
          </cell>
          <cell r="W27">
            <v>82.901529965369619</v>
          </cell>
          <cell r="X27">
            <v>83.622665690091978</v>
          </cell>
          <cell r="Y27">
            <v>57.773538697337685</v>
          </cell>
          <cell r="Z27">
            <v>-5.0047179618319948E-3</v>
          </cell>
          <cell r="AA27">
            <v>62.219638421989906</v>
          </cell>
          <cell r="AB27">
            <v>4.6690563463460677E-3</v>
          </cell>
          <cell r="AC27">
            <v>0</v>
          </cell>
          <cell r="AD27">
            <v>57.773538697337685</v>
          </cell>
          <cell r="AE27">
            <v>-5.0047179618319948E-3</v>
          </cell>
          <cell r="AF27">
            <v>6.2830000000000004</v>
          </cell>
        </row>
        <row r="28">
          <cell r="C28" t="str">
            <v>Guaymas, Son. (SC)</v>
          </cell>
          <cell r="D28">
            <v>2.3236112690000001</v>
          </cell>
          <cell r="F28">
            <v>24.203015100211406</v>
          </cell>
          <cell r="G28">
            <v>20.988745388528816</v>
          </cell>
          <cell r="H28">
            <v>23.480816392911983</v>
          </cell>
          <cell r="I28">
            <v>26.456607098446465</v>
          </cell>
          <cell r="J28">
            <v>26.969413587798925</v>
          </cell>
          <cell r="K28">
            <v>31.64629194315868</v>
          </cell>
          <cell r="L28">
            <v>44.548202391446225</v>
          </cell>
          <cell r="M28">
            <v>43.531252579639855</v>
          </cell>
          <cell r="N28">
            <v>70.539399008894776</v>
          </cell>
          <cell r="O28">
            <v>36.743538153581916</v>
          </cell>
          <cell r="P28">
            <v>39.595104740821668</v>
          </cell>
          <cell r="Q28">
            <v>61.337606602328862</v>
          </cell>
          <cell r="R28">
            <v>67.297062030501507</v>
          </cell>
          <cell r="S28">
            <v>72.566032590583873</v>
          </cell>
          <cell r="T28">
            <v>75.82941910618193</v>
          </cell>
          <cell r="U28">
            <v>79.282115221924926</v>
          </cell>
          <cell r="V28">
            <v>80.00325094664727</v>
          </cell>
          <cell r="W28">
            <v>80.724386671369615</v>
          </cell>
          <cell r="X28">
            <v>81.445522396091974</v>
          </cell>
          <cell r="Y28">
            <v>55.596395403337702</v>
          </cell>
          <cell r="Z28">
            <v>-5.1632548697880809E-3</v>
          </cell>
          <cell r="AA28">
            <v>60.042495127989909</v>
          </cell>
          <cell r="AB28">
            <v>4.8035989663477441E-3</v>
          </cell>
          <cell r="AC28">
            <v>0</v>
          </cell>
          <cell r="AD28">
            <v>55.596395403337702</v>
          </cell>
          <cell r="AE28">
            <v>-5.1632548697880809E-3</v>
          </cell>
          <cell r="AF28">
            <v>6.2830000000000004</v>
          </cell>
        </row>
        <row r="29">
          <cell r="C29" t="str">
            <v>Mazatlán, Sin. (SC)</v>
          </cell>
          <cell r="D29">
            <v>1.933063228</v>
          </cell>
          <cell r="F29">
            <v>23.905480565947084</v>
          </cell>
          <cell r="G29">
            <v>20.768236345193493</v>
          </cell>
          <cell r="H29">
            <v>23.196050513979916</v>
          </cell>
          <cell r="I29">
            <v>26.145236197484198</v>
          </cell>
          <cell r="J29">
            <v>26.60016872262824</v>
          </cell>
          <cell r="K29">
            <v>31.161494337887838</v>
          </cell>
          <cell r="L29">
            <v>44.344175039919158</v>
          </cell>
          <cell r="M29">
            <v>43.141915825766006</v>
          </cell>
          <cell r="N29">
            <v>70.148850967894774</v>
          </cell>
          <cell r="O29">
            <v>36.352990112581921</v>
          </cell>
          <cell r="P29">
            <v>39.204556699821673</v>
          </cell>
          <cell r="Q29">
            <v>60.947058561328866</v>
          </cell>
          <cell r="R29">
            <v>66.906513989501505</v>
          </cell>
          <cell r="S29">
            <v>72.175484549583871</v>
          </cell>
          <cell r="T29">
            <v>75.438871065181928</v>
          </cell>
          <cell r="U29">
            <v>78.891567180924923</v>
          </cell>
          <cell r="V29">
            <v>79.612702905647268</v>
          </cell>
          <cell r="W29">
            <v>80.333838630369613</v>
          </cell>
          <cell r="X29">
            <v>81.054974355091971</v>
          </cell>
          <cell r="Y29">
            <v>55.205847362337686</v>
          </cell>
          <cell r="Z29">
            <v>-5.1927629511143714E-3</v>
          </cell>
          <cell r="AA29">
            <v>59.651947086989907</v>
          </cell>
          <cell r="AB29">
            <v>4.82855988589459E-3</v>
          </cell>
          <cell r="AC29">
            <v>0</v>
          </cell>
          <cell r="AD29">
            <v>55.205847362337686</v>
          </cell>
          <cell r="AE29">
            <v>-5.1927629511143714E-3</v>
          </cell>
          <cell r="AF29">
            <v>6.2830000000000004</v>
          </cell>
        </row>
        <row r="30">
          <cell r="C30" t="str">
            <v>Pto. Libertad, Son. (SC)</v>
          </cell>
          <cell r="D30">
            <v>2.4514932570000001</v>
          </cell>
          <cell r="F30">
            <v>24.643701115957743</v>
          </cell>
          <cell r="G30">
            <v>21.308604660180055</v>
          </cell>
          <cell r="H30">
            <v>23.588394613841874</v>
          </cell>
          <cell r="I30">
            <v>26.53310480899605</v>
          </cell>
          <cell r="J30">
            <v>27.072745872251858</v>
          </cell>
          <cell r="K30">
            <v>31.781368538334704</v>
          </cell>
          <cell r="L30">
            <v>44.817482364160711</v>
          </cell>
          <cell r="M30">
            <v>43.658735291717974</v>
          </cell>
          <cell r="N30">
            <v>70.667280996894775</v>
          </cell>
          <cell r="O30">
            <v>36.871420141581922</v>
          </cell>
          <cell r="P30">
            <v>39.722986728821674</v>
          </cell>
          <cell r="Q30">
            <v>61.465488590328867</v>
          </cell>
          <cell r="R30">
            <v>67.424944018501506</v>
          </cell>
          <cell r="S30">
            <v>72.693914578583872</v>
          </cell>
          <cell r="T30">
            <v>75.957301094181929</v>
          </cell>
          <cell r="U30">
            <v>79.409997209924924</v>
          </cell>
          <cell r="V30">
            <v>80.131132934647269</v>
          </cell>
          <cell r="W30">
            <v>80.852268659369614</v>
          </cell>
          <cell r="X30">
            <v>81.573404384091972</v>
          </cell>
          <cell r="Y30">
            <v>55.724277391337701</v>
          </cell>
          <cell r="Z30">
            <v>-5.1536654412263072E-3</v>
          </cell>
          <cell r="AA30">
            <v>60.170377115989922</v>
          </cell>
          <cell r="AB30">
            <v>4.7954817898556712E-3</v>
          </cell>
          <cell r="AC30">
            <v>0</v>
          </cell>
          <cell r="AD30">
            <v>55.724277391337701</v>
          </cell>
          <cell r="AE30">
            <v>-5.1536654412263072E-3</v>
          </cell>
          <cell r="AF30">
            <v>6.2830000000000004</v>
          </cell>
        </row>
        <row r="31">
          <cell r="C31" t="str">
            <v>Topolobampo, Sin. (SC)</v>
          </cell>
          <cell r="D31">
            <v>2.090624875</v>
          </cell>
          <cell r="F31">
            <v>23.968581575616046</v>
          </cell>
          <cell r="G31">
            <v>20.755312738258091</v>
          </cell>
          <cell r="H31">
            <v>23.319161419215192</v>
          </cell>
          <cell r="I31">
            <v>26.27788827138227</v>
          </cell>
          <cell r="J31">
            <v>26.761654728437442</v>
          </cell>
          <cell r="K31">
            <v>31.400197797116231</v>
          </cell>
          <cell r="L31">
            <v>44.506460560657402</v>
          </cell>
          <cell r="M31">
            <v>43.298993622244893</v>
          </cell>
          <cell r="N31">
            <v>70.306412614894782</v>
          </cell>
          <cell r="O31">
            <v>36.510551759581922</v>
          </cell>
          <cell r="P31">
            <v>39.362118346821674</v>
          </cell>
          <cell r="Q31">
            <v>61.104620208328868</v>
          </cell>
          <cell r="R31">
            <v>67.064075636501514</v>
          </cell>
          <cell r="S31">
            <v>72.333046196583879</v>
          </cell>
          <cell r="T31">
            <v>75.596432712181937</v>
          </cell>
          <cell r="U31">
            <v>79.049128827924932</v>
          </cell>
          <cell r="V31">
            <v>79.770264552647276</v>
          </cell>
          <cell r="W31">
            <v>80.491400277369621</v>
          </cell>
          <cell r="X31">
            <v>81.21253600209198</v>
          </cell>
          <cell r="Y31">
            <v>55.363409009337701</v>
          </cell>
          <cell r="Z31">
            <v>-5.1808177855473536E-3</v>
          </cell>
          <cell r="AA31">
            <v>59.809508733989922</v>
          </cell>
          <cell r="AB31">
            <v>4.8184585147783565E-3</v>
          </cell>
          <cell r="AC31">
            <v>0</v>
          </cell>
          <cell r="AD31">
            <v>55.363409009337701</v>
          </cell>
          <cell r="AE31">
            <v>-5.1808177855473536E-3</v>
          </cell>
          <cell r="AF31">
            <v>6.2830000000000004</v>
          </cell>
        </row>
        <row r="32">
          <cell r="B32" t="str">
            <v>Norte</v>
          </cell>
        </row>
        <row r="33">
          <cell r="C33" t="str">
            <v>Chihuahua, Chih. (Cade)</v>
          </cell>
          <cell r="D33">
            <v>3.618831025</v>
          </cell>
          <cell r="F33">
            <v>24.723138956608963</v>
          </cell>
          <cell r="G33">
            <v>21.285988348043094</v>
          </cell>
          <cell r="H33">
            <v>24.295611153573514</v>
          </cell>
          <cell r="I33">
            <v>27.446369784172624</v>
          </cell>
          <cell r="J33">
            <v>27.820771562277994</v>
          </cell>
          <cell r="K33">
            <v>32.175433669313854</v>
          </cell>
          <cell r="L33">
            <v>45.341259009566301</v>
          </cell>
          <cell r="M33">
            <v>45.914912160597865</v>
          </cell>
          <cell r="N33">
            <v>70.725801000632231</v>
          </cell>
          <cell r="O33">
            <v>33.881946579446939</v>
          </cell>
          <cell r="P33">
            <v>36.815688579222531</v>
          </cell>
          <cell r="Q33">
            <v>58.374272275504062</v>
          </cell>
          <cell r="R33">
            <v>64.280703113409245</v>
          </cell>
          <cell r="S33">
            <v>69.502792711221346</v>
          </cell>
          <cell r="T33">
            <v>72.737143061525515</v>
          </cell>
          <cell r="U33">
            <v>76.159118619146739</v>
          </cell>
          <cell r="V33">
            <v>76.873827257359608</v>
          </cell>
          <cell r="W33">
            <v>77.588535895572477</v>
          </cell>
          <cell r="X33">
            <v>78.30324453378536</v>
          </cell>
          <cell r="Y33">
            <v>52.665257315876445</v>
          </cell>
          <cell r="Z33">
            <v>-9.5732346690259318E-3</v>
          </cell>
          <cell r="AA33">
            <v>57.076762069521919</v>
          </cell>
          <cell r="AB33">
            <v>3.3983813372200355E-3</v>
          </cell>
          <cell r="AC33">
            <v>0</v>
          </cell>
          <cell r="AD33">
            <v>52.665257315876445</v>
          </cell>
          <cell r="AE33">
            <v>-9.5732346690259318E-3</v>
          </cell>
          <cell r="AF33">
            <v>6.2830000000000004</v>
          </cell>
        </row>
        <row r="34">
          <cell r="C34" t="str">
            <v>Fco. Villa, Chih. (Cade)</v>
          </cell>
          <cell r="D34">
            <v>3.618831025</v>
          </cell>
          <cell r="F34">
            <v>24.723138956608963</v>
          </cell>
          <cell r="G34">
            <v>21.285988348043094</v>
          </cell>
          <cell r="H34">
            <v>24.295611153573514</v>
          </cell>
          <cell r="I34">
            <v>27.446369784172624</v>
          </cell>
          <cell r="J34">
            <v>27.822960143189245</v>
          </cell>
          <cell r="K34">
            <v>32.175433669313854</v>
          </cell>
          <cell r="L34">
            <v>45.341259009566301</v>
          </cell>
          <cell r="M34">
            <v>45.914912160597865</v>
          </cell>
          <cell r="N34">
            <v>70.725801000632231</v>
          </cell>
          <cell r="O34">
            <v>33.881946579446939</v>
          </cell>
          <cell r="P34">
            <v>36.815688579222531</v>
          </cell>
          <cell r="Q34">
            <v>58.374272275504062</v>
          </cell>
          <cell r="R34">
            <v>64.280703113409245</v>
          </cell>
          <cell r="S34">
            <v>69.502792711221346</v>
          </cell>
          <cell r="T34">
            <v>72.737143061525515</v>
          </cell>
          <cell r="U34">
            <v>76.159118619146739</v>
          </cell>
          <cell r="V34">
            <v>76.873827257359608</v>
          </cell>
          <cell r="W34">
            <v>77.588535895572477</v>
          </cell>
          <cell r="X34">
            <v>78.30324453378536</v>
          </cell>
          <cell r="Y34">
            <v>52.665257315876445</v>
          </cell>
          <cell r="Z34">
            <v>-9.5732346690259318E-3</v>
          </cell>
          <cell r="AA34">
            <v>57.076762069521919</v>
          </cell>
          <cell r="AB34">
            <v>3.3983813372200355E-3</v>
          </cell>
          <cell r="AC34">
            <v>0</v>
          </cell>
          <cell r="AD34">
            <v>52.665257315876445</v>
          </cell>
          <cell r="AE34">
            <v>-9.5732346690259318E-3</v>
          </cell>
          <cell r="AF34">
            <v>6.2830000000000004</v>
          </cell>
        </row>
        <row r="35">
          <cell r="C35" t="str">
            <v>Samalayuca, Chih. (Cade)</v>
          </cell>
          <cell r="D35">
            <v>5.260447986</v>
          </cell>
          <cell r="F35">
            <v>26.20856531367054</v>
          </cell>
          <cell r="G35">
            <v>22.84570616005961</v>
          </cell>
          <cell r="H35">
            <v>25.784831231544199</v>
          </cell>
          <cell r="I35">
            <v>28.69000399282158</v>
          </cell>
          <cell r="J35">
            <v>28.940230698386056</v>
          </cell>
          <cell r="K35">
            <v>34.062103039420784</v>
          </cell>
          <cell r="L35">
            <v>46.924726009657661</v>
          </cell>
          <cell r="M35">
            <v>45.911424566029957</v>
          </cell>
          <cell r="N35">
            <v>72.367417961632228</v>
          </cell>
          <cell r="O35">
            <v>35.523563540446943</v>
          </cell>
          <cell r="P35">
            <v>38.457305540222535</v>
          </cell>
          <cell r="Q35">
            <v>60.015889236504066</v>
          </cell>
          <cell r="R35">
            <v>65.922320074409242</v>
          </cell>
          <cell r="S35">
            <v>71.144409672221343</v>
          </cell>
          <cell r="T35">
            <v>74.378760022525512</v>
          </cell>
          <cell r="U35">
            <v>77.800735580146736</v>
          </cell>
          <cell r="V35">
            <v>78.515444218359605</v>
          </cell>
          <cell r="W35">
            <v>79.230152856572474</v>
          </cell>
          <cell r="X35">
            <v>79.944861494785357</v>
          </cell>
          <cell r="Y35">
            <v>54.306874276876464</v>
          </cell>
          <cell r="Z35">
            <v>-9.3455272234593822E-3</v>
          </cell>
          <cell r="AA35">
            <v>58.718379030521945</v>
          </cell>
          <cell r="AB35">
            <v>3.3248817238749062E-3</v>
          </cell>
          <cell r="AC35">
            <v>0</v>
          </cell>
          <cell r="AD35">
            <v>54.306874276876464</v>
          </cell>
          <cell r="AE35">
            <v>-9.3455272234593822E-3</v>
          </cell>
          <cell r="AF35">
            <v>6.2830000000000004</v>
          </cell>
        </row>
        <row r="36">
          <cell r="C36" t="str">
            <v>G. Palacio, Dgo. (Cade)</v>
          </cell>
          <cell r="D36">
            <v>2.1970074080000002</v>
          </cell>
          <cell r="F36">
            <v>24.989225091232449</v>
          </cell>
          <cell r="G36">
            <v>22.322300079175772</v>
          </cell>
          <cell r="H36">
            <v>23.076199554833423</v>
          </cell>
          <cell r="I36">
            <v>26.313363033856913</v>
          </cell>
          <cell r="J36">
            <v>27.172951612545848</v>
          </cell>
          <cell r="K36">
            <v>30.841021577737983</v>
          </cell>
          <cell r="L36">
            <v>43.95030568929706</v>
          </cell>
          <cell r="M36">
            <v>43.400579089552778</v>
          </cell>
          <cell r="N36">
            <v>69.30397738363223</v>
          </cell>
          <cell r="O36">
            <v>32.460122962446938</v>
          </cell>
          <cell r="P36">
            <v>35.39386496222253</v>
          </cell>
          <cell r="Q36">
            <v>56.952448658504061</v>
          </cell>
          <cell r="R36">
            <v>62.858879496409244</v>
          </cell>
          <cell r="S36">
            <v>68.080969094221345</v>
          </cell>
          <cell r="T36">
            <v>71.315319444525514</v>
          </cell>
          <cell r="U36">
            <v>74.737295002146737</v>
          </cell>
          <cell r="V36">
            <v>75.452003640359607</v>
          </cell>
          <cell r="W36">
            <v>76.166712278572476</v>
          </cell>
          <cell r="X36">
            <v>76.881420916785359</v>
          </cell>
          <cell r="Y36">
            <v>51.243433698876444</v>
          </cell>
          <cell r="Z36">
            <v>-9.779624261531783E-3</v>
          </cell>
          <cell r="AA36">
            <v>55.654938452521932</v>
          </cell>
          <cell r="AB36">
            <v>3.4647199311128585E-3</v>
          </cell>
          <cell r="AC36">
            <v>0</v>
          </cell>
          <cell r="AD36">
            <v>51.243433698876444</v>
          </cell>
          <cell r="AE36">
            <v>-9.779624261531783E-3</v>
          </cell>
          <cell r="AF36">
            <v>6.2830000000000004</v>
          </cell>
        </row>
        <row r="37">
          <cell r="B37" t="str">
            <v>Noreste</v>
          </cell>
        </row>
        <row r="38">
          <cell r="C38" t="str">
            <v>Francke, Dgo. (Cade)</v>
          </cell>
          <cell r="D38">
            <v>2.1970074080000002</v>
          </cell>
          <cell r="F38">
            <v>22.865437063539243</v>
          </cell>
          <cell r="G38">
            <v>19.859747163906299</v>
          </cell>
          <cell r="H38">
            <v>22.937555965292756</v>
          </cell>
          <cell r="I38">
            <v>26.251324231235383</v>
          </cell>
          <cell r="J38">
            <v>27.172951612545848</v>
          </cell>
          <cell r="K38">
            <v>30.841021577737983</v>
          </cell>
          <cell r="L38">
            <v>43.95030568929706</v>
          </cell>
          <cell r="M38">
            <v>43.400579089552778</v>
          </cell>
          <cell r="N38">
            <v>69.30397738363223</v>
          </cell>
          <cell r="O38">
            <v>32.460122962446938</v>
          </cell>
          <cell r="P38">
            <v>35.39386496222253</v>
          </cell>
          <cell r="Q38">
            <v>56.952448658504061</v>
          </cell>
          <cell r="R38">
            <v>62.858879496409244</v>
          </cell>
          <cell r="S38">
            <v>68.080969094221345</v>
          </cell>
          <cell r="T38">
            <v>71.315319444525514</v>
          </cell>
          <cell r="U38">
            <v>74.737295002146737</v>
          </cell>
          <cell r="V38">
            <v>75.452003640359607</v>
          </cell>
          <cell r="W38">
            <v>76.166712278572476</v>
          </cell>
          <cell r="X38">
            <v>76.881420916785359</v>
          </cell>
          <cell r="Y38">
            <v>51.243433698876444</v>
          </cell>
          <cell r="Z38">
            <v>-9.779624261531783E-3</v>
          </cell>
          <cell r="AA38">
            <v>55.654938452521932</v>
          </cell>
          <cell r="AB38">
            <v>3.4647199311128585E-3</v>
          </cell>
          <cell r="AC38">
            <v>0</v>
          </cell>
          <cell r="AD38">
            <v>51.243433698876444</v>
          </cell>
          <cell r="AE38">
            <v>-9.779624261531783E-3</v>
          </cell>
          <cell r="AF38">
            <v>6.2830000000000004</v>
          </cell>
        </row>
        <row r="39">
          <cell r="C39" t="str">
            <v>Lerdo, Dgo.  (Cade)</v>
          </cell>
          <cell r="D39">
            <v>2.1970074080000002</v>
          </cell>
          <cell r="F39">
            <v>24.989225091232449</v>
          </cell>
          <cell r="G39">
            <v>22.322300079175772</v>
          </cell>
          <cell r="H39">
            <v>23.076199554833423</v>
          </cell>
          <cell r="I39">
            <v>26.313363033856913</v>
          </cell>
          <cell r="J39">
            <v>27.172951612545848</v>
          </cell>
          <cell r="K39">
            <v>30.841021577737983</v>
          </cell>
          <cell r="L39">
            <v>43.95030568929706</v>
          </cell>
          <cell r="M39">
            <v>43.400579089552778</v>
          </cell>
          <cell r="N39">
            <v>69.30397738363223</v>
          </cell>
          <cell r="O39">
            <v>32.460122962446938</v>
          </cell>
          <cell r="P39">
            <v>35.39386496222253</v>
          </cell>
          <cell r="Q39">
            <v>56.952448658504061</v>
          </cell>
          <cell r="R39">
            <v>62.858879496409244</v>
          </cell>
          <cell r="S39">
            <v>68.080969094221345</v>
          </cell>
          <cell r="T39">
            <v>71.315319444525514</v>
          </cell>
          <cell r="U39">
            <v>74.737295002146737</v>
          </cell>
          <cell r="V39">
            <v>75.452003640359607</v>
          </cell>
          <cell r="W39">
            <v>76.166712278572476</v>
          </cell>
          <cell r="X39">
            <v>76.881420916785359</v>
          </cell>
          <cell r="Y39">
            <v>51.243433698876444</v>
          </cell>
          <cell r="Z39">
            <v>-9.779624261531783E-3</v>
          </cell>
          <cell r="AA39">
            <v>55.654938452521932</v>
          </cell>
          <cell r="AB39">
            <v>3.4647199311128585E-3</v>
          </cell>
          <cell r="AC39">
            <v>0</v>
          </cell>
          <cell r="AD39">
            <v>51.243433698876444</v>
          </cell>
          <cell r="AE39">
            <v>-9.779624261531783E-3</v>
          </cell>
          <cell r="AF39">
            <v>6.2830000000000004</v>
          </cell>
        </row>
        <row r="40">
          <cell r="C40" t="str">
            <v>La Laguna, Dgo. (Cade)</v>
          </cell>
          <cell r="D40">
            <v>2.1970074080000002</v>
          </cell>
          <cell r="F40">
            <v>23.547499757048403</v>
          </cell>
          <cell r="G40">
            <v>19.859747163906299</v>
          </cell>
          <cell r="H40">
            <v>22.937555965292756</v>
          </cell>
          <cell r="I40">
            <v>24.631758416457039</v>
          </cell>
          <cell r="J40">
            <v>27.172951612545848</v>
          </cell>
          <cell r="K40">
            <v>30.841021577737983</v>
          </cell>
          <cell r="L40">
            <v>43.95030568929706</v>
          </cell>
          <cell r="M40">
            <v>43.400579089552778</v>
          </cell>
          <cell r="N40">
            <v>69.30397738363223</v>
          </cell>
          <cell r="O40">
            <v>32.460122962446938</v>
          </cell>
          <cell r="P40">
            <v>35.39386496222253</v>
          </cell>
          <cell r="Q40">
            <v>56.952448658504061</v>
          </cell>
          <cell r="R40">
            <v>62.858879496409244</v>
          </cell>
          <cell r="S40">
            <v>68.080969094221345</v>
          </cell>
          <cell r="T40">
            <v>71.315319444525514</v>
          </cell>
          <cell r="U40">
            <v>74.737295002146737</v>
          </cell>
          <cell r="V40">
            <v>75.452003640359607</v>
          </cell>
          <cell r="W40">
            <v>76.166712278572476</v>
          </cell>
          <cell r="X40">
            <v>76.881420916785359</v>
          </cell>
          <cell r="Y40">
            <v>51.243433698876444</v>
          </cell>
          <cell r="Z40">
            <v>-9.779624261531783E-3</v>
          </cell>
          <cell r="AA40">
            <v>55.654938452521932</v>
          </cell>
          <cell r="AB40">
            <v>3.4647199311128585E-3</v>
          </cell>
          <cell r="AC40">
            <v>0</v>
          </cell>
          <cell r="AD40">
            <v>51.243433698876444</v>
          </cell>
          <cell r="AE40">
            <v>-9.779624261531783E-3</v>
          </cell>
          <cell r="AF40">
            <v>6.2830000000000004</v>
          </cell>
        </row>
        <row r="41">
          <cell r="C41" t="str">
            <v>Río Bravo, Tamps.(Cade)</v>
          </cell>
          <cell r="D41">
            <v>1.380797957</v>
          </cell>
          <cell r="F41">
            <v>23.675131249097273</v>
          </cell>
          <cell r="G41">
            <v>20.075207923282477</v>
          </cell>
          <cell r="H41">
            <v>22.277896286150447</v>
          </cell>
          <cell r="I41">
            <v>25.721220316152216</v>
          </cell>
          <cell r="J41">
            <v>26.231236511873455</v>
          </cell>
          <cell r="K41">
            <v>30.891970142158275</v>
          </cell>
          <cell r="L41">
            <v>43.22055518212035</v>
          </cell>
          <cell r="M41">
            <v>42.066240248697731</v>
          </cell>
          <cell r="N41">
            <v>68.487767932632224</v>
          </cell>
          <cell r="O41">
            <v>31.643913511446939</v>
          </cell>
          <cell r="P41">
            <v>34.577655511222531</v>
          </cell>
          <cell r="Q41">
            <v>56.136239207504062</v>
          </cell>
          <cell r="R41">
            <v>62.042670045409245</v>
          </cell>
          <cell r="S41">
            <v>67.264759643221339</v>
          </cell>
          <cell r="T41">
            <v>70.499109993525508</v>
          </cell>
          <cell r="U41">
            <v>73.921085551146732</v>
          </cell>
          <cell r="V41">
            <v>74.635794189359601</v>
          </cell>
          <cell r="W41">
            <v>75.35050282757247</v>
          </cell>
          <cell r="X41">
            <v>76.065211465785353</v>
          </cell>
          <cell r="Y41">
            <v>50.427224247876438</v>
          </cell>
          <cell r="Z41">
            <v>-9.9021789498483503E-3</v>
          </cell>
          <cell r="AA41">
            <v>54.838729001521919</v>
          </cell>
          <cell r="AB41">
            <v>3.5039866242216888E-3</v>
          </cell>
          <cell r="AC41">
            <v>0</v>
          </cell>
          <cell r="AD41">
            <v>50.427224247876438</v>
          </cell>
          <cell r="AE41">
            <v>-9.9021789498483503E-3</v>
          </cell>
          <cell r="AF41">
            <v>6.2830000000000004</v>
          </cell>
        </row>
        <row r="42">
          <cell r="C42" t="str">
            <v>Saltillo, Coah. (Cade)</v>
          </cell>
          <cell r="D42">
            <v>0.60487229300000001</v>
          </cell>
          <cell r="F42">
            <v>21.480278006631259</v>
          </cell>
          <cell r="G42">
            <v>18.393418770994195</v>
          </cell>
          <cell r="H42">
            <v>21.559752979986445</v>
          </cell>
          <cell r="I42">
            <v>24.591191964665661</v>
          </cell>
          <cell r="J42">
            <v>24.865629962921552</v>
          </cell>
          <cell r="K42">
            <v>29.287976130662805</v>
          </cell>
          <cell r="L42">
            <v>42.39015236464283</v>
          </cell>
          <cell r="M42">
            <v>41.25900440910177</v>
          </cell>
          <cell r="N42">
            <v>67.711842268632225</v>
          </cell>
          <cell r="O42">
            <v>30.86798784744694</v>
          </cell>
          <cell r="P42">
            <v>33.801729847222532</v>
          </cell>
          <cell r="Q42">
            <v>55.360313543504063</v>
          </cell>
          <cell r="R42">
            <v>61.266744381409247</v>
          </cell>
          <cell r="S42">
            <v>66.48883397922134</v>
          </cell>
          <cell r="T42">
            <v>69.723184329525509</v>
          </cell>
          <cell r="U42">
            <v>73.145159887146733</v>
          </cell>
          <cell r="V42">
            <v>73.859868525359602</v>
          </cell>
          <cell r="W42">
            <v>74.574577163572471</v>
          </cell>
          <cell r="X42">
            <v>75.289285801785354</v>
          </cell>
          <cell r="Y42">
            <v>49.651298583876446</v>
          </cell>
          <cell r="Z42">
            <v>-1.0021570225092424E-2</v>
          </cell>
          <cell r="AA42">
            <v>54.062803337521935</v>
          </cell>
          <cell r="AB42">
            <v>3.5421503229480233E-3</v>
          </cell>
          <cell r="AC42">
            <v>0</v>
          </cell>
          <cell r="AD42">
            <v>49.651298583876446</v>
          </cell>
          <cell r="AE42">
            <v>-1.0021570225092424E-2</v>
          </cell>
          <cell r="AF42">
            <v>6.2830000000000004</v>
          </cell>
        </row>
        <row r="43">
          <cell r="C43" t="str">
            <v>Monterrey, N.L. (Cade)</v>
          </cell>
          <cell r="D43">
            <v>9.6618639000000006E-2</v>
          </cell>
          <cell r="F43">
            <v>21.480278006631259</v>
          </cell>
          <cell r="G43">
            <v>17.870723284004345</v>
          </cell>
          <cell r="H43">
            <v>21.048704849143995</v>
          </cell>
          <cell r="I43">
            <v>24.134102980793806</v>
          </cell>
          <cell r="J43">
            <v>24.41191349305419</v>
          </cell>
          <cell r="K43">
            <v>28.769113291312848</v>
          </cell>
          <cell r="L43">
            <v>41.87631810770803</v>
          </cell>
          <cell r="M43">
            <v>40.759505347826995</v>
          </cell>
          <cell r="N43">
            <v>67.203588614632224</v>
          </cell>
          <cell r="O43">
            <v>30.35973419344694</v>
          </cell>
          <cell r="P43">
            <v>33.293476193222531</v>
          </cell>
          <cell r="Q43">
            <v>54.852059889504062</v>
          </cell>
          <cell r="R43">
            <v>60.758490727409246</v>
          </cell>
          <cell r="S43">
            <v>65.980580325221339</v>
          </cell>
          <cell r="T43">
            <v>69.214930675525508</v>
          </cell>
          <cell r="U43">
            <v>72.636906233146732</v>
          </cell>
          <cell r="V43">
            <v>73.351614871359601</v>
          </cell>
          <cell r="W43">
            <v>74.06632350957247</v>
          </cell>
          <cell r="X43">
            <v>74.781032147785353</v>
          </cell>
          <cell r="Y43">
            <v>49.143044929876453</v>
          </cell>
          <cell r="Z43">
            <v>-1.0101349560155182E-2</v>
          </cell>
          <cell r="AA43">
            <v>53.554549683521941</v>
          </cell>
          <cell r="AB43">
            <v>3.5676029266262788E-3</v>
          </cell>
          <cell r="AC43">
            <v>0</v>
          </cell>
          <cell r="AD43">
            <v>49.143044929876453</v>
          </cell>
          <cell r="AE43">
            <v>-1.0101349560155182E-2</v>
          </cell>
          <cell r="AF43">
            <v>6.2830000000000004</v>
          </cell>
        </row>
        <row r="44">
          <cell r="C44" t="str">
            <v>Huinalá, N.L. (Cade)</v>
          </cell>
          <cell r="D44">
            <v>9.6618639000000006E-2</v>
          </cell>
          <cell r="F44">
            <v>21.480278006631259</v>
          </cell>
          <cell r="G44">
            <v>17.870723284004345</v>
          </cell>
          <cell r="H44">
            <v>21.048704849143995</v>
          </cell>
          <cell r="I44">
            <v>24.134102980793806</v>
          </cell>
          <cell r="J44">
            <v>24.41191349305419</v>
          </cell>
          <cell r="K44">
            <v>28.769113291312848</v>
          </cell>
          <cell r="L44">
            <v>41.87631810770803</v>
          </cell>
          <cell r="M44">
            <v>40.759505347826995</v>
          </cell>
          <cell r="N44">
            <v>67.203588614632224</v>
          </cell>
          <cell r="O44">
            <v>30.35973419344694</v>
          </cell>
          <cell r="P44">
            <v>33.293476193222531</v>
          </cell>
          <cell r="Q44">
            <v>54.852059889504062</v>
          </cell>
          <cell r="R44">
            <v>60.758490727409246</v>
          </cell>
          <cell r="S44">
            <v>65.980580325221339</v>
          </cell>
          <cell r="T44">
            <v>69.214930675525508</v>
          </cell>
          <cell r="U44">
            <v>72.636906233146732</v>
          </cell>
          <cell r="V44">
            <v>73.351614871359601</v>
          </cell>
          <cell r="W44">
            <v>74.06632350957247</v>
          </cell>
          <cell r="X44">
            <v>74.781032147785353</v>
          </cell>
          <cell r="Y44">
            <v>49.143044929876453</v>
          </cell>
          <cell r="Z44">
            <v>-1.0101349560155182E-2</v>
          </cell>
          <cell r="AA44">
            <v>53.554549683521941</v>
          </cell>
          <cell r="AB44">
            <v>3.5676029266262788E-3</v>
          </cell>
          <cell r="AC44">
            <v>0</v>
          </cell>
          <cell r="AD44">
            <v>49.143044929876453</v>
          </cell>
          <cell r="AE44">
            <v>-1.0101349560155182E-2</v>
          </cell>
          <cell r="AF44">
            <v>6.2830000000000004</v>
          </cell>
        </row>
        <row r="45">
          <cell r="C45" t="str">
            <v>Altamira, Tamps. (Made)</v>
          </cell>
          <cell r="D45">
            <v>9.1970289999999996E-2</v>
          </cell>
          <cell r="F45">
            <v>20.53682601740601</v>
          </cell>
          <cell r="G45">
            <v>17.473524302099051</v>
          </cell>
          <cell r="H45">
            <v>21.003640888504911</v>
          </cell>
          <cell r="I45">
            <v>23.90175169292672</v>
          </cell>
          <cell r="J45">
            <v>24.223044171319572</v>
          </cell>
          <cell r="K45">
            <v>28.804022492860085</v>
          </cell>
          <cell r="L45">
            <v>42.195482176284429</v>
          </cell>
          <cell r="M45">
            <v>41.463912879048785</v>
          </cell>
          <cell r="N45">
            <v>68.012936566976606</v>
          </cell>
          <cell r="O45">
            <v>30.766852896072248</v>
          </cell>
          <cell r="P45">
            <v>33.70059489584785</v>
          </cell>
          <cell r="Q45">
            <v>55.259178592129366</v>
          </cell>
          <cell r="R45">
            <v>61.16560943003455</v>
          </cell>
          <cell r="S45">
            <v>66.387699027846651</v>
          </cell>
          <cell r="T45">
            <v>69.62204937815082</v>
          </cell>
          <cell r="U45">
            <v>73.044024935772029</v>
          </cell>
          <cell r="V45">
            <v>73.758733573984898</v>
          </cell>
          <cell r="W45">
            <v>74.473442212197767</v>
          </cell>
          <cell r="X45">
            <v>75.188150850410651</v>
          </cell>
          <cell r="Y45">
            <v>49.550163632501764</v>
          </cell>
          <cell r="Z45">
            <v>-1.0571021516793122E-2</v>
          </cell>
          <cell r="AA45">
            <v>53.961668386147252</v>
          </cell>
          <cell r="AB45">
            <v>3.3487853397473621E-3</v>
          </cell>
          <cell r="AC45">
            <v>0</v>
          </cell>
          <cell r="AD45">
            <v>49.550163632501764</v>
          </cell>
          <cell r="AE45">
            <v>-1.0571021516793122E-2</v>
          </cell>
          <cell r="AF45">
            <v>6.2830000000000004</v>
          </cell>
        </row>
        <row r="46">
          <cell r="B46" t="str">
            <v>Central</v>
          </cell>
        </row>
        <row r="47">
          <cell r="C47" t="str">
            <v>Tula, Hgo.(Tula)</v>
          </cell>
          <cell r="D47" t="str">
            <v>------</v>
          </cell>
          <cell r="F47">
            <v>21.676310802940485</v>
          </cell>
          <cell r="G47">
            <v>19.356347304645205</v>
          </cell>
          <cell r="H47">
            <v>21.3968198821917</v>
          </cell>
          <cell r="I47">
            <v>25.093136976060272</v>
          </cell>
          <cell r="J47">
            <v>25.194909303294391</v>
          </cell>
          <cell r="K47">
            <v>30.212292898130251</v>
          </cell>
          <cell r="L47">
            <v>41.668618560053815</v>
          </cell>
          <cell r="M47">
            <v>37.966435281046714</v>
          </cell>
          <cell r="N47">
            <v>66.156714220959856</v>
          </cell>
          <cell r="O47">
            <v>30.629470248288563</v>
          </cell>
          <cell r="P47">
            <v>33.378317569858496</v>
          </cell>
          <cell r="Q47">
            <v>55.350717137897774</v>
          </cell>
          <cell r="R47">
            <v>61.376453303904746</v>
          </cell>
          <cell r="S47">
            <v>66.704025066824983</v>
          </cell>
          <cell r="T47">
            <v>70.003706789040393</v>
          </cell>
          <cell r="U47">
            <v>73.494803602435596</v>
          </cell>
          <cell r="V47">
            <v>74.223973185294795</v>
          </cell>
          <cell r="W47">
            <v>74.953142768153995</v>
          </cell>
          <cell r="X47">
            <v>75.682312351013181</v>
          </cell>
          <cell r="Y47">
            <v>49.569260639702158</v>
          </cell>
          <cell r="Z47">
            <v>-7.7848646736176086E-3</v>
          </cell>
          <cell r="AA47">
            <v>54.058604078112801</v>
          </cell>
          <cell r="AB47">
            <v>4.4940043269252605E-3</v>
          </cell>
          <cell r="AC47">
            <v>0</v>
          </cell>
          <cell r="AD47">
            <v>49.569260639702158</v>
          </cell>
          <cell r="AE47">
            <v>-7.7848646736176086E-3</v>
          </cell>
          <cell r="AF47">
            <v>6.2830000000000004</v>
          </cell>
        </row>
        <row r="48">
          <cell r="B48" t="str">
            <v>Occidente</v>
          </cell>
        </row>
        <row r="49">
          <cell r="C49" t="str">
            <v>El Sauz, Qro. (Tula)</v>
          </cell>
          <cell r="D49">
            <v>1.377200926</v>
          </cell>
          <cell r="F49">
            <v>23.174020454546834</v>
          </cell>
          <cell r="G49">
            <v>19.984551371342519</v>
          </cell>
          <cell r="H49">
            <v>22.523542812017102</v>
          </cell>
          <cell r="I49">
            <v>25.865776212504517</v>
          </cell>
          <cell r="J49">
            <v>26.050542828856255</v>
          </cell>
          <cell r="K49">
            <v>30.499549914879339</v>
          </cell>
          <cell r="L49">
            <v>43.366680047633338</v>
          </cell>
          <cell r="M49">
            <v>39.626714063302487</v>
          </cell>
          <cell r="N49">
            <v>67.533915146959856</v>
          </cell>
          <cell r="O49">
            <v>32.006671174288563</v>
          </cell>
          <cell r="P49">
            <v>34.755518495858496</v>
          </cell>
          <cell r="Q49">
            <v>56.727918063897775</v>
          </cell>
          <cell r="R49">
            <v>62.753654229904747</v>
          </cell>
          <cell r="S49">
            <v>68.081225992824983</v>
          </cell>
          <cell r="T49">
            <v>71.380907715040394</v>
          </cell>
          <cell r="U49">
            <v>74.872004528435596</v>
          </cell>
          <cell r="V49">
            <v>75.601174111294796</v>
          </cell>
          <cell r="W49">
            <v>76.330343694153996</v>
          </cell>
          <cell r="X49">
            <v>77.059513277013181</v>
          </cell>
          <cell r="Y49">
            <v>50.946461565702165</v>
          </cell>
          <cell r="Z49">
            <v>-7.6198704612036039E-3</v>
          </cell>
          <cell r="AA49">
            <v>55.435805004112787</v>
          </cell>
          <cell r="AB49">
            <v>4.4079567432517841E-3</v>
          </cell>
          <cell r="AC49">
            <v>0</v>
          </cell>
          <cell r="AD49">
            <v>50.946461565702165</v>
          </cell>
          <cell r="AE49">
            <v>-7.6198704612036039E-3</v>
          </cell>
          <cell r="AF49">
            <v>6.2830000000000004</v>
          </cell>
        </row>
        <row r="50">
          <cell r="C50" t="str">
            <v>Manzanillo, Col. (SC)</v>
          </cell>
          <cell r="D50">
            <v>1.5161236010000001</v>
          </cell>
          <cell r="F50">
            <v>23.464590339813459</v>
          </cell>
          <cell r="G50">
            <v>20.22706030477347</v>
          </cell>
          <cell r="H50">
            <v>22.848962136291664</v>
          </cell>
          <cell r="I50">
            <v>25.828821491430752</v>
          </cell>
          <cell r="J50">
            <v>26.246087596628421</v>
          </cell>
          <cell r="K50">
            <v>30.79337523508568</v>
          </cell>
          <cell r="L50">
            <v>43.872572502427289</v>
          </cell>
          <cell r="M50">
            <v>42.72628607170995</v>
          </cell>
          <cell r="N50">
            <v>69.731911340894783</v>
          </cell>
          <cell r="O50">
            <v>35.936050485581916</v>
          </cell>
          <cell r="P50">
            <v>38.787617072821668</v>
          </cell>
          <cell r="Q50">
            <v>60.530118934328861</v>
          </cell>
          <cell r="R50">
            <v>66.489574362501514</v>
          </cell>
          <cell r="S50">
            <v>71.75854492258388</v>
          </cell>
          <cell r="T50">
            <v>75.021931438181937</v>
          </cell>
          <cell r="U50">
            <v>78.474627553924932</v>
          </cell>
          <cell r="V50">
            <v>79.195763278647277</v>
          </cell>
          <cell r="W50">
            <v>79.916899003369622</v>
          </cell>
          <cell r="X50">
            <v>80.638034728091981</v>
          </cell>
          <cell r="Y50">
            <v>54.788907735337695</v>
          </cell>
          <cell r="Z50">
            <v>-5.2246396880558654E-3</v>
          </cell>
          <cell r="AA50">
            <v>59.235007459989909</v>
          </cell>
          <cell r="AB50">
            <v>4.8554959561377675E-3</v>
          </cell>
          <cell r="AC50">
            <v>0</v>
          </cell>
          <cell r="AD50">
            <v>54.788907735337695</v>
          </cell>
          <cell r="AE50">
            <v>-5.2246396880558654E-3</v>
          </cell>
          <cell r="AF50">
            <v>6.2830000000000004</v>
          </cell>
        </row>
        <row r="51">
          <cell r="C51" t="str">
            <v>Petacalco, Gro. (SC)</v>
          </cell>
          <cell r="D51">
            <v>1.4460043730000001</v>
          </cell>
          <cell r="F51">
            <v>23.349619891775838</v>
          </cell>
          <cell r="G51">
            <v>20.172538838014738</v>
          </cell>
          <cell r="H51">
            <v>22.937364203758118</v>
          </cell>
          <cell r="I51">
            <v>25.854881151068525</v>
          </cell>
          <cell r="J51">
            <v>26.200596379115854</v>
          </cell>
          <cell r="K51">
            <v>30.71978286425637</v>
          </cell>
          <cell r="L51">
            <v>43.845410415034991</v>
          </cell>
          <cell r="M51">
            <v>42.656385772072234</v>
          </cell>
          <cell r="N51">
            <v>69.661792112894773</v>
          </cell>
          <cell r="O51">
            <v>35.86593125758192</v>
          </cell>
          <cell r="P51">
            <v>38.717497844821672</v>
          </cell>
          <cell r="Q51">
            <v>60.459999706328865</v>
          </cell>
          <cell r="R51">
            <v>66.419455134501504</v>
          </cell>
          <cell r="S51">
            <v>71.68842569458387</v>
          </cell>
          <cell r="T51">
            <v>74.951812210181927</v>
          </cell>
          <cell r="U51">
            <v>78.404508325924922</v>
          </cell>
          <cell r="V51">
            <v>79.125644050647267</v>
          </cell>
          <cell r="W51">
            <v>79.846779775369612</v>
          </cell>
          <cell r="X51">
            <v>80.567915500091971</v>
          </cell>
          <cell r="Y51">
            <v>54.718788507337685</v>
          </cell>
          <cell r="Z51">
            <v>-5.2300390830558596E-3</v>
          </cell>
          <cell r="AA51">
            <v>59.16488823198992</v>
          </cell>
          <cell r="AB51">
            <v>4.8600555560640579E-3</v>
          </cell>
          <cell r="AC51">
            <v>0</v>
          </cell>
          <cell r="AD51">
            <v>54.718788507337685</v>
          </cell>
          <cell r="AE51">
            <v>-5.2300390830558596E-3</v>
          </cell>
          <cell r="AF51">
            <v>6.2830000000000004</v>
          </cell>
        </row>
        <row r="52">
          <cell r="C52" t="str">
            <v>Salamanca, Gto. (Sala)</v>
          </cell>
          <cell r="D52">
            <v>5.3421720000000001E-3</v>
          </cell>
          <cell r="F52">
            <v>22.039406046998952</v>
          </cell>
          <cell r="G52">
            <v>18.788905170493091</v>
          </cell>
          <cell r="H52">
            <v>21.325033220552154</v>
          </cell>
          <cell r="I52">
            <v>24.757853543736569</v>
          </cell>
          <cell r="J52">
            <v>24.932391904646266</v>
          </cell>
          <cell r="K52">
            <v>29.240859258167387</v>
          </cell>
          <cell r="L52">
            <v>41.530895234270893</v>
          </cell>
          <cell r="M52">
            <v>38.925698442363142</v>
          </cell>
          <cell r="N52">
            <v>65.524459445992832</v>
          </cell>
          <cell r="O52">
            <v>35.034744022507212</v>
          </cell>
          <cell r="P52">
            <v>37.146731896924329</v>
          </cell>
          <cell r="Q52">
            <v>60.544497245462551</v>
          </cell>
          <cell r="R52">
            <v>66.981173986042307</v>
          </cell>
          <cell r="S52">
            <v>72.672073206557315</v>
          </cell>
          <cell r="T52">
            <v>76.196785209800296</v>
          </cell>
          <cell r="U52">
            <v>79.925966348639264</v>
          </cell>
          <cell r="V52">
            <v>80.704945851946874</v>
          </cell>
          <cell r="W52">
            <v>81.483925355254485</v>
          </cell>
          <cell r="X52">
            <v>82.262904858562109</v>
          </cell>
          <cell r="Y52">
            <v>54.513519892199334</v>
          </cell>
          <cell r="Z52">
            <v>1.0235470722432805E-3</v>
          </cell>
          <cell r="AA52">
            <v>59.270974355912102</v>
          </cell>
          <cell r="AB52">
            <v>7.6120513319459793E-3</v>
          </cell>
          <cell r="AC52">
            <v>0</v>
          </cell>
          <cell r="AD52">
            <v>54.513519892199334</v>
          </cell>
          <cell r="AE52">
            <v>1.0235470722432805E-3</v>
          </cell>
          <cell r="AF52">
            <v>6.2830000000000004</v>
          </cell>
        </row>
        <row r="53">
          <cell r="C53" t="str">
            <v>V.de Reyes, S.L.P.(Tula)</v>
          </cell>
          <cell r="D53">
            <v>2.415236309</v>
          </cell>
          <cell r="F53">
            <v>23.531775557227988</v>
          </cell>
          <cell r="G53">
            <v>20.271889066330651</v>
          </cell>
          <cell r="H53">
            <v>22.733329930907122</v>
          </cell>
          <cell r="I53">
            <v>25.992577030057777</v>
          </cell>
          <cell r="J53">
            <v>26.080537083412597</v>
          </cell>
          <cell r="K53">
            <v>32.075423524340692</v>
          </cell>
          <cell r="L53">
            <v>46.117827540913332</v>
          </cell>
          <cell r="M53">
            <v>42.519874889658716</v>
          </cell>
          <cell r="N53">
            <v>68.57195052995985</v>
          </cell>
          <cell r="O53">
            <v>33.044706557288563</v>
          </cell>
          <cell r="P53">
            <v>35.793553878858496</v>
          </cell>
          <cell r="Q53">
            <v>57.765953446897775</v>
          </cell>
          <cell r="R53">
            <v>63.791689612904747</v>
          </cell>
          <cell r="S53">
            <v>69.119261375824976</v>
          </cell>
          <cell r="T53">
            <v>72.418943098040387</v>
          </cell>
          <cell r="U53">
            <v>75.910039911435589</v>
          </cell>
          <cell r="V53">
            <v>76.639209494294789</v>
          </cell>
          <cell r="W53">
            <v>77.368379077153989</v>
          </cell>
          <cell r="X53">
            <v>78.097548660013175</v>
          </cell>
          <cell r="Y53">
            <v>51.984496948702152</v>
          </cell>
          <cell r="Z53">
            <v>-7.5000619117674416E-3</v>
          </cell>
          <cell r="AA53">
            <v>56.473840387112773</v>
          </cell>
          <cell r="AB53">
            <v>4.3452500882854572E-3</v>
          </cell>
          <cell r="AC53">
            <v>0</v>
          </cell>
          <cell r="AD53">
            <v>51.984496948702152</v>
          </cell>
          <cell r="AE53">
            <v>-7.5000619117674416E-3</v>
          </cell>
          <cell r="AF53">
            <v>6.2830000000000004</v>
          </cell>
        </row>
        <row r="54">
          <cell r="B54" t="str">
            <v>Oriente</v>
          </cell>
        </row>
        <row r="55">
          <cell r="C55" t="str">
            <v>Tuxpan, Ver. (Mina)</v>
          </cell>
          <cell r="D55">
            <v>1.036156742</v>
          </cell>
          <cell r="F55">
            <v>22.142123871799885</v>
          </cell>
          <cell r="G55">
            <v>18.997298332326476</v>
          </cell>
          <cell r="H55">
            <v>21.295118421149187</v>
          </cell>
          <cell r="I55">
            <v>24.681692086859734</v>
          </cell>
          <cell r="J55">
            <v>24.969519616533667</v>
          </cell>
          <cell r="K55">
            <v>29.378294583177674</v>
          </cell>
          <cell r="L55">
            <v>42.794841941688922</v>
          </cell>
          <cell r="M55">
            <v>42.286107114755644</v>
          </cell>
          <cell r="N55">
            <v>68.663840878961651</v>
          </cell>
          <cell r="O55">
            <v>31.512610751011277</v>
          </cell>
          <cell r="P55">
            <v>34.405265044518941</v>
          </cell>
          <cell r="Q55">
            <v>56.055807823413303</v>
          </cell>
          <cell r="R55">
            <v>61.988750956452229</v>
          </cell>
          <cell r="S55">
            <v>67.234281035399462</v>
          </cell>
          <cell r="T55">
            <v>70.483149468350561</v>
          </cell>
          <cell r="U55">
            <v>73.920485305032656</v>
          </cell>
          <cell r="V55">
            <v>74.63840748650027</v>
          </cell>
          <cell r="W55">
            <v>75.356329667967884</v>
          </cell>
          <cell r="X55">
            <v>76.074251849435484</v>
          </cell>
          <cell r="Y55">
            <v>50.330694744103916</v>
          </cell>
          <cell r="Z55">
            <v>-1.0216650759894086E-2</v>
          </cell>
          <cell r="AA55">
            <v>54.759496983252767</v>
          </cell>
          <cell r="AB55">
            <v>3.4220798019302112E-3</v>
          </cell>
          <cell r="AC55">
            <v>0</v>
          </cell>
          <cell r="AD55">
            <v>50.330694744103916</v>
          </cell>
          <cell r="AE55">
            <v>-1.0216650759894086E-2</v>
          </cell>
          <cell r="AF55">
            <v>6.2830000000000004</v>
          </cell>
        </row>
        <row r="56">
          <cell r="C56" t="str">
            <v>Dos Bocas, Ver. (Mina)</v>
          </cell>
          <cell r="D56">
            <v>1.323502781</v>
          </cell>
          <cell r="F56">
            <v>22.320807960668301</v>
          </cell>
          <cell r="G56">
            <v>19.176411447196834</v>
          </cell>
          <cell r="H56">
            <v>21.405189542029326</v>
          </cell>
          <cell r="I56">
            <v>24.786939486429052</v>
          </cell>
          <cell r="J56">
            <v>25.04611994842767</v>
          </cell>
          <cell r="K56">
            <v>29.443710023914839</v>
          </cell>
          <cell r="L56">
            <v>42.85835160925911</v>
          </cell>
          <cell r="M56">
            <v>42.34784495902165</v>
          </cell>
          <cell r="N56">
            <v>68.95118691796165</v>
          </cell>
          <cell r="O56">
            <v>31.799956790011276</v>
          </cell>
          <cell r="P56">
            <v>34.692611083518941</v>
          </cell>
          <cell r="Q56">
            <v>56.343153862413303</v>
          </cell>
          <cell r="R56">
            <v>62.276096995452228</v>
          </cell>
          <cell r="S56">
            <v>67.521627074399461</v>
          </cell>
          <cell r="T56">
            <v>70.77049550735056</v>
          </cell>
          <cell r="U56">
            <v>74.207831344032655</v>
          </cell>
          <cell r="V56">
            <v>74.925753525500269</v>
          </cell>
          <cell r="W56">
            <v>75.643675706967883</v>
          </cell>
          <cell r="X56">
            <v>76.361597888435483</v>
          </cell>
          <cell r="Y56">
            <v>50.618040783103915</v>
          </cell>
          <cell r="Z56">
            <v>-1.0171817335873801E-2</v>
          </cell>
          <cell r="AA56">
            <v>55.04684302225278</v>
          </cell>
          <cell r="AB56">
            <v>3.408499303899859E-3</v>
          </cell>
          <cell r="AC56">
            <v>0</v>
          </cell>
          <cell r="AD56">
            <v>50.618040783103915</v>
          </cell>
          <cell r="AE56">
            <v>-1.0171817335873801E-2</v>
          </cell>
          <cell r="AF56">
            <v>6.2830000000000004</v>
          </cell>
        </row>
        <row r="57">
          <cell r="C57" t="str">
            <v>Poza Rica, Ver. (Tula)</v>
          </cell>
          <cell r="D57">
            <v>5.2864600629999998</v>
          </cell>
          <cell r="F57">
            <v>22.142123871799885</v>
          </cell>
          <cell r="G57">
            <v>18.997298332326476</v>
          </cell>
          <cell r="H57">
            <v>21.295118421149187</v>
          </cell>
          <cell r="I57">
            <v>27.637529997128397</v>
          </cell>
          <cell r="J57">
            <v>27.785910594905818</v>
          </cell>
          <cell r="K57">
            <v>35.257507319430189</v>
          </cell>
          <cell r="L57">
            <v>47.242617849316396</v>
          </cell>
          <cell r="M57">
            <v>43.593237771038346</v>
          </cell>
          <cell r="N57">
            <v>71.443174283959848</v>
          </cell>
          <cell r="O57">
            <v>35.915930311288562</v>
          </cell>
          <cell r="P57">
            <v>38.664777632858495</v>
          </cell>
          <cell r="Q57">
            <v>60.637177200897774</v>
          </cell>
          <cell r="R57">
            <v>66.662913366904746</v>
          </cell>
          <cell r="S57">
            <v>71.990485129824975</v>
          </cell>
          <cell r="T57">
            <v>75.290166852040386</v>
          </cell>
          <cell r="U57">
            <v>78.781263665435603</v>
          </cell>
          <cell r="V57">
            <v>79.510433248294788</v>
          </cell>
          <cell r="W57">
            <v>80.239602831154002</v>
          </cell>
          <cell r="X57">
            <v>80.968772414013188</v>
          </cell>
          <cell r="Y57">
            <v>54.855720702702158</v>
          </cell>
          <cell r="Z57">
            <v>-7.1874843673942479E-3</v>
          </cell>
          <cell r="AA57">
            <v>59.345064141112786</v>
          </cell>
          <cell r="AB57">
            <v>4.1807546105487869E-3</v>
          </cell>
          <cell r="AC57">
            <v>0</v>
          </cell>
          <cell r="AD57">
            <v>54.855720702702158</v>
          </cell>
          <cell r="AE57">
            <v>-7.1874843673942479E-3</v>
          </cell>
          <cell r="AF57">
            <v>6.2830000000000004</v>
          </cell>
        </row>
        <row r="58">
          <cell r="B58" t="str">
            <v>Peninsular</v>
          </cell>
        </row>
        <row r="59">
          <cell r="C59" t="str">
            <v>Valladolid, Yuc. (Mina)</v>
          </cell>
          <cell r="D59">
            <v>8.2267971150000001</v>
          </cell>
          <cell r="F59">
            <v>27.042560535314678</v>
          </cell>
          <cell r="G59">
            <v>24.092430366609317</v>
          </cell>
          <cell r="H59">
            <v>26.214185307590601</v>
          </cell>
          <cell r="I59">
            <v>31.646850664108477</v>
          </cell>
          <cell r="J59">
            <v>31.787887118347602</v>
          </cell>
          <cell r="K59">
            <v>36.470680697524443</v>
          </cell>
          <cell r="L59">
            <v>50.406638445277686</v>
          </cell>
          <cell r="M59">
            <v>49.501680561275776</v>
          </cell>
          <cell r="N59">
            <v>75.854481251961644</v>
          </cell>
          <cell r="O59">
            <v>38.703251124011274</v>
          </cell>
          <cell r="P59">
            <v>41.595905417518935</v>
          </cell>
          <cell r="Q59">
            <v>63.246448196413297</v>
          </cell>
          <cell r="R59">
            <v>69.17939132945223</v>
          </cell>
          <cell r="S59">
            <v>74.424921408399456</v>
          </cell>
          <cell r="T59">
            <v>77.673789841350555</v>
          </cell>
          <cell r="U59">
            <v>81.11112567803265</v>
          </cell>
          <cell r="V59">
            <v>81.829047859500264</v>
          </cell>
          <cell r="W59">
            <v>82.546970040967878</v>
          </cell>
          <cell r="X59">
            <v>83.264892222435478</v>
          </cell>
          <cell r="Y59">
            <v>57.521335117103902</v>
          </cell>
          <cell r="Z59">
            <v>-9.2018154857992362E-3</v>
          </cell>
          <cell r="AA59">
            <v>61.950137356252746</v>
          </cell>
          <cell r="AB59">
            <v>3.1118388801227859E-3</v>
          </cell>
          <cell r="AC59">
            <v>0</v>
          </cell>
          <cell r="AD59">
            <v>57.521335117103902</v>
          </cell>
          <cell r="AE59">
            <v>-9.2018154857992362E-3</v>
          </cell>
          <cell r="AF59">
            <v>6.2830000000000004</v>
          </cell>
        </row>
        <row r="60">
          <cell r="C60" t="str">
            <v>Nachi Cocom, Yuc. (Mina)</v>
          </cell>
          <cell r="D60">
            <v>8.0915721620000003</v>
          </cell>
          <cell r="F60">
            <v>26.415634646370627</v>
          </cell>
          <cell r="G60">
            <v>23.417373835592858</v>
          </cell>
          <cell r="H60">
            <v>25.947061489844895</v>
          </cell>
          <cell r="I60">
            <v>31.155247794554665</v>
          </cell>
          <cell r="J60">
            <v>31.257937883407454</v>
          </cell>
          <cell r="K60">
            <v>35.938551246912525</v>
          </cell>
          <cell r="L60">
            <v>49.87091557033515</v>
          </cell>
          <cell r="M60">
            <v>49.346334194724228</v>
          </cell>
          <cell r="N60">
            <v>75.719256298961653</v>
          </cell>
          <cell r="O60">
            <v>38.568026171011276</v>
          </cell>
          <cell r="P60">
            <v>41.460680464518937</v>
          </cell>
          <cell r="Q60">
            <v>63.111223243413299</v>
          </cell>
          <cell r="R60">
            <v>69.044166376452225</v>
          </cell>
          <cell r="S60">
            <v>74.289696455399465</v>
          </cell>
          <cell r="T60">
            <v>77.538564888350564</v>
          </cell>
          <cell r="U60">
            <v>80.975900725032659</v>
          </cell>
          <cell r="V60">
            <v>81.693822906500273</v>
          </cell>
          <cell r="W60">
            <v>82.411745087967887</v>
          </cell>
          <cell r="X60">
            <v>83.129667269435487</v>
          </cell>
          <cell r="Y60">
            <v>57.386110164103918</v>
          </cell>
          <cell r="Z60">
            <v>-9.2190350162247858E-3</v>
          </cell>
          <cell r="AA60">
            <v>61.814912403252762</v>
          </cell>
          <cell r="AB60">
            <v>3.117152929799305E-3</v>
          </cell>
          <cell r="AC60">
            <v>0</v>
          </cell>
          <cell r="AD60">
            <v>57.386110164103918</v>
          </cell>
          <cell r="AE60">
            <v>-9.2190350162247858E-3</v>
          </cell>
          <cell r="AF60">
            <v>6.2830000000000004</v>
          </cell>
        </row>
        <row r="61">
          <cell r="C61" t="str">
            <v>Lerma, Camp. (Mina)</v>
          </cell>
          <cell r="D61">
            <v>3.9938185229999998</v>
          </cell>
          <cell r="F61">
            <v>24.703943180204814</v>
          </cell>
          <cell r="G61">
            <v>21.569499975188513</v>
          </cell>
          <cell r="H61">
            <v>23.703259773087876</v>
          </cell>
          <cell r="I61">
            <v>27.055474889606067</v>
          </cell>
          <cell r="J61">
            <v>27.337720489721928</v>
          </cell>
          <cell r="K61">
            <v>31.874931488427521</v>
          </cell>
          <cell r="L61">
            <v>45.82801379346764</v>
          </cell>
          <cell r="M61">
            <v>45.234534403296117</v>
          </cell>
          <cell r="N61">
            <v>71.621502659961649</v>
          </cell>
          <cell r="O61">
            <v>34.470272532011279</v>
          </cell>
          <cell r="P61">
            <v>37.36292682551894</v>
          </cell>
          <cell r="Q61">
            <v>59.013469604413302</v>
          </cell>
          <cell r="R61">
            <v>64.946412737452221</v>
          </cell>
          <cell r="S61">
            <v>70.191942816399461</v>
          </cell>
          <cell r="T61">
            <v>73.44081124935056</v>
          </cell>
          <cell r="U61">
            <v>76.878147086032655</v>
          </cell>
          <cell r="V61">
            <v>77.596069267500269</v>
          </cell>
          <cell r="W61">
            <v>78.313991448967883</v>
          </cell>
          <cell r="X61">
            <v>79.031913630435483</v>
          </cell>
          <cell r="Y61">
            <v>53.288356525103922</v>
          </cell>
          <cell r="Z61">
            <v>-9.7732780532390207E-3</v>
          </cell>
          <cell r="AA61">
            <v>57.717158764252765</v>
          </cell>
          <cell r="AB61">
            <v>3.287271115161694E-3</v>
          </cell>
          <cell r="AC61">
            <v>0</v>
          </cell>
          <cell r="AD61">
            <v>53.288356525103922</v>
          </cell>
          <cell r="AE61">
            <v>-9.7732780532390207E-3</v>
          </cell>
          <cell r="AF61">
            <v>6.2830000000000004</v>
          </cell>
        </row>
        <row r="62">
          <cell r="C62" t="str">
            <v>Mérida, Yuc. (Mina)</v>
          </cell>
          <cell r="D62">
            <v>7.6224482409999998</v>
          </cell>
          <cell r="F62">
            <v>26.416859908694295</v>
          </cell>
          <cell r="G62">
            <v>23.417373835592858</v>
          </cell>
          <cell r="H62">
            <v>25.553375059240487</v>
          </cell>
          <cell r="I62">
            <v>31.155247794554665</v>
          </cell>
          <cell r="J62">
            <v>31.269037115171692</v>
          </cell>
          <cell r="K62">
            <v>35.938551246912525</v>
          </cell>
          <cell r="L62">
            <v>49.87091557033515</v>
          </cell>
          <cell r="M62">
            <v>48.634864902870248</v>
          </cell>
          <cell r="N62">
            <v>75.250132377961648</v>
          </cell>
          <cell r="O62">
            <v>38.098902250011278</v>
          </cell>
          <cell r="P62">
            <v>40.991556543518939</v>
          </cell>
          <cell r="Q62">
            <v>62.642099322413301</v>
          </cell>
          <cell r="R62">
            <v>68.57504245545222</v>
          </cell>
          <cell r="S62">
            <v>73.82057253439946</v>
          </cell>
          <cell r="T62">
            <v>77.069440967350559</v>
          </cell>
          <cell r="U62">
            <v>80.506776804032654</v>
          </cell>
          <cell r="V62">
            <v>81.224698985500268</v>
          </cell>
          <cell r="W62">
            <v>81.942621166967882</v>
          </cell>
          <cell r="X62">
            <v>82.660543348435482</v>
          </cell>
          <cell r="Y62">
            <v>56.916986243103914</v>
          </cell>
          <cell r="Z62">
            <v>-9.279276517147661E-3</v>
          </cell>
          <cell r="AA62">
            <v>61.34578848225275</v>
          </cell>
          <cell r="AB62">
            <v>3.1357301332524123E-3</v>
          </cell>
          <cell r="AC62">
            <v>0</v>
          </cell>
          <cell r="AD62">
            <v>56.916986243103914</v>
          </cell>
          <cell r="AE62">
            <v>-9.279276517147661E-3</v>
          </cell>
          <cell r="AF62">
            <v>6.2830000000000004</v>
          </cell>
        </row>
        <row r="65">
          <cell r="C65" t="str">
            <v>Tipo de cambio</v>
          </cell>
          <cell r="F65">
            <v>9.4566666670000004</v>
          </cell>
          <cell r="G65">
            <v>9.339041667</v>
          </cell>
          <cell r="H65">
            <v>9.6657166669999999</v>
          </cell>
          <cell r="I65">
            <v>10.795341669999999</v>
          </cell>
          <cell r="J65">
            <v>11.28585833</v>
          </cell>
          <cell r="K65">
            <v>10.89389167</v>
          </cell>
          <cell r="L65">
            <v>10.90071667</v>
          </cell>
          <cell r="M65">
            <v>10.928750000000001</v>
          </cell>
          <cell r="N65">
            <v>11.20057222</v>
          </cell>
          <cell r="O65">
            <v>11.26234008</v>
          </cell>
          <cell r="P65">
            <v>11.30351866</v>
          </cell>
          <cell r="Q65">
            <v>11.72796613</v>
          </cell>
          <cell r="R65">
            <v>12.20465096</v>
          </cell>
          <cell r="S65">
            <v>12.700710709999999</v>
          </cell>
          <cell r="T65">
            <v>13.216932890000001</v>
          </cell>
          <cell r="U65">
            <v>13.75413698</v>
          </cell>
          <cell r="V65">
            <v>13.864170079999999</v>
          </cell>
          <cell r="W65">
            <v>13.975083440000001</v>
          </cell>
          <cell r="X65">
            <v>0</v>
          </cell>
          <cell r="Y65">
            <v>11.554499376581896</v>
          </cell>
          <cell r="Z65">
            <v>7.1054948575834942E-3</v>
          </cell>
          <cell r="AA65">
            <v>11.822390531460711</v>
          </cell>
          <cell r="AB65">
            <v>-1</v>
          </cell>
          <cell r="AC65">
            <v>0</v>
          </cell>
          <cell r="AD65">
            <v>11.554499376581896</v>
          </cell>
          <cell r="AE65">
            <v>7.1054948575834942E-3</v>
          </cell>
        </row>
        <row r="66">
          <cell r="C66" t="str">
            <v>Deflactor del GDP (2008=1)</v>
          </cell>
          <cell r="F66">
            <v>0.82334379000000002</v>
          </cell>
          <cell r="G66">
            <v>0.84312320900000004</v>
          </cell>
          <cell r="H66">
            <v>0.85783066600000002</v>
          </cell>
          <cell r="I66">
            <v>0.87603950500000005</v>
          </cell>
          <cell r="J66">
            <v>0.90121406000000004</v>
          </cell>
          <cell r="K66">
            <v>0.92816915300000002</v>
          </cell>
          <cell r="L66">
            <v>0.955422718</v>
          </cell>
          <cell r="M66">
            <v>0.98032144399999999</v>
          </cell>
          <cell r="N66">
            <v>1</v>
          </cell>
          <cell r="O66">
            <v>1.0232684519999999</v>
          </cell>
          <cell r="P66">
            <v>1.047467312</v>
          </cell>
          <cell r="Q66">
            <v>1.1757649109999999</v>
          </cell>
          <cell r="R66">
            <v>1.3108436400000001</v>
          </cell>
          <cell r="S66">
            <v>1.4615220440000001</v>
          </cell>
          <cell r="T66">
            <v>1.6295205779999999</v>
          </cell>
          <cell r="U66">
            <v>1.8168301490000001</v>
          </cell>
          <cell r="V66">
            <v>1.8568004119999999</v>
          </cell>
          <cell r="W66">
            <v>1.8976500220000001</v>
          </cell>
          <cell r="X66">
            <v>0</v>
          </cell>
          <cell r="Z66">
            <v>2.271065715681897E-2</v>
          </cell>
          <cell r="AB66">
            <v>2.2260516937529617E-2</v>
          </cell>
          <cell r="AC66">
            <v>0</v>
          </cell>
          <cell r="AE66">
            <v>2.271065715681897E-2</v>
          </cell>
        </row>
        <row r="68">
          <cell r="B68" t="str">
            <v>* Los valores mostrados en color azul fueron estimados mediante la metodología de pronóstico para fines de cálculo de tasas medias y precios nivelados</v>
          </cell>
        </row>
        <row r="70">
          <cell r="B70">
            <v>14</v>
          </cell>
        </row>
      </sheetData>
      <sheetData sheetId="8">
        <row r="2">
          <cell r="B2" t="str">
            <v>Escenario de Precios de Combustibles 2009 - 2038</v>
          </cell>
        </row>
      </sheetData>
      <sheetData sheetId="9">
        <row r="2">
          <cell r="B2" t="str">
            <v>Escenario de Precios de Combustibles 2009 - 2038</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Tipos de Cambio"/>
      <sheetName val="Vínculo C 7 con C 2 dolar"/>
      <sheetName val="Cuadro 2 dolar"/>
      <sheetName val="Relacion I y II"/>
      <sheetName val="Cuadro 7 dolar"/>
      <sheetName val="Cuadro 7"/>
      <sheetName val="Cuadro 3"/>
      <sheetName val="Cuadro 3 dolar"/>
      <sheetName val="Cuadro 4"/>
      <sheetName val="Cuadro 4 dolar"/>
      <sheetName val="Cuadro 1 dolar"/>
      <sheetName val="Cuadro 1"/>
      <sheetName val="Vínculo C 7 con C 5"/>
      <sheetName val="Cuadro 5 "/>
      <sheetName val="Cuadro 6 "/>
      <sheetName val="Cuadro 8"/>
      <sheetName val="Cuadro 9"/>
      <sheetName val="Cuadro 10"/>
      <sheetName val="Relacion (2)"/>
      <sheetName val="1 Terminal de Carbón"/>
      <sheetName val="2 Altamira II"/>
      <sheetName val="3 Bajío"/>
      <sheetName val="4 Campeche"/>
      <sheetName val="5 Hermosillo"/>
      <sheetName val="6 Mérida III"/>
      <sheetName val="7 Monterrey"/>
      <sheetName val="8 Naco-Nogales"/>
      <sheetName val="9 Río Bravo II"/>
      <sheetName val="10 Rosarito IV"/>
      <sheetName val="11 Saltillo"/>
      <sheetName val="12 Tuxpan II"/>
      <sheetName val="13 Gasoducto Cd. PV"/>
      <sheetName val="14 Gasoducto Samalayuca"/>
      <sheetName val="15 Altamira  III y IV"/>
      <sheetName val="16 Chihuahua III"/>
      <sheetName val="17 La Laguna II"/>
      <sheetName val="18 Río Bravo III "/>
      <sheetName val="19 Tuxpan III y IV"/>
      <sheetName val="20 Altamira V"/>
      <sheetName val="21 Altamira VI"/>
      <sheetName val="TC (2)"/>
      <sheetName val="Consolidado"/>
      <sheetName val="Suma de Saldos"/>
      <sheetName val="Relacion"/>
      <sheetName val="1 Cerro Prieto IV"/>
      <sheetName val="2 Chihuahua"/>
      <sheetName val="3 Guerrero Negro II"/>
      <sheetName val="4 Monterrey II"/>
      <sheetName val="5 Pto San Carlos"/>
      <sheetName val="6 Rosarito III"/>
      <sheetName val="7 Samalayuca II"/>
      <sheetName val="8 Tres Vírgenes"/>
      <sheetName val="9 211 Cable Subm"/>
      <sheetName val="10.0 214 y 215 Sur-Pen"/>
      <sheetName val="10.1 214 y 215 Sur-Pen"/>
      <sheetName val="10.2 214 y 215 Sur-Pen"/>
      <sheetName val="11.0 216 y 217 Noroeste"/>
      <sheetName val="11.1  216 y 217 Noroeste "/>
      <sheetName val="11.2 216 y 217 Noroeste"/>
      <sheetName val="12.0 212 y 213 SF6"/>
      <sheetName val="12.1  212 y 213 SF6 "/>
      <sheetName val="12.2  212 y 213 SF6"/>
      <sheetName val="13 218 Noroeste"/>
      <sheetName val="14 219 Sur-Pen"/>
      <sheetName val="15 220 Oriental-Centro"/>
      <sheetName val="16 221 Occidental"/>
      <sheetName val="17 301 Centro"/>
      <sheetName val="18 302 Sureste"/>
      <sheetName val="19 303 Ixtapa-Pie"/>
      <sheetName val="20 304 Noroeste"/>
      <sheetName val="21 305 Centro- Ori"/>
      <sheetName val="22 306 Sureste"/>
      <sheetName val="23 307 Noreste"/>
      <sheetName val="24 308 Noroeste"/>
      <sheetName val="25 Los Azufres II"/>
      <sheetName val="26 CH Manuel Moreno T."/>
      <sheetName val="27 406 Red Aso. Tux II.."/>
      <sheetName val="28 407 Red Aso.  Alt"/>
      <sheetName val="29 408 Naco-Nogales"/>
      <sheetName val="30 411 Sistema Nacional"/>
      <sheetName val="31 LT Manuel Moreno T."/>
      <sheetName val="32 401 Occidental-Cen"/>
      <sheetName val="33 402 Oriental - Pen"/>
      <sheetName val="34 403 Noreste"/>
      <sheetName val="35 404 Noroeste-Nor"/>
      <sheetName val="36 405 Compensación"/>
      <sheetName val="37 Sistema Nacional"/>
      <sheetName val="38  El Sauz"/>
      <sheetName val="39 414  Nte.-Occ."/>
      <sheetName val="40 502 Oriental-Norte"/>
      <sheetName val="41 506 Saltillo- Cañada"/>
      <sheetName val="42 Red A Altamira VI"/>
      <sheetName val="43 Red  A Río Bravo III"/>
      <sheetName val="44 412 Comp. Nte."/>
      <sheetName val="45 413  Noroe-Occ"/>
      <sheetName val="46 503 Oriental "/>
      <sheetName val="47 504 Norte-Occidental"/>
      <sheetName val="TC"/>
      <sheetName val="Resumen A e I"/>
      <sheetName val="602"/>
      <sheetName val="603"/>
      <sheetName val="604"/>
      <sheetName val="607"/>
      <sheetName val="609"/>
      <sheetName val="610"/>
      <sheetName val="611"/>
      <sheetName val="612"/>
      <sheetName val="613"/>
      <sheetName val="614"/>
      <sheetName val="615"/>
      <sheetName val="TC (3)"/>
      <sheetName val="602 (2)"/>
      <sheetName val="CCI Baja Cal Sur I"/>
      <sheetName val="Tamazunchale"/>
      <sheetName val="Mexicali I"/>
      <sheetName val="Agua Prieta II"/>
      <sheetName val="Durango"/>
      <sheetName val="Tuxpan V"/>
      <sheetName val="Tamazunchale II"/>
      <sheetName val="Río Bravo IV"/>
      <sheetName val="Sum. Vapor"/>
      <sheetName val="TC (4)"/>
      <sheetName val="Premisas IMSS"/>
      <sheetName val="Premisa macro"/>
      <sheetName val="Régimen financiero"/>
    </sheetNames>
    <sheetDataSet>
      <sheetData sheetId="0" refreshError="1"/>
      <sheetData sheetId="1" refreshError="1">
        <row r="4">
          <cell r="C4">
            <v>10.44</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Tipos de Cambio"/>
      <sheetName val="Vínculo C 7 con C 2 dolar"/>
      <sheetName val="Cuadro 2 dolar"/>
      <sheetName val="Relacion I y II"/>
      <sheetName val="Cuadro 7 dolar"/>
      <sheetName val="Cuadro 7"/>
      <sheetName val="Cuadro 3"/>
      <sheetName val="Cuadro 3 dolar"/>
      <sheetName val="Cuadro 4"/>
      <sheetName val="Cuadro 4 dolar"/>
      <sheetName val="Cuadro 1 dolar"/>
      <sheetName val="Cuadro 1"/>
      <sheetName val="Vínculo C 7 con C 5"/>
      <sheetName val="Cuadro 5 "/>
      <sheetName val="Cuadro 6 "/>
      <sheetName val="Cuadro 8"/>
      <sheetName val="Cuadro 9"/>
      <sheetName val="Cuadro 10"/>
      <sheetName val="Relacion (2)"/>
      <sheetName val="1 Terminal de Carbón"/>
      <sheetName val="2 Altamira II"/>
      <sheetName val="3 Bajío"/>
      <sheetName val="4 Campeche"/>
      <sheetName val="5 Hermosillo"/>
      <sheetName val="6 Mérida III"/>
      <sheetName val="7 Monterrey"/>
      <sheetName val="8 Naco-Nogales"/>
      <sheetName val="9 Río Bravo II"/>
      <sheetName val="10 Rosarito IV"/>
      <sheetName val="11 Saltillo"/>
      <sheetName val="12 Tuxpan II"/>
      <sheetName val="13 Gasoducto Cd. PV"/>
      <sheetName val="14 Gasoducto Samalayuca"/>
      <sheetName val="15 Altamira  III y IV"/>
      <sheetName val="16 Chihuahua III"/>
      <sheetName val="17 La Laguna II"/>
      <sheetName val="18 Río Bravo III "/>
      <sheetName val="19 Tuxpan III y IV"/>
      <sheetName val="20 Altamira V"/>
      <sheetName val="21 Altamira VI"/>
      <sheetName val="TC (2)"/>
      <sheetName val="Consolidado"/>
      <sheetName val="Suma de Saldos"/>
      <sheetName val="Relacion"/>
      <sheetName val="1 Cerro Prieto IV"/>
      <sheetName val="2 Chihuahua"/>
      <sheetName val="3 Guerrero Negro II"/>
      <sheetName val="4 Monterrey II"/>
      <sheetName val="5 Pto San Carlos"/>
      <sheetName val="6 Rosarito III"/>
      <sheetName val="7 Samalayuca II"/>
      <sheetName val="8 Tres Vírgenes"/>
      <sheetName val="9 211 Cable Subm"/>
      <sheetName val="10.0 214 y 215 Sur-Pen"/>
      <sheetName val="10.1 214 y 215 Sur-Pen"/>
      <sheetName val="10.2 214 y 215 Sur-Pen"/>
      <sheetName val="11.0 216 y 217 Noroeste"/>
      <sheetName val="11.1  216 y 217 Noroeste "/>
      <sheetName val="11.2 216 y 217 Noroeste"/>
      <sheetName val="12.0 212 y 213 SF6"/>
      <sheetName val="12.1  212 y 213 SF6 "/>
      <sheetName val="12.2  212 y 213 SF6"/>
      <sheetName val="13 218 Noroeste"/>
      <sheetName val="14 219 Sur-Pen"/>
      <sheetName val="15 220 Oriental-Centro"/>
      <sheetName val="16 221 Occidental"/>
      <sheetName val="17 301 Centro"/>
      <sheetName val="18 302 Sureste"/>
      <sheetName val="19 303 Ixtapa-Pie"/>
      <sheetName val="20 304 Noroeste"/>
      <sheetName val="21 305 Centro- Ori"/>
      <sheetName val="22 306 Sureste"/>
      <sheetName val="23 307 Noreste"/>
      <sheetName val="24 308 Noroeste"/>
      <sheetName val="25 Los Azufres II"/>
      <sheetName val="26 CH Manuel Moreno T."/>
      <sheetName val="27 406 Red Aso. Tux II.."/>
      <sheetName val="28 407 Red Aso.  Alt"/>
      <sheetName val="29 408 Naco-Nogales"/>
      <sheetName val="30 411 Sistema Nacional"/>
      <sheetName val="31 LT Manuel Moreno T."/>
      <sheetName val="32 401 Occidental-Cen"/>
      <sheetName val="33 402 Oriental - Pen"/>
      <sheetName val="34 403 Noreste"/>
      <sheetName val="35 404 Noroeste-Nor"/>
      <sheetName val="36 405 Compensación"/>
      <sheetName val="37 Sistema Nacional"/>
      <sheetName val="38  El Sauz"/>
      <sheetName val="39 414  Nte.-Occ."/>
      <sheetName val="40 502 Oriental-Norte"/>
      <sheetName val="41 506 Saltillo- Cañada"/>
      <sheetName val="42 Red A Altamira VI"/>
      <sheetName val="43 Red  A Río Bravo III"/>
      <sheetName val="44 412 Comp. Nte."/>
      <sheetName val="45 413  Noroe-Occ"/>
      <sheetName val="46 503 Oriental "/>
      <sheetName val="47 504 Norte-Occidental"/>
      <sheetName val="TC"/>
      <sheetName val="Resumen A e I"/>
      <sheetName val="602"/>
      <sheetName val="603"/>
      <sheetName val="604"/>
      <sheetName val="607"/>
      <sheetName val="609"/>
      <sheetName val="610"/>
      <sheetName val="611"/>
      <sheetName val="612"/>
      <sheetName val="613"/>
      <sheetName val="614"/>
      <sheetName val="615"/>
      <sheetName val="TC (3)"/>
      <sheetName val="602 (2)"/>
      <sheetName val="CCI Baja Cal Sur I"/>
      <sheetName val="Tamazunchale"/>
      <sheetName val="Mexicali I"/>
      <sheetName val="Agua Prieta II"/>
      <sheetName val="Durango"/>
      <sheetName val="Tuxpan V"/>
      <sheetName val="Tamazunchale II"/>
      <sheetName val="Río Bravo IV"/>
      <sheetName val="Sum. Vapor"/>
      <sheetName val="TC (4)"/>
    </sheetNames>
    <sheetDataSet>
      <sheetData sheetId="0" refreshError="1"/>
      <sheetData sheetId="1" refreshError="1">
        <row r="4">
          <cell r="C4">
            <v>10.44</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Tipos de Cambio"/>
      <sheetName val="Vínculo C 7 con C 2 dolar"/>
      <sheetName val="Cuadro 2 dolar"/>
      <sheetName val="Relacion I y II"/>
      <sheetName val="Cuadro 7 dolar"/>
      <sheetName val="Cuadro 7"/>
      <sheetName val="Cuadro 3"/>
      <sheetName val="Cuadro 3 dolar"/>
      <sheetName val="Cuadro 4"/>
      <sheetName val="Cuadro 4 dolar"/>
      <sheetName val="Cuadro 1 dolar"/>
      <sheetName val="Cuadro 1"/>
      <sheetName val="Vínculo C 7 con C 5"/>
      <sheetName val="Cuadro 5 "/>
      <sheetName val="Cuadro 6 "/>
      <sheetName val="Cuadro 8"/>
      <sheetName val="Cuadro 9"/>
      <sheetName val="Cuadro 10"/>
      <sheetName val="Relacion (2)"/>
      <sheetName val="1 Terminal de Carbón"/>
      <sheetName val="2 Altamira II"/>
      <sheetName val="3 Bajío"/>
      <sheetName val="4 Campeche"/>
      <sheetName val="5 Hermosillo"/>
      <sheetName val="6 Mérida III"/>
      <sheetName val="7 Monterrey"/>
      <sheetName val="8 Naco-Nogales"/>
      <sheetName val="9 Río Bravo II"/>
      <sheetName val="10 Rosarito IV"/>
      <sheetName val="11 Saltillo"/>
      <sheetName val="12 Tuxpan II"/>
      <sheetName val="13 Gasoducto Cd. PV"/>
      <sheetName val="14 Gasoducto Samalayuca"/>
      <sheetName val="15 Altamira  III y IV"/>
      <sheetName val="16 Chihuahua III"/>
      <sheetName val="17 La Laguna II"/>
      <sheetName val="18 Río Bravo III "/>
      <sheetName val="19 Tuxpan III y IV"/>
      <sheetName val="20 Altamira V"/>
      <sheetName val="21 Altamira VI"/>
      <sheetName val="TC (2)"/>
      <sheetName val="Consolidado"/>
      <sheetName val="Suma de Saldos"/>
      <sheetName val="Relacion"/>
      <sheetName val="1 Cerro Prieto IV"/>
      <sheetName val="2 Chihuahua"/>
      <sheetName val="3 Guerrero Negro II"/>
      <sheetName val="4 Monterrey II"/>
      <sheetName val="5 Pto San Carlos"/>
      <sheetName val="6 Rosarito III"/>
      <sheetName val="7 Samalayuca II"/>
      <sheetName val="8 Tres Vírgenes"/>
      <sheetName val="9 211 Cable Subm"/>
      <sheetName val="10.0 214 y 215 Sur-Pen"/>
      <sheetName val="10.1 214 y 215 Sur-Pen"/>
      <sheetName val="10.2 214 y 215 Sur-Pen"/>
      <sheetName val="11.0 216 y 217 Noroeste"/>
      <sheetName val="11.1  216 y 217 Noroeste "/>
      <sheetName val="11.2 216 y 217 Noroeste"/>
      <sheetName val="12.0 212 y 213 SF6"/>
      <sheetName val="12.1  212 y 213 SF6 "/>
      <sheetName val="12.2  212 y 213 SF6"/>
      <sheetName val="13 218 Noroeste"/>
      <sheetName val="14 219 Sur-Pen"/>
      <sheetName val="15 220 Oriental-Centro"/>
      <sheetName val="16 221 Occidental"/>
      <sheetName val="17 301 Centro"/>
      <sheetName val="18 302 Sureste"/>
      <sheetName val="19 303 Ixtapa-Pie"/>
      <sheetName val="20 304 Noroeste"/>
      <sheetName val="21 305 Centro- Ori"/>
      <sheetName val="22 306 Sureste"/>
      <sheetName val="23 307 Noreste"/>
      <sheetName val="24 308 Noroeste"/>
      <sheetName val="25 Los Azufres II"/>
      <sheetName val="26 CH Manuel Moreno T."/>
      <sheetName val="27 406 Red Aso. Tux II.."/>
      <sheetName val="28 407 Red Aso.  Alt"/>
      <sheetName val="29 408 Naco-Nogales"/>
      <sheetName val="30 411 Sistema Nacional"/>
      <sheetName val="31 LT Manuel Moreno T."/>
      <sheetName val="32 401 Occidental-Cen"/>
      <sheetName val="33 402 Oriental - Pen"/>
      <sheetName val="34 403 Noreste"/>
      <sheetName val="35 404 Noroeste-Nor"/>
      <sheetName val="36 405 Compensación"/>
      <sheetName val="37 Sistema Nacional"/>
      <sheetName val="38  El Sauz"/>
      <sheetName val="39 414  Nte.-Occ."/>
      <sheetName val="40 502 Oriental-Norte"/>
      <sheetName val="41 506 Saltillo- Cañada"/>
      <sheetName val="42 Red A Altamira VI"/>
      <sheetName val="43 Red  A Río Bravo III"/>
      <sheetName val="44 412 Comp. Nte."/>
      <sheetName val="45 413  Noroe-Occ"/>
      <sheetName val="46 503 Oriental "/>
      <sheetName val="47 504 Norte-Occidental"/>
      <sheetName val="TC"/>
      <sheetName val="Resumen A e I"/>
      <sheetName val="602"/>
      <sheetName val="603"/>
      <sheetName val="604"/>
      <sheetName val="607"/>
      <sheetName val="609"/>
      <sheetName val="610"/>
      <sheetName val="611"/>
      <sheetName val="612"/>
      <sheetName val="613"/>
      <sheetName val="614"/>
      <sheetName val="615"/>
      <sheetName val="TC (3)"/>
      <sheetName val="602 (2)"/>
      <sheetName val="CCI Baja Cal Sur I"/>
      <sheetName val="Tamazunchale"/>
      <sheetName val="Mexicali I"/>
      <sheetName val="Agua Prieta II"/>
      <sheetName val="Durango"/>
      <sheetName val="Tuxpan V"/>
      <sheetName val="Tamazunchale II"/>
      <sheetName val="Río Bravo IV"/>
      <sheetName val="Sum. Vapor"/>
      <sheetName val="TC (4)"/>
    </sheetNames>
    <sheetDataSet>
      <sheetData sheetId="0" refreshError="1"/>
      <sheetData sheetId="1" refreshError="1">
        <row r="4">
          <cell r="C4">
            <v>10.44</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Tipos de Cambio"/>
      <sheetName val="Vínculo C 7 con C 2 dolar"/>
      <sheetName val="Cuadro 2 dolar"/>
      <sheetName val="Relacion I y II"/>
      <sheetName val="Cuadro 7 dolar"/>
      <sheetName val="Cuadro 7"/>
      <sheetName val="Cuadro 3"/>
      <sheetName val="Cuadro 3 dolar"/>
      <sheetName val="Cuadro 4"/>
      <sheetName val="Cuadro 4 dolar"/>
      <sheetName val="Cuadro 1 dolar"/>
      <sheetName val="Cuadro 1"/>
      <sheetName val="Vínculo C 7 con C 5"/>
      <sheetName val="Cuadro 5 "/>
      <sheetName val="Cuadro 6 "/>
      <sheetName val="Cuadro 8"/>
      <sheetName val="Cuadro 9"/>
      <sheetName val="Cuadro 10"/>
      <sheetName val="Relacion (2)"/>
      <sheetName val="1 Terminal de Carbón"/>
      <sheetName val="2 Altamira II"/>
      <sheetName val="3 Bajío"/>
      <sheetName val="4 Campeche"/>
      <sheetName val="5 Hermosillo"/>
      <sheetName val="6 Mérida III"/>
      <sheetName val="7 Monterrey"/>
      <sheetName val="8 Naco-Nogales"/>
      <sheetName val="9 Río Bravo II"/>
      <sheetName val="10 Rosarito IV"/>
      <sheetName val="11 Saltillo"/>
      <sheetName val="12 Tuxpan II"/>
      <sheetName val="13 Gasoducto Cd. PV"/>
      <sheetName val="14 Gasoducto Samalayuca"/>
      <sheetName val="15 Altamira  III y IV"/>
      <sheetName val="16 Chihuahua III"/>
      <sheetName val="17 La Laguna II"/>
      <sheetName val="18 Río Bravo III "/>
      <sheetName val="19 Tuxpan III y IV"/>
      <sheetName val="20 Altamira V"/>
      <sheetName val="21 Altamira VI"/>
      <sheetName val="TC (2)"/>
      <sheetName val="Consolidado"/>
      <sheetName val="Suma de Saldos"/>
      <sheetName val="Relacion"/>
      <sheetName val="1 Cerro Prieto IV"/>
      <sheetName val="2 Chihuahua"/>
      <sheetName val="3 Guerrero Negro II"/>
      <sheetName val="4 Monterrey II"/>
      <sheetName val="5 Pto San Carlos"/>
      <sheetName val="6 Rosarito III"/>
      <sheetName val="7 Samalayuca II"/>
      <sheetName val="8 Tres Vírgenes"/>
      <sheetName val="9 211 Cable Subm"/>
      <sheetName val="10.0 214 y 215 Sur-Pen"/>
      <sheetName val="10.1 214 y 215 Sur-Pen"/>
      <sheetName val="10.2 214 y 215 Sur-Pen"/>
      <sheetName val="11.0 216 y 217 Noroeste"/>
      <sheetName val="11.1  216 y 217 Noroeste "/>
      <sheetName val="11.2 216 y 217 Noroeste"/>
      <sheetName val="12.0 212 y 213 SF6"/>
      <sheetName val="12.1  212 y 213 SF6 "/>
      <sheetName val="12.2  212 y 213 SF6"/>
      <sheetName val="13 218 Noroeste"/>
      <sheetName val="14 219 Sur-Pen"/>
      <sheetName val="15 220 Oriental-Centro"/>
      <sheetName val="16 221 Occidental"/>
      <sheetName val="17 301 Centro"/>
      <sheetName val="18 302 Sureste"/>
      <sheetName val="19 303 Ixtapa-Pie"/>
      <sheetName val="20 304 Noroeste"/>
      <sheetName val="21 305 Centro- Ori"/>
      <sheetName val="22 306 Sureste"/>
      <sheetName val="23 307 Noreste"/>
      <sheetName val="24 308 Noroeste"/>
      <sheetName val="25 Los Azufres II"/>
      <sheetName val="26 CH Manuel Moreno T."/>
      <sheetName val="27 406 Red Aso. Tux II.."/>
      <sheetName val="28 407 Red Aso.  Alt"/>
      <sheetName val="29 408 Naco-Nogales"/>
      <sheetName val="30 411 Sistema Nacional"/>
      <sheetName val="31 LT Manuel Moreno T."/>
      <sheetName val="32 401 Occidental-Cen"/>
      <sheetName val="33 402 Oriental - Pen"/>
      <sheetName val="34 403 Noreste"/>
      <sheetName val="35 404 Noroeste-Nor"/>
      <sheetName val="36 405 Compensación"/>
      <sheetName val="37 Sistema Nacional"/>
      <sheetName val="38  El Sauz"/>
      <sheetName val="39 414  Nte.-Occ."/>
      <sheetName val="40 502 Oriental-Norte"/>
      <sheetName val="41 506 Saltillo- Cañada"/>
      <sheetName val="42 Red A Altamira VI"/>
      <sheetName val="43 Red  A Río Bravo III"/>
      <sheetName val="44 412 Comp. Nte."/>
      <sheetName val="45 413  Noroe-Occ"/>
      <sheetName val="46 503 Oriental "/>
      <sheetName val="47 504 Norte-Occidental"/>
      <sheetName val="TC"/>
      <sheetName val="Resumen A e I"/>
      <sheetName val="602"/>
      <sheetName val="603"/>
      <sheetName val="604"/>
      <sheetName val="607"/>
      <sheetName val="609"/>
      <sheetName val="610"/>
      <sheetName val="611"/>
      <sheetName val="612"/>
      <sheetName val="613"/>
      <sheetName val="614"/>
      <sheetName val="615"/>
      <sheetName val="TC (3)"/>
      <sheetName val="602 (2)"/>
      <sheetName val="CCI Baja Cal Sur I"/>
      <sheetName val="Tamazunchale"/>
      <sheetName val="Mexicali I"/>
      <sheetName val="Agua Prieta II"/>
      <sheetName val="Durango"/>
      <sheetName val="Tuxpan V"/>
      <sheetName val="Tamazunchale II"/>
      <sheetName val="Río Bravo IV"/>
      <sheetName val="Sum. Vapor"/>
      <sheetName val="TC (4)"/>
      <sheetName val="Premisas IMSS"/>
      <sheetName val="Premisa macro"/>
      <sheetName val="Régimen financiero"/>
    </sheetNames>
    <sheetDataSet>
      <sheetData sheetId="0" refreshError="1"/>
      <sheetData sheetId="1" refreshError="1">
        <row r="4">
          <cell r="C4">
            <v>10.44</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OLUMENES  SEP 2003  "/>
      <sheetName val="VOLUMENES  JUN 2003  "/>
      <sheetName val="VOLUMENES  DIC 2002  "/>
      <sheetName val="VOLUMENES  SEPT 2002 "/>
      <sheetName val="VOLUMENES JUNIO 2002"/>
      <sheetName val="VOLUMENES A MZO 2002"/>
      <sheetName val="VOLUMENES A DIC"/>
      <sheetName val="VOLUMENES A SEPT"/>
      <sheetName val="VOLUMENES JUNIO"/>
      <sheetName val="VOLUMENES MARZO"/>
      <sheetName val="RGBCFE"/>
      <sheetName val="DGBSEN"/>
      <sheetName val="RGBCFE 02"/>
      <sheetName val="DGBSEN 02"/>
      <sheetName val="DGBSEN 03"/>
      <sheetName val="RGBCFE 03"/>
      <sheetName val="RU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sheetData sheetId="14"/>
      <sheetData sheetId="15"/>
      <sheetData sheetId="16"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OLUMENES  SEP 2003  "/>
      <sheetName val="VOLUMENES  JUN 2003  "/>
      <sheetName val="VOLUMENES  DIC 2002  "/>
      <sheetName val="VOLUMENES  SEPT 2002 "/>
      <sheetName val="VOLUMENES JUNIO 2002"/>
      <sheetName val="VOLUMENES A MZO 2002"/>
      <sheetName val="VOLUMENES A DIC"/>
      <sheetName val="VOLUMENES A SEPT"/>
      <sheetName val="VOLUMENES JUNIO"/>
      <sheetName val="VOLUMENES MARZO"/>
      <sheetName val="RGBCFE"/>
      <sheetName val="DGBSEN"/>
      <sheetName val="RGBCFE 02"/>
      <sheetName val="DGBSEN 02"/>
      <sheetName val="DGBSEN 03"/>
      <sheetName val="RGBCFE 03"/>
      <sheetName val="RU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sheetData sheetId="14"/>
      <sheetData sheetId="15"/>
      <sheetData sheetId="1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fitToPage="1"/>
  </sheetPr>
  <dimension ref="A1:T85"/>
  <sheetViews>
    <sheetView showGridLines="0" tabSelected="1" topLeftCell="C1" zoomScaleNormal="100" zoomScaleSheetLayoutView="100" workbookViewId="0">
      <selection activeCell="R2" sqref="R2"/>
    </sheetView>
  </sheetViews>
  <sheetFormatPr baseColWidth="10" defaultColWidth="11.42578125" defaultRowHeight="15" x14ac:dyDescent="0.25"/>
  <cols>
    <col min="1" max="1" width="2.7109375" hidden="1" customWidth="1"/>
    <col min="2" max="2" width="5" hidden="1" customWidth="1"/>
    <col min="3" max="3" width="5.140625" style="11" customWidth="1"/>
    <col min="4" max="4" width="66.7109375" customWidth="1"/>
    <col min="5" max="5" width="27" customWidth="1"/>
    <col min="6" max="6" width="11.42578125" customWidth="1"/>
    <col min="7" max="7" width="11.7109375" customWidth="1"/>
    <col min="8" max="8" width="13" customWidth="1"/>
    <col min="9" max="9" width="12.140625" customWidth="1"/>
    <col min="10" max="10" width="10.42578125" customWidth="1"/>
    <col min="11" max="11" width="8" customWidth="1"/>
    <col min="12" max="12" width="2.85546875" customWidth="1"/>
    <col min="13" max="13" width="11.5703125" customWidth="1"/>
    <col min="14" max="14" width="9.42578125" customWidth="1"/>
    <col min="15" max="15" width="10" customWidth="1"/>
    <col min="16" max="16" width="10.85546875" customWidth="1"/>
    <col min="17" max="17" width="12.7109375" customWidth="1"/>
    <col min="18" max="18" width="14.42578125" style="2" customWidth="1"/>
    <col min="19" max="19" width="8.28515625" customWidth="1"/>
  </cols>
  <sheetData>
    <row r="1" spans="1:18" s="1" customFormat="1" ht="58.5" customHeight="1" x14ac:dyDescent="0.2">
      <c r="A1" s="190" t="s">
        <v>894</v>
      </c>
      <c r="B1" s="190"/>
      <c r="C1" s="190"/>
      <c r="D1" s="190"/>
      <c r="E1" s="191" t="s">
        <v>896</v>
      </c>
      <c r="F1" s="191"/>
    </row>
    <row r="2" spans="1:18" s="1" customFormat="1" ht="36" customHeight="1" thickBot="1" x14ac:dyDescent="0.45">
      <c r="A2" s="192" t="s">
        <v>895</v>
      </c>
      <c r="B2" s="192"/>
      <c r="C2" s="192"/>
      <c r="D2" s="192"/>
      <c r="E2" s="192"/>
      <c r="F2" s="192"/>
      <c r="G2" s="192"/>
      <c r="H2" s="192"/>
      <c r="I2" s="192"/>
      <c r="J2" s="192"/>
      <c r="K2" s="192"/>
      <c r="L2" s="140"/>
      <c r="N2" s="141"/>
      <c r="O2" s="141"/>
    </row>
    <row r="3" spans="1:18" ht="4.5" customHeight="1" x14ac:dyDescent="0.4">
      <c r="A3" s="193"/>
      <c r="B3" s="193"/>
      <c r="C3" s="193"/>
      <c r="D3" s="193"/>
      <c r="E3" s="193"/>
      <c r="F3" s="193"/>
      <c r="G3" s="193"/>
      <c r="H3" s="193"/>
      <c r="I3" s="193"/>
      <c r="J3" s="193"/>
      <c r="K3" s="193"/>
      <c r="L3" s="142"/>
      <c r="M3" s="193"/>
      <c r="N3" s="194"/>
      <c r="O3" s="194"/>
      <c r="P3" s="143"/>
      <c r="R3"/>
    </row>
    <row r="4" spans="1:18" ht="20.25" x14ac:dyDescent="0.35">
      <c r="A4" s="1"/>
      <c r="B4" s="1"/>
      <c r="C4" s="144" t="s">
        <v>897</v>
      </c>
      <c r="D4" s="146"/>
      <c r="E4" s="146"/>
      <c r="F4" s="146"/>
      <c r="G4" s="146"/>
      <c r="H4" s="146"/>
      <c r="I4" s="146"/>
      <c r="J4" s="146"/>
      <c r="K4" s="146"/>
      <c r="L4" s="146"/>
      <c r="M4" s="146"/>
      <c r="N4" s="149"/>
      <c r="O4" s="149"/>
      <c r="P4" s="150"/>
    </row>
    <row r="5" spans="1:18" ht="18.75" x14ac:dyDescent="0.35">
      <c r="A5" s="3"/>
      <c r="B5" s="3"/>
      <c r="C5" s="144" t="s">
        <v>0</v>
      </c>
      <c r="D5" s="145"/>
      <c r="E5" s="145"/>
      <c r="F5" s="145"/>
      <c r="G5" s="145"/>
      <c r="H5" s="145"/>
      <c r="I5" s="145"/>
      <c r="J5" s="145"/>
      <c r="K5" s="145"/>
      <c r="L5" s="145"/>
      <c r="M5" s="145"/>
      <c r="N5" s="151"/>
      <c r="O5" s="151"/>
      <c r="P5" s="152"/>
    </row>
    <row r="6" spans="1:18" ht="18.75" x14ac:dyDescent="0.35">
      <c r="A6" s="3"/>
      <c r="B6" s="3"/>
      <c r="C6" s="144" t="s">
        <v>1</v>
      </c>
      <c r="D6" s="146"/>
      <c r="E6" s="146"/>
      <c r="F6" s="146"/>
      <c r="G6" s="146"/>
      <c r="H6" s="146"/>
      <c r="I6" s="146"/>
      <c r="J6" s="146"/>
      <c r="K6" s="146"/>
      <c r="L6" s="146"/>
      <c r="M6" s="146"/>
      <c r="N6" s="152"/>
      <c r="O6" s="152"/>
      <c r="P6" s="152"/>
    </row>
    <row r="7" spans="1:18" s="3" customFormat="1" ht="18.75" x14ac:dyDescent="0.35">
      <c r="C7" s="147" t="s">
        <v>907</v>
      </c>
      <c r="D7" s="148"/>
      <c r="E7" s="148"/>
      <c r="F7" s="148"/>
      <c r="G7" s="148"/>
      <c r="H7" s="148"/>
      <c r="I7" s="148"/>
      <c r="J7" s="148"/>
      <c r="K7" s="148"/>
      <c r="L7" s="148"/>
      <c r="M7" s="148"/>
      <c r="N7" s="151"/>
      <c r="O7" s="151"/>
      <c r="P7" s="152"/>
      <c r="R7" s="4"/>
    </row>
    <row r="8" spans="1:18" ht="18.75" x14ac:dyDescent="0.35">
      <c r="A8" s="3"/>
      <c r="B8" s="3"/>
      <c r="C8" s="144" t="s">
        <v>890</v>
      </c>
      <c r="D8" s="146"/>
      <c r="E8" s="146"/>
      <c r="F8" s="146"/>
      <c r="G8" s="146"/>
      <c r="H8" s="146"/>
      <c r="I8" s="146"/>
      <c r="J8" s="146"/>
      <c r="K8" s="146"/>
      <c r="L8" s="146"/>
      <c r="M8" s="146"/>
      <c r="N8" s="152"/>
      <c r="O8" s="152"/>
      <c r="P8" s="152"/>
      <c r="Q8" s="153">
        <v>16.703199999999999</v>
      </c>
      <c r="R8" s="4"/>
    </row>
    <row r="9" spans="1:18" ht="15" customHeight="1" x14ac:dyDescent="0.25">
      <c r="A9" s="1"/>
      <c r="B9" s="1"/>
      <c r="C9" s="198" t="s">
        <v>2</v>
      </c>
      <c r="D9" s="199" t="s">
        <v>3</v>
      </c>
      <c r="E9" s="200" t="s">
        <v>4</v>
      </c>
      <c r="F9" s="201" t="s">
        <v>899</v>
      </c>
      <c r="G9" s="202" t="s">
        <v>5</v>
      </c>
      <c r="H9" s="202"/>
      <c r="I9" s="202"/>
      <c r="J9" s="202"/>
      <c r="K9" s="202"/>
      <c r="L9" s="182"/>
      <c r="M9" s="203" t="s">
        <v>6</v>
      </c>
      <c r="N9" s="203"/>
      <c r="O9" s="203"/>
      <c r="P9" s="203"/>
    </row>
    <row r="10" spans="1:18" ht="22.5" customHeight="1" x14ac:dyDescent="0.25">
      <c r="A10" s="5"/>
      <c r="B10" s="5"/>
      <c r="C10" s="198"/>
      <c r="D10" s="199"/>
      <c r="E10" s="200"/>
      <c r="F10" s="201"/>
      <c r="G10" s="201" t="s">
        <v>900</v>
      </c>
      <c r="H10" s="204">
        <v>2024</v>
      </c>
      <c r="I10" s="204"/>
      <c r="J10" s="204"/>
      <c r="K10" s="204"/>
      <c r="L10" s="182"/>
      <c r="M10" s="201" t="s">
        <v>7</v>
      </c>
      <c r="N10" s="203">
        <v>2024</v>
      </c>
      <c r="O10" s="203"/>
      <c r="P10" s="203"/>
    </row>
    <row r="11" spans="1:18" ht="27" x14ac:dyDescent="0.25">
      <c r="A11" s="6"/>
      <c r="B11" s="6"/>
      <c r="C11" s="198"/>
      <c r="D11" s="199"/>
      <c r="E11" s="200"/>
      <c r="F11" s="201"/>
      <c r="G11" s="201"/>
      <c r="H11" s="183" t="s">
        <v>901</v>
      </c>
      <c r="I11" s="117" t="s">
        <v>902</v>
      </c>
      <c r="J11" s="183" t="s">
        <v>8</v>
      </c>
      <c r="K11" s="183" t="s">
        <v>9</v>
      </c>
      <c r="L11" s="183"/>
      <c r="M11" s="201"/>
      <c r="N11" s="184" t="s">
        <v>10</v>
      </c>
      <c r="O11" s="183" t="s">
        <v>11</v>
      </c>
      <c r="P11" s="183" t="s">
        <v>8</v>
      </c>
    </row>
    <row r="12" spans="1:18" ht="15.75" thickBot="1" x14ac:dyDescent="0.3">
      <c r="A12" s="5"/>
      <c r="B12" s="5"/>
      <c r="C12" s="185"/>
      <c r="D12" s="186"/>
      <c r="E12" s="187" t="s">
        <v>12</v>
      </c>
      <c r="F12" s="186" t="s">
        <v>13</v>
      </c>
      <c r="G12" s="186" t="s">
        <v>14</v>
      </c>
      <c r="H12" s="186" t="s">
        <v>15</v>
      </c>
      <c r="I12" s="187" t="s">
        <v>16</v>
      </c>
      <c r="J12" s="186" t="s">
        <v>17</v>
      </c>
      <c r="K12" s="188" t="s">
        <v>18</v>
      </c>
      <c r="L12" s="186"/>
      <c r="M12" s="186" t="s">
        <v>19</v>
      </c>
      <c r="N12" s="186" t="s">
        <v>20</v>
      </c>
      <c r="O12" s="186" t="s">
        <v>21</v>
      </c>
      <c r="P12" s="186" t="s">
        <v>22</v>
      </c>
    </row>
    <row r="13" spans="1:18" s="5" customFormat="1" ht="6" customHeight="1" thickBot="1" x14ac:dyDescent="0.35">
      <c r="C13" s="154"/>
      <c r="D13" s="155"/>
      <c r="E13" s="154"/>
      <c r="F13" s="155"/>
      <c r="G13" s="155"/>
      <c r="H13" s="155"/>
      <c r="I13" s="154"/>
      <c r="J13" s="155"/>
      <c r="K13" s="156"/>
      <c r="L13" s="156"/>
      <c r="M13" s="155"/>
      <c r="N13" s="155"/>
      <c r="O13" s="155"/>
      <c r="P13" s="155"/>
      <c r="Q13" s="157"/>
    </row>
    <row r="14" spans="1:18" x14ac:dyDescent="0.25">
      <c r="A14" s="1"/>
      <c r="B14" s="7"/>
      <c r="C14" s="158"/>
      <c r="D14" s="159" t="s">
        <v>23</v>
      </c>
      <c r="E14" s="159"/>
      <c r="F14" s="160">
        <f>+F16+F66</f>
        <v>151411.26473867908</v>
      </c>
      <c r="G14" s="160">
        <f>+G16+G66</f>
        <v>59506.608424974998</v>
      </c>
      <c r="H14" s="160">
        <f>+H16+H66</f>
        <v>22367.283799394401</v>
      </c>
      <c r="I14" s="160">
        <f>+I16+I66</f>
        <v>12.040978046617296</v>
      </c>
      <c r="J14" s="160">
        <f>+J16+J66</f>
        <v>59518.649403021613</v>
      </c>
      <c r="K14" s="160">
        <f t="shared" ref="K14:K16" si="0">ROUND((J14/F14)*100,1)</f>
        <v>39.299999999999997</v>
      </c>
      <c r="L14" s="160"/>
      <c r="M14" s="160"/>
      <c r="N14" s="160"/>
      <c r="O14" s="160"/>
      <c r="P14" s="160"/>
      <c r="Q14" s="8"/>
      <c r="R14" s="8"/>
    </row>
    <row r="15" spans="1:18" x14ac:dyDescent="0.25">
      <c r="A15" s="1"/>
      <c r="B15" s="7"/>
      <c r="C15" s="158"/>
      <c r="D15" s="161" t="s">
        <v>24</v>
      </c>
      <c r="E15" s="159"/>
      <c r="F15" s="160">
        <f>+F16+F67</f>
        <v>151411.26473867908</v>
      </c>
      <c r="G15" s="160">
        <f>+G16+G67</f>
        <v>59506.608424974998</v>
      </c>
      <c r="H15" s="160">
        <f>+H16+H67</f>
        <v>22367.283799394401</v>
      </c>
      <c r="I15" s="160">
        <f>+I16+I67</f>
        <v>12.040978046617296</v>
      </c>
      <c r="J15" s="160">
        <f>+J16+J67</f>
        <v>59518.649403021613</v>
      </c>
      <c r="K15" s="160">
        <f t="shared" si="0"/>
        <v>39.299999999999997</v>
      </c>
      <c r="L15" s="160"/>
      <c r="M15" s="160"/>
      <c r="N15" s="160"/>
      <c r="O15" s="160"/>
      <c r="P15" s="160"/>
      <c r="Q15" s="8"/>
      <c r="R15" s="8"/>
    </row>
    <row r="16" spans="1:18" x14ac:dyDescent="0.25">
      <c r="A16" s="1"/>
      <c r="B16" s="7"/>
      <c r="C16" s="158"/>
      <c r="D16" s="162" t="s">
        <v>25</v>
      </c>
      <c r="E16" s="159"/>
      <c r="F16" s="160">
        <f>+F17+F19+F21+F23+F25+F30+F36+F43+F46+F49+F51+F56+F61</f>
        <v>142009.78794222308</v>
      </c>
      <c r="G16" s="160">
        <f>+G17+G19+G21+G23+G25+G30+G36+G43+G46+G49+G51+G56+G61</f>
        <v>56890.887304974996</v>
      </c>
      <c r="H16" s="160">
        <f>+H17+H19+H21+H23+H25+H30+H36+H43+H46+H49+H51+H56+H61</f>
        <v>22367.283799394401</v>
      </c>
      <c r="I16" s="160">
        <f>+I17+I19+I21+I23+I25+I30+I36+I43+I46+I49+I51+I56+I61</f>
        <v>12.040978046617296</v>
      </c>
      <c r="J16" s="160">
        <f>+J17+J19+J21+J23+J25+J30+J36+J43+J46+J49+J51+J56+J61</f>
        <v>56902.928283021611</v>
      </c>
      <c r="K16" s="160">
        <f t="shared" si="0"/>
        <v>40.1</v>
      </c>
      <c r="L16" s="160"/>
      <c r="M16" s="160"/>
      <c r="N16" s="160"/>
      <c r="O16" s="160"/>
      <c r="P16" s="160"/>
      <c r="Q16" s="8"/>
      <c r="R16" s="8"/>
    </row>
    <row r="17" spans="1:20" ht="12.75" customHeight="1" x14ac:dyDescent="0.25">
      <c r="A17" s="9">
        <v>1</v>
      </c>
      <c r="C17" s="163"/>
      <c r="D17" s="162" t="s">
        <v>26</v>
      </c>
      <c r="E17" s="164"/>
      <c r="F17" s="160">
        <f>SUBTOTAL(9,F18:F18)</f>
        <v>4081.2286198049437</v>
      </c>
      <c r="G17" s="160">
        <f t="shared" ref="G17:I17" si="1">SUBTOTAL(9,G18:G18)</f>
        <v>3453.4673393893481</v>
      </c>
      <c r="H17" s="160">
        <f t="shared" si="1"/>
        <v>472.70056</v>
      </c>
      <c r="I17" s="160">
        <f t="shared" si="1"/>
        <v>0</v>
      </c>
      <c r="J17" s="160">
        <f>+J18</f>
        <v>3453.4673393893481</v>
      </c>
      <c r="K17" s="160">
        <f>ROUND((J17/F17)*100,2)</f>
        <v>84.62</v>
      </c>
      <c r="L17" s="160"/>
      <c r="M17" s="165"/>
      <c r="N17" s="166"/>
      <c r="O17" s="165"/>
      <c r="P17" s="165"/>
      <c r="Q17" s="11"/>
    </row>
    <row r="18" spans="1:20" ht="12.75" customHeight="1" x14ac:dyDescent="0.25">
      <c r="A18" s="9">
        <v>3</v>
      </c>
      <c r="B18" s="7">
        <v>2006</v>
      </c>
      <c r="C18" s="163">
        <v>188</v>
      </c>
      <c r="D18" s="167" t="s">
        <v>27</v>
      </c>
      <c r="E18" s="164" t="s">
        <v>28</v>
      </c>
      <c r="F18" s="165">
        <v>4081.2286198049437</v>
      </c>
      <c r="G18" s="165">
        <v>3453.4673393893481</v>
      </c>
      <c r="H18" s="165">
        <v>472.70056</v>
      </c>
      <c r="I18" s="165">
        <v>0</v>
      </c>
      <c r="J18" s="165">
        <f>+G18+I18</f>
        <v>3453.4673393893481</v>
      </c>
      <c r="K18" s="165">
        <f t="shared" ref="K18:K68" si="2">ROUND((J18/F18)*100,2)</f>
        <v>84.62</v>
      </c>
      <c r="L18" s="160"/>
      <c r="M18" s="165">
        <v>99.899999999999991</v>
      </c>
      <c r="N18" s="166">
        <v>1</v>
      </c>
      <c r="O18" s="165">
        <v>0</v>
      </c>
      <c r="P18" s="165">
        <f>+M18+O18</f>
        <v>99.899999999999991</v>
      </c>
      <c r="Q18" s="11"/>
      <c r="R18" s="12"/>
      <c r="S18" s="13"/>
      <c r="T18" s="13"/>
    </row>
    <row r="19" spans="1:20" ht="12.75" customHeight="1" x14ac:dyDescent="0.25">
      <c r="A19" s="9">
        <v>4</v>
      </c>
      <c r="C19" s="163"/>
      <c r="D19" s="168" t="s">
        <v>29</v>
      </c>
      <c r="E19" s="164"/>
      <c r="F19" s="160">
        <f>SUBTOTAL(9,F20:F20)</f>
        <v>2221.3752712</v>
      </c>
      <c r="G19" s="160">
        <f>SUBTOTAL(9,G20:G20)</f>
        <v>1043.95</v>
      </c>
      <c r="H19" s="160">
        <f>SUBTOTAL(9,H20:H20)</f>
        <v>136.45437043599998</v>
      </c>
      <c r="I19" s="160">
        <f>SUBTOTAL(9,I20:I20)</f>
        <v>0</v>
      </c>
      <c r="J19" s="160">
        <f>+J20</f>
        <v>1043.95</v>
      </c>
      <c r="K19" s="160">
        <f t="shared" si="2"/>
        <v>47</v>
      </c>
      <c r="L19" s="160"/>
      <c r="M19" s="165"/>
      <c r="N19" s="166"/>
      <c r="O19" s="165"/>
      <c r="P19" s="165"/>
      <c r="Q19" s="11"/>
      <c r="R19" s="12"/>
      <c r="S19" s="13"/>
    </row>
    <row r="20" spans="1:20" ht="12.75" customHeight="1" x14ac:dyDescent="0.25">
      <c r="A20" s="9">
        <v>5</v>
      </c>
      <c r="B20" s="7">
        <v>2007</v>
      </c>
      <c r="C20" s="163">
        <v>209</v>
      </c>
      <c r="D20" s="167" t="s">
        <v>30</v>
      </c>
      <c r="E20" s="164" t="s">
        <v>28</v>
      </c>
      <c r="F20" s="165">
        <v>2221.3752712</v>
      </c>
      <c r="G20" s="165">
        <v>1043.95</v>
      </c>
      <c r="H20" s="165">
        <v>136.45437043599998</v>
      </c>
      <c r="I20" s="165">
        <v>0</v>
      </c>
      <c r="J20" s="165">
        <f>+G20+I20</f>
        <v>1043.95</v>
      </c>
      <c r="K20" s="165">
        <f t="shared" si="2"/>
        <v>47</v>
      </c>
      <c r="L20" s="160"/>
      <c r="M20" s="165">
        <v>67.8</v>
      </c>
      <c r="N20" s="166">
        <v>6.14</v>
      </c>
      <c r="O20" s="165">
        <v>0</v>
      </c>
      <c r="P20" s="165">
        <f>+M20+O20</f>
        <v>67.8</v>
      </c>
      <c r="Q20" s="11"/>
      <c r="R20" s="12"/>
      <c r="S20" s="13"/>
      <c r="T20" s="13"/>
    </row>
    <row r="21" spans="1:20" ht="12.75" customHeight="1" x14ac:dyDescent="0.25">
      <c r="A21" s="9">
        <v>7</v>
      </c>
      <c r="C21" s="163"/>
      <c r="D21" s="168" t="s">
        <v>31</v>
      </c>
      <c r="E21" s="164"/>
      <c r="F21" s="160">
        <f>SUBTOTAL(9,F22:F22)</f>
        <v>1559.7507285420802</v>
      </c>
      <c r="G21" s="160">
        <f>SUBTOTAL(9,G22:G22)</f>
        <v>717.46507699999995</v>
      </c>
      <c r="H21" s="169">
        <f>SUBTOTAL(9,H22:H22)</f>
        <v>479.10019064159997</v>
      </c>
      <c r="I21" s="160">
        <f>SUBTOTAL(9,I22:I22)</f>
        <v>0</v>
      </c>
      <c r="J21" s="160">
        <f>+J22</f>
        <v>717.46507699999995</v>
      </c>
      <c r="K21" s="160">
        <f t="shared" si="2"/>
        <v>46</v>
      </c>
      <c r="L21" s="160"/>
      <c r="M21" s="165"/>
      <c r="N21" s="166"/>
      <c r="O21" s="165"/>
      <c r="P21" s="165"/>
      <c r="Q21" s="11"/>
      <c r="R21" s="12"/>
      <c r="S21" s="13"/>
    </row>
    <row r="22" spans="1:20" ht="12.75" customHeight="1" x14ac:dyDescent="0.25">
      <c r="A22" s="9">
        <v>8</v>
      </c>
      <c r="B22" s="7">
        <v>2008</v>
      </c>
      <c r="C22" s="163">
        <v>245</v>
      </c>
      <c r="D22" s="167" t="s">
        <v>32</v>
      </c>
      <c r="E22" s="164" t="s">
        <v>28</v>
      </c>
      <c r="F22" s="165">
        <v>1559.7507285420802</v>
      </c>
      <c r="G22" s="165">
        <v>717.46507699999995</v>
      </c>
      <c r="H22" s="165">
        <v>479.10019064159997</v>
      </c>
      <c r="I22" s="165">
        <v>0</v>
      </c>
      <c r="J22" s="165">
        <f>+G22+I22</f>
        <v>717.46507699999995</v>
      </c>
      <c r="K22" s="165">
        <f t="shared" si="2"/>
        <v>46</v>
      </c>
      <c r="L22" s="160"/>
      <c r="M22" s="165">
        <v>96.5</v>
      </c>
      <c r="N22" s="166">
        <v>30.72</v>
      </c>
      <c r="O22" s="165">
        <v>0</v>
      </c>
      <c r="P22" s="165">
        <f>+M22+O22</f>
        <v>96.5</v>
      </c>
      <c r="Q22" s="11"/>
      <c r="R22" s="12"/>
      <c r="S22" s="13"/>
      <c r="T22" s="13"/>
    </row>
    <row r="23" spans="1:20" ht="12.75" customHeight="1" x14ac:dyDescent="0.25">
      <c r="A23" s="9">
        <v>9</v>
      </c>
      <c r="C23" s="163"/>
      <c r="D23" s="168" t="s">
        <v>33</v>
      </c>
      <c r="E23" s="164"/>
      <c r="F23" s="160">
        <f>SUBTOTAL(9,F24:F24)</f>
        <v>958.58260070647862</v>
      </c>
      <c r="G23" s="160">
        <f>SUBTOTAL(9,G24:G24)</f>
        <v>748.30335999999988</v>
      </c>
      <c r="H23" s="160">
        <f>SUBTOTAL(9,H24:H24)</f>
        <v>32.474895942399996</v>
      </c>
      <c r="I23" s="160">
        <f>SUBTOTAL(9,I24:I24)</f>
        <v>0</v>
      </c>
      <c r="J23" s="160">
        <f>+J24</f>
        <v>748.30335999999988</v>
      </c>
      <c r="K23" s="160">
        <f t="shared" si="2"/>
        <v>78.06</v>
      </c>
      <c r="L23" s="160"/>
      <c r="M23" s="165"/>
      <c r="N23" s="166"/>
      <c r="O23" s="165"/>
      <c r="P23" s="165"/>
      <c r="Q23" s="11"/>
      <c r="R23" s="12"/>
      <c r="S23" s="13"/>
    </row>
    <row r="24" spans="1:20" ht="12.75" customHeight="1" x14ac:dyDescent="0.25">
      <c r="A24" s="9">
        <v>10</v>
      </c>
      <c r="B24" s="7">
        <v>2009</v>
      </c>
      <c r="C24" s="163">
        <v>249</v>
      </c>
      <c r="D24" s="167" t="s">
        <v>34</v>
      </c>
      <c r="E24" s="164" t="s">
        <v>28</v>
      </c>
      <c r="F24" s="165">
        <v>958.58260070647862</v>
      </c>
      <c r="G24" s="165">
        <v>748.30335999999988</v>
      </c>
      <c r="H24" s="165">
        <v>32.474895942399996</v>
      </c>
      <c r="I24" s="165">
        <v>0</v>
      </c>
      <c r="J24" s="165">
        <f>+G24+I24</f>
        <v>748.30335999999988</v>
      </c>
      <c r="K24" s="165">
        <f t="shared" si="2"/>
        <v>78.06</v>
      </c>
      <c r="L24" s="160"/>
      <c r="M24" s="165">
        <v>100</v>
      </c>
      <c r="N24" s="166">
        <v>1</v>
      </c>
      <c r="O24" s="165">
        <v>0</v>
      </c>
      <c r="P24" s="165">
        <f>+M24+O24</f>
        <v>100</v>
      </c>
      <c r="Q24" s="11"/>
      <c r="R24" s="12"/>
      <c r="S24" s="13"/>
      <c r="T24" s="13"/>
    </row>
    <row r="25" spans="1:20" ht="12.75" customHeight="1" x14ac:dyDescent="0.25">
      <c r="A25" s="9">
        <v>12</v>
      </c>
      <c r="C25" s="163"/>
      <c r="D25" s="168" t="s">
        <v>35</v>
      </c>
      <c r="E25" s="164"/>
      <c r="F25" s="160">
        <f>SUBTOTAL(9,F26:F29)</f>
        <v>19054.153585230077</v>
      </c>
      <c r="G25" s="160">
        <f>SUBTOTAL(9,G26:G29)</f>
        <v>14071.362838527079</v>
      </c>
      <c r="H25" s="169">
        <f>SUBTOTAL(9,H26:H30)</f>
        <v>759.78358628239994</v>
      </c>
      <c r="I25" s="160">
        <f>SUBTOTAL(9,I26:I29)</f>
        <v>0</v>
      </c>
      <c r="J25" s="160">
        <f>SUM(J26:J29)</f>
        <v>14071.362838527079</v>
      </c>
      <c r="K25" s="160">
        <f t="shared" si="2"/>
        <v>73.849999999999994</v>
      </c>
      <c r="L25" s="160"/>
      <c r="M25" s="165"/>
      <c r="N25" s="166"/>
      <c r="O25" s="165"/>
      <c r="P25" s="165"/>
      <c r="Q25" s="11"/>
      <c r="R25" s="12"/>
      <c r="S25" s="13"/>
    </row>
    <row r="26" spans="1:20" ht="12.75" customHeight="1" x14ac:dyDescent="0.25">
      <c r="A26" s="9">
        <v>13</v>
      </c>
      <c r="B26" s="7">
        <v>2011</v>
      </c>
      <c r="C26" s="163">
        <v>264</v>
      </c>
      <c r="D26" s="167" t="s">
        <v>36</v>
      </c>
      <c r="E26" s="164" t="s">
        <v>28</v>
      </c>
      <c r="F26" s="165">
        <v>12139.970678678077</v>
      </c>
      <c r="G26" s="165">
        <v>10098.873343224503</v>
      </c>
      <c r="H26" s="165">
        <v>16.703199999999999</v>
      </c>
      <c r="I26" s="165">
        <v>0</v>
      </c>
      <c r="J26" s="165">
        <f t="shared" ref="J26:J27" si="3">+G26+I26</f>
        <v>10098.873343224503</v>
      </c>
      <c r="K26" s="165">
        <f t="shared" si="2"/>
        <v>83.19</v>
      </c>
      <c r="L26" s="160"/>
      <c r="M26" s="165">
        <v>99.88</v>
      </c>
      <c r="N26" s="166">
        <v>0.3</v>
      </c>
      <c r="O26" s="165">
        <v>0</v>
      </c>
      <c r="P26" s="165">
        <f t="shared" ref="P26:P27" si="4">+M26+O26</f>
        <v>99.88</v>
      </c>
      <c r="Q26" s="11"/>
      <c r="R26" s="12"/>
      <c r="S26" s="13"/>
      <c r="T26" s="13"/>
    </row>
    <row r="27" spans="1:20" ht="12.75" customHeight="1" x14ac:dyDescent="0.25">
      <c r="A27" s="9">
        <v>14</v>
      </c>
      <c r="B27" s="7">
        <v>2011</v>
      </c>
      <c r="C27" s="163">
        <v>266</v>
      </c>
      <c r="D27" s="167" t="s">
        <v>37</v>
      </c>
      <c r="E27" s="164" t="s">
        <v>28</v>
      </c>
      <c r="F27" s="165">
        <v>2969.4280831999999</v>
      </c>
      <c r="G27" s="165">
        <v>1410.5744394763838</v>
      </c>
      <c r="H27" s="165">
        <v>22.056408567999998</v>
      </c>
      <c r="I27" s="165">
        <v>0</v>
      </c>
      <c r="J27" s="165">
        <f t="shared" si="3"/>
        <v>1410.5744394763838</v>
      </c>
      <c r="K27" s="165">
        <f t="shared" si="2"/>
        <v>47.5</v>
      </c>
      <c r="L27" s="160"/>
      <c r="M27" s="165">
        <v>92.59</v>
      </c>
      <c r="N27" s="166">
        <v>6.4</v>
      </c>
      <c r="O27" s="165">
        <v>0</v>
      </c>
      <c r="P27" s="165">
        <f t="shared" si="4"/>
        <v>92.59</v>
      </c>
      <c r="Q27" s="11"/>
      <c r="R27" s="12"/>
      <c r="S27" s="13"/>
      <c r="T27" s="13"/>
    </row>
    <row r="28" spans="1:20" ht="12.75" customHeight="1" x14ac:dyDescent="0.25">
      <c r="A28" s="9">
        <v>15</v>
      </c>
      <c r="B28" s="7">
        <v>2011</v>
      </c>
      <c r="C28" s="163">
        <v>268</v>
      </c>
      <c r="D28" s="167" t="s">
        <v>876</v>
      </c>
      <c r="E28" s="164" t="s">
        <v>38</v>
      </c>
      <c r="F28" s="165">
        <v>344.65783756799993</v>
      </c>
      <c r="G28" s="165">
        <v>329.51004337870302</v>
      </c>
      <c r="H28" s="165">
        <v>0</v>
      </c>
      <c r="I28" s="165">
        <v>0</v>
      </c>
      <c r="J28" s="165">
        <f>+G28+I28</f>
        <v>329.51004337870302</v>
      </c>
      <c r="K28" s="165">
        <f t="shared" si="2"/>
        <v>95.6</v>
      </c>
      <c r="L28" s="160"/>
      <c r="M28" s="165">
        <v>97.759</v>
      </c>
      <c r="N28" s="166">
        <v>2.2999999999999998</v>
      </c>
      <c r="O28" s="165">
        <v>0</v>
      </c>
      <c r="P28" s="165">
        <f>+M28+O28</f>
        <v>97.759</v>
      </c>
      <c r="Q28" s="11"/>
      <c r="R28" s="12"/>
      <c r="S28" s="13"/>
      <c r="T28" s="13"/>
    </row>
    <row r="29" spans="1:20" ht="12.75" customHeight="1" x14ac:dyDescent="0.25">
      <c r="A29" s="9"/>
      <c r="B29" s="7"/>
      <c r="C29" s="163">
        <v>274</v>
      </c>
      <c r="D29" s="167" t="s">
        <v>39</v>
      </c>
      <c r="E29" s="164" t="s">
        <v>28</v>
      </c>
      <c r="F29" s="165">
        <v>3600.0969857839996</v>
      </c>
      <c r="G29" s="165">
        <v>2232.4050124474884</v>
      </c>
      <c r="H29" s="165">
        <v>721.02397771439996</v>
      </c>
      <c r="I29" s="165">
        <v>0</v>
      </c>
      <c r="J29" s="165">
        <f>+G29+I29</f>
        <v>2232.4050124474884</v>
      </c>
      <c r="K29" s="165">
        <f t="shared" si="2"/>
        <v>62.01</v>
      </c>
      <c r="L29" s="160"/>
      <c r="M29" s="165">
        <v>62.3</v>
      </c>
      <c r="N29" s="166">
        <v>20.03</v>
      </c>
      <c r="O29" s="165">
        <v>0</v>
      </c>
      <c r="P29" s="165">
        <f>+M29+O29</f>
        <v>62.3</v>
      </c>
      <c r="Q29" s="11"/>
      <c r="R29" s="12"/>
      <c r="S29" s="13"/>
      <c r="T29" s="13"/>
    </row>
    <row r="30" spans="1:20" ht="12.75" customHeight="1" x14ac:dyDescent="0.25">
      <c r="A30" s="9">
        <v>17</v>
      </c>
      <c r="C30" s="170"/>
      <c r="D30" s="168" t="s">
        <v>40</v>
      </c>
      <c r="E30" s="171"/>
      <c r="F30" s="160">
        <f>SUBTOTAL(9,F31:F35)</f>
        <v>11825.354882566076</v>
      </c>
      <c r="G30" s="160">
        <f>SUBTOTAL(9,G31:G35)</f>
        <v>3163.5775801879963</v>
      </c>
      <c r="H30" s="169">
        <f>SUBTOTAL(9,H31:H35)</f>
        <v>3766.4099464303999</v>
      </c>
      <c r="I30" s="160">
        <f>SUBTOTAL(9,I31:I35)</f>
        <v>2.848347873323807</v>
      </c>
      <c r="J30" s="160">
        <f>SUM(J31:J35)</f>
        <v>3166.4259280613201</v>
      </c>
      <c r="K30" s="160">
        <f t="shared" si="2"/>
        <v>26.78</v>
      </c>
      <c r="L30" s="160"/>
      <c r="M30" s="165"/>
      <c r="N30" s="166"/>
      <c r="O30" s="165"/>
      <c r="P30" s="165"/>
      <c r="Q30" s="11"/>
      <c r="R30" s="12"/>
      <c r="S30" s="13"/>
    </row>
    <row r="31" spans="1:20" ht="12.75" customHeight="1" x14ac:dyDescent="0.25">
      <c r="A31" s="9">
        <v>19</v>
      </c>
      <c r="B31" s="7">
        <v>2012</v>
      </c>
      <c r="C31" s="163">
        <v>280</v>
      </c>
      <c r="D31" s="167" t="s">
        <v>877</v>
      </c>
      <c r="E31" s="171" t="s">
        <v>28</v>
      </c>
      <c r="F31" s="165">
        <v>1697.4794032</v>
      </c>
      <c r="G31" s="165">
        <v>392.54206254852795</v>
      </c>
      <c r="H31" s="165">
        <v>0</v>
      </c>
      <c r="I31" s="165">
        <v>0</v>
      </c>
      <c r="J31" s="165">
        <f t="shared" ref="J31:J65" si="5">+G31+I31</f>
        <v>392.54206254852795</v>
      </c>
      <c r="K31" s="165">
        <f t="shared" si="2"/>
        <v>23.12</v>
      </c>
      <c r="L31" s="165"/>
      <c r="M31" s="165">
        <v>23.09469129787071</v>
      </c>
      <c r="N31" s="166">
        <v>0</v>
      </c>
      <c r="O31" s="165">
        <v>0</v>
      </c>
      <c r="P31" s="165">
        <f t="shared" ref="P31:P35" si="6">+M31+O31</f>
        <v>23.09469129787071</v>
      </c>
      <c r="Q31" s="11"/>
      <c r="R31" s="12"/>
      <c r="S31" s="13"/>
      <c r="T31" s="13"/>
    </row>
    <row r="32" spans="1:20" ht="12.75" customHeight="1" x14ac:dyDescent="0.25">
      <c r="A32" s="9">
        <v>21</v>
      </c>
      <c r="B32" s="7">
        <v>2012</v>
      </c>
      <c r="C32" s="163">
        <v>282</v>
      </c>
      <c r="D32" s="167" t="s">
        <v>878</v>
      </c>
      <c r="E32" s="164" t="s">
        <v>28</v>
      </c>
      <c r="F32" s="165">
        <v>1002.1919999999999</v>
      </c>
      <c r="G32" s="165">
        <v>197.31695943423998</v>
      </c>
      <c r="H32" s="165">
        <v>0</v>
      </c>
      <c r="I32" s="165">
        <v>2.848347873323807</v>
      </c>
      <c r="J32" s="165">
        <f t="shared" si="5"/>
        <v>200.16530730756378</v>
      </c>
      <c r="K32" s="165">
        <f t="shared" si="2"/>
        <v>19.97</v>
      </c>
      <c r="L32" s="165"/>
      <c r="M32" s="165">
        <v>24.711446129394801</v>
      </c>
      <c r="N32" s="166">
        <v>0</v>
      </c>
      <c r="O32" s="165">
        <v>2.9592290055998536</v>
      </c>
      <c r="P32" s="165">
        <f t="shared" si="6"/>
        <v>27.670675134994653</v>
      </c>
      <c r="Q32" s="11"/>
      <c r="R32" s="12"/>
      <c r="S32" s="13"/>
      <c r="T32" s="13"/>
    </row>
    <row r="33" spans="1:20" ht="12.75" customHeight="1" x14ac:dyDescent="0.25">
      <c r="A33" s="9">
        <v>22</v>
      </c>
      <c r="B33" s="7">
        <v>2012</v>
      </c>
      <c r="C33" s="163">
        <v>284</v>
      </c>
      <c r="D33" s="167" t="s">
        <v>879</v>
      </c>
      <c r="E33" s="164" t="s">
        <v>28</v>
      </c>
      <c r="F33" s="165">
        <v>2169.9947247119999</v>
      </c>
      <c r="G33" s="165">
        <v>718.23759999999993</v>
      </c>
      <c r="H33" s="165">
        <v>0</v>
      </c>
      <c r="I33" s="165">
        <v>0</v>
      </c>
      <c r="J33" s="165">
        <f t="shared" si="5"/>
        <v>718.23759999999993</v>
      </c>
      <c r="K33" s="165">
        <f t="shared" si="2"/>
        <v>33.1</v>
      </c>
      <c r="L33" s="160"/>
      <c r="M33" s="165">
        <v>36.299999999999997</v>
      </c>
      <c r="N33" s="166">
        <v>0</v>
      </c>
      <c r="O33" s="165">
        <v>0</v>
      </c>
      <c r="P33" s="165">
        <f t="shared" si="6"/>
        <v>36.299999999999997</v>
      </c>
      <c r="Q33" s="11"/>
      <c r="R33" s="12"/>
      <c r="S33" s="13"/>
      <c r="T33" s="13"/>
    </row>
    <row r="34" spans="1:20" ht="12.75" customHeight="1" x14ac:dyDescent="0.25">
      <c r="A34" s="9">
        <v>23</v>
      </c>
      <c r="B34" s="7">
        <v>2012</v>
      </c>
      <c r="C34" s="163">
        <v>289</v>
      </c>
      <c r="D34" s="167" t="s">
        <v>41</v>
      </c>
      <c r="E34" s="164" t="s">
        <v>38</v>
      </c>
      <c r="F34" s="165">
        <v>6915.7012938540774</v>
      </c>
      <c r="G34" s="165">
        <v>1855.4809582052285</v>
      </c>
      <c r="H34" s="165">
        <v>3726.4255089096</v>
      </c>
      <c r="I34" s="165">
        <v>0</v>
      </c>
      <c r="J34" s="165">
        <f t="shared" si="5"/>
        <v>1855.4809582052285</v>
      </c>
      <c r="K34" s="165">
        <f t="shared" si="2"/>
        <v>26.83</v>
      </c>
      <c r="L34" s="160"/>
      <c r="M34" s="165">
        <v>25.63</v>
      </c>
      <c r="N34" s="166">
        <v>44.16</v>
      </c>
      <c r="O34" s="165">
        <v>0</v>
      </c>
      <c r="P34" s="165">
        <f t="shared" si="6"/>
        <v>25.63</v>
      </c>
      <c r="Q34" s="11"/>
      <c r="R34" s="12"/>
      <c r="S34" s="13"/>
      <c r="T34" s="13"/>
    </row>
    <row r="35" spans="1:20" ht="12.75" customHeight="1" x14ac:dyDescent="0.25">
      <c r="A35" s="9">
        <v>24</v>
      </c>
      <c r="B35" s="7">
        <v>2012</v>
      </c>
      <c r="C35" s="163">
        <v>290</v>
      </c>
      <c r="D35" s="167" t="s">
        <v>42</v>
      </c>
      <c r="E35" s="164" t="s">
        <v>43</v>
      </c>
      <c r="F35" s="165">
        <v>39.987460800000001</v>
      </c>
      <c r="G35" s="165">
        <v>0</v>
      </c>
      <c r="H35" s="165">
        <v>39.9844375208</v>
      </c>
      <c r="I35" s="165">
        <v>0</v>
      </c>
      <c r="J35" s="165">
        <f t="shared" si="5"/>
        <v>0</v>
      </c>
      <c r="K35" s="165">
        <f t="shared" si="2"/>
        <v>0</v>
      </c>
      <c r="L35" s="160"/>
      <c r="M35" s="165">
        <v>0</v>
      </c>
      <c r="N35" s="166">
        <v>28</v>
      </c>
      <c r="O35" s="165">
        <v>0</v>
      </c>
      <c r="P35" s="165">
        <f t="shared" si="6"/>
        <v>0</v>
      </c>
      <c r="Q35" s="11"/>
      <c r="R35" s="12"/>
      <c r="S35" s="13"/>
      <c r="T35" s="13"/>
    </row>
    <row r="36" spans="1:20" ht="12.75" customHeight="1" x14ac:dyDescent="0.25">
      <c r="A36" s="9">
        <v>25</v>
      </c>
      <c r="C36" s="163"/>
      <c r="D36" s="168" t="s">
        <v>44</v>
      </c>
      <c r="E36" s="164"/>
      <c r="F36" s="160">
        <f>SUBTOTAL(9,F37:F42)</f>
        <v>37139.949775062851</v>
      </c>
      <c r="G36" s="160">
        <f>SUBTOTAL(9,G37:G42)</f>
        <v>24011.210274028446</v>
      </c>
      <c r="H36" s="169">
        <f>SUBTOTAL(9,H37:H42)</f>
        <v>687.25114291279999</v>
      </c>
      <c r="I36" s="160">
        <f>SUBTOTAL(9,I37:I42)</f>
        <v>0</v>
      </c>
      <c r="J36" s="160">
        <f>SUM(J37:J42)</f>
        <v>24011.210274028446</v>
      </c>
      <c r="K36" s="160">
        <f t="shared" si="2"/>
        <v>64.650000000000006</v>
      </c>
      <c r="L36" s="160"/>
      <c r="M36" s="165"/>
      <c r="N36" s="166"/>
      <c r="O36" s="165"/>
      <c r="P36" s="165"/>
      <c r="Q36" s="11"/>
      <c r="R36" s="12"/>
      <c r="S36" s="13"/>
    </row>
    <row r="37" spans="1:20" ht="12.75" customHeight="1" x14ac:dyDescent="0.25">
      <c r="A37" s="9">
        <v>26</v>
      </c>
      <c r="B37" s="7">
        <v>2013</v>
      </c>
      <c r="C37" s="163">
        <v>296</v>
      </c>
      <c r="D37" s="167" t="s">
        <v>45</v>
      </c>
      <c r="E37" s="164" t="s">
        <v>28</v>
      </c>
      <c r="F37" s="165">
        <v>12072.638676799999</v>
      </c>
      <c r="G37" s="165">
        <v>8105.3898056695816</v>
      </c>
      <c r="H37" s="165">
        <v>75.164400000000001</v>
      </c>
      <c r="I37" s="165">
        <v>0</v>
      </c>
      <c r="J37" s="165">
        <f t="shared" si="5"/>
        <v>8105.3898056695816</v>
      </c>
      <c r="K37" s="165">
        <f t="shared" si="2"/>
        <v>67.14</v>
      </c>
      <c r="L37" s="160"/>
      <c r="M37" s="165">
        <v>99.899999999999991</v>
      </c>
      <c r="N37" s="166">
        <v>0.5</v>
      </c>
      <c r="O37" s="165">
        <v>0</v>
      </c>
      <c r="P37" s="165">
        <f t="shared" ref="P37:P42" si="7">+M37+O37</f>
        <v>99.899999999999991</v>
      </c>
      <c r="Q37" s="11"/>
      <c r="R37" s="12"/>
      <c r="S37" s="13"/>
      <c r="T37" s="13"/>
    </row>
    <row r="38" spans="1:20" ht="12.75" customHeight="1" x14ac:dyDescent="0.25">
      <c r="A38" s="9">
        <v>27</v>
      </c>
      <c r="B38" s="7">
        <v>2013</v>
      </c>
      <c r="C38" s="163">
        <v>297</v>
      </c>
      <c r="D38" s="167" t="s">
        <v>46</v>
      </c>
      <c r="E38" s="164" t="s">
        <v>28</v>
      </c>
      <c r="F38" s="165">
        <v>2403.0776087323848</v>
      </c>
      <c r="G38" s="165">
        <v>1581.5843565643297</v>
      </c>
      <c r="H38" s="165">
        <v>6.8984215999999989</v>
      </c>
      <c r="I38" s="165">
        <v>0</v>
      </c>
      <c r="J38" s="165">
        <f t="shared" si="5"/>
        <v>1581.5843565643297</v>
      </c>
      <c r="K38" s="165">
        <f t="shared" si="2"/>
        <v>65.81</v>
      </c>
      <c r="L38" s="160"/>
      <c r="M38" s="165">
        <v>99.929999999999978</v>
      </c>
      <c r="N38" s="166">
        <v>1</v>
      </c>
      <c r="O38" s="165">
        <v>0</v>
      </c>
      <c r="P38" s="165">
        <f t="shared" si="7"/>
        <v>99.929999999999978</v>
      </c>
      <c r="Q38" s="11"/>
      <c r="R38" s="12"/>
      <c r="S38" s="13"/>
      <c r="T38" s="13"/>
    </row>
    <row r="39" spans="1:20" ht="12.75" customHeight="1" x14ac:dyDescent="0.25">
      <c r="A39" s="9">
        <v>28</v>
      </c>
      <c r="B39" s="7">
        <v>2013</v>
      </c>
      <c r="C39" s="163">
        <v>298</v>
      </c>
      <c r="D39" s="167" t="s">
        <v>47</v>
      </c>
      <c r="E39" s="164" t="s">
        <v>28</v>
      </c>
      <c r="F39" s="165">
        <v>11671.436331432</v>
      </c>
      <c r="G39" s="165">
        <v>7099.7782348025175</v>
      </c>
      <c r="H39" s="165">
        <v>8.3515999999999995</v>
      </c>
      <c r="I39" s="165">
        <v>0</v>
      </c>
      <c r="J39" s="165">
        <f t="shared" si="5"/>
        <v>7099.7782348025175</v>
      </c>
      <c r="K39" s="165">
        <f t="shared" si="2"/>
        <v>60.83</v>
      </c>
      <c r="L39" s="160"/>
      <c r="M39" s="165">
        <v>99.9495</v>
      </c>
      <c r="N39" s="166">
        <v>0.1</v>
      </c>
      <c r="O39" s="165">
        <v>0</v>
      </c>
      <c r="P39" s="165">
        <f t="shared" si="7"/>
        <v>99.9495</v>
      </c>
      <c r="Q39" s="11"/>
      <c r="R39" s="12"/>
      <c r="S39" s="13"/>
      <c r="T39" s="13"/>
    </row>
    <row r="40" spans="1:20" ht="12.75" customHeight="1" x14ac:dyDescent="0.25">
      <c r="A40" s="9">
        <v>29</v>
      </c>
      <c r="B40" s="7">
        <v>2013</v>
      </c>
      <c r="C40" s="163">
        <v>304</v>
      </c>
      <c r="D40" s="167" t="s">
        <v>48</v>
      </c>
      <c r="E40" s="164" t="s">
        <v>38</v>
      </c>
      <c r="F40" s="165">
        <v>3179.1382956990392</v>
      </c>
      <c r="G40" s="165">
        <v>941.8367801622187</v>
      </c>
      <c r="H40" s="165">
        <v>496.61752131279997</v>
      </c>
      <c r="I40" s="165">
        <v>0</v>
      </c>
      <c r="J40" s="165">
        <f t="shared" si="5"/>
        <v>941.8367801622187</v>
      </c>
      <c r="K40" s="165">
        <f t="shared" si="2"/>
        <v>29.63</v>
      </c>
      <c r="L40" s="160"/>
      <c r="M40" s="165">
        <v>44.019999999999996</v>
      </c>
      <c r="N40" s="166">
        <v>46</v>
      </c>
      <c r="O40" s="165">
        <v>0</v>
      </c>
      <c r="P40" s="165">
        <f t="shared" si="7"/>
        <v>44.019999999999996</v>
      </c>
      <c r="Q40" s="11"/>
      <c r="R40" s="12"/>
      <c r="S40" s="13"/>
      <c r="T40" s="13"/>
    </row>
    <row r="41" spans="1:20" ht="12.75" customHeight="1" x14ac:dyDescent="0.25">
      <c r="A41" s="9">
        <v>30</v>
      </c>
      <c r="B41" s="7">
        <v>2013</v>
      </c>
      <c r="C41" s="163">
        <v>310</v>
      </c>
      <c r="D41" s="167" t="s">
        <v>880</v>
      </c>
      <c r="E41" s="164" t="s">
        <v>28</v>
      </c>
      <c r="F41" s="165">
        <v>1954.6752767999999</v>
      </c>
      <c r="G41" s="165">
        <v>527.06833366815204</v>
      </c>
      <c r="H41" s="165">
        <v>0</v>
      </c>
      <c r="I41" s="165">
        <v>0</v>
      </c>
      <c r="J41" s="165">
        <f t="shared" si="5"/>
        <v>527.06833366815204</v>
      </c>
      <c r="K41" s="165">
        <f t="shared" si="2"/>
        <v>26.96</v>
      </c>
      <c r="L41" s="160"/>
      <c r="M41" s="165">
        <v>26.975791240479758</v>
      </c>
      <c r="N41" s="166">
        <v>0</v>
      </c>
      <c r="O41" s="165">
        <v>0</v>
      </c>
      <c r="P41" s="165">
        <f t="shared" si="7"/>
        <v>26.975791240479758</v>
      </c>
      <c r="Q41" s="11"/>
      <c r="R41" s="12"/>
      <c r="S41" s="13"/>
      <c r="T41" s="13"/>
    </row>
    <row r="42" spans="1:20" ht="12.75" customHeight="1" x14ac:dyDescent="0.25">
      <c r="A42" s="9">
        <v>31</v>
      </c>
      <c r="B42" s="7">
        <v>2013</v>
      </c>
      <c r="C42" s="170">
        <v>311</v>
      </c>
      <c r="D42" s="167" t="s">
        <v>49</v>
      </c>
      <c r="E42" s="171" t="s">
        <v>28</v>
      </c>
      <c r="F42" s="165">
        <v>5858.9835855994243</v>
      </c>
      <c r="G42" s="165">
        <v>5755.5527631616478</v>
      </c>
      <c r="H42" s="165">
        <v>100.2192</v>
      </c>
      <c r="I42" s="165">
        <v>0</v>
      </c>
      <c r="J42" s="165">
        <f t="shared" si="5"/>
        <v>5755.5527631616478</v>
      </c>
      <c r="K42" s="165">
        <f t="shared" si="2"/>
        <v>98.23</v>
      </c>
      <c r="L42" s="160"/>
      <c r="M42" s="165">
        <v>100</v>
      </c>
      <c r="N42" s="166">
        <v>0.01</v>
      </c>
      <c r="O42" s="165">
        <v>0</v>
      </c>
      <c r="P42" s="165">
        <f t="shared" si="7"/>
        <v>100</v>
      </c>
      <c r="Q42" s="11"/>
      <c r="R42" s="12"/>
      <c r="S42" s="13"/>
      <c r="T42" s="13"/>
    </row>
    <row r="43" spans="1:20" ht="12.75" customHeight="1" x14ac:dyDescent="0.25">
      <c r="A43" s="9">
        <v>32</v>
      </c>
      <c r="C43" s="163"/>
      <c r="D43" s="168" t="s">
        <v>50</v>
      </c>
      <c r="E43" s="164"/>
      <c r="F43" s="160">
        <f>SUBTOTAL(9,F44:F45)</f>
        <v>13065.276446399997</v>
      </c>
      <c r="G43" s="160">
        <f>SUBTOTAL(9,G44:G45)</f>
        <v>7148.4592041593341</v>
      </c>
      <c r="H43" s="169">
        <f>SUBTOTAL(9,H44:H45)</f>
        <v>118.3280744992</v>
      </c>
      <c r="I43" s="160">
        <f>SUBTOTAL(9,I44:I45)</f>
        <v>8.8027162023014753</v>
      </c>
      <c r="J43" s="160">
        <f>SUM(J44:J45)</f>
        <v>7157.261920361635</v>
      </c>
      <c r="K43" s="160">
        <f t="shared" si="2"/>
        <v>54.78</v>
      </c>
      <c r="L43" s="160"/>
      <c r="M43" s="165"/>
      <c r="N43" s="166"/>
      <c r="O43" s="165"/>
      <c r="P43" s="165"/>
      <c r="Q43" s="11"/>
      <c r="R43" s="12"/>
      <c r="S43" s="13"/>
    </row>
    <row r="44" spans="1:20" ht="12.75" customHeight="1" x14ac:dyDescent="0.25">
      <c r="A44" s="9">
        <v>33</v>
      </c>
      <c r="B44" s="7">
        <v>2014</v>
      </c>
      <c r="C44" s="163">
        <v>313</v>
      </c>
      <c r="D44" s="167" t="s">
        <v>51</v>
      </c>
      <c r="E44" s="164" t="s">
        <v>28</v>
      </c>
      <c r="F44" s="165">
        <v>12084.230697599998</v>
      </c>
      <c r="G44" s="165">
        <v>6674.6944156393738</v>
      </c>
      <c r="H44" s="165">
        <v>20.043839999999999</v>
      </c>
      <c r="I44" s="165">
        <v>0</v>
      </c>
      <c r="J44" s="165">
        <f t="shared" si="5"/>
        <v>6674.6944156393738</v>
      </c>
      <c r="K44" s="165">
        <f t="shared" si="2"/>
        <v>55.23</v>
      </c>
      <c r="L44" s="160"/>
      <c r="M44" s="165">
        <v>99.929999999999993</v>
      </c>
      <c r="N44" s="166">
        <v>0.5</v>
      </c>
      <c r="O44" s="165">
        <v>0</v>
      </c>
      <c r="P44" s="165">
        <f t="shared" ref="P44:P45" si="8">+M44+O44</f>
        <v>99.929999999999993</v>
      </c>
      <c r="Q44" s="11"/>
      <c r="R44" s="12"/>
      <c r="S44" s="13"/>
      <c r="T44" s="13"/>
    </row>
    <row r="45" spans="1:20" ht="12.75" customHeight="1" x14ac:dyDescent="0.25">
      <c r="A45" s="9">
        <v>34</v>
      </c>
      <c r="B45" s="7">
        <v>2014</v>
      </c>
      <c r="C45" s="163">
        <v>321</v>
      </c>
      <c r="D45" s="172" t="s">
        <v>52</v>
      </c>
      <c r="E45" s="164" t="s">
        <v>28</v>
      </c>
      <c r="F45" s="165">
        <v>981.04574879999996</v>
      </c>
      <c r="G45" s="165">
        <v>473.76478851995995</v>
      </c>
      <c r="H45" s="165">
        <v>98.284234499199997</v>
      </c>
      <c r="I45" s="165">
        <v>8.8027162023014753</v>
      </c>
      <c r="J45" s="165">
        <f t="shared" si="5"/>
        <v>482.56750472226145</v>
      </c>
      <c r="K45" s="165">
        <f t="shared" si="2"/>
        <v>49.19</v>
      </c>
      <c r="L45" s="160"/>
      <c r="M45" s="165">
        <v>49.207630484016569</v>
      </c>
      <c r="N45" s="166">
        <v>10.02</v>
      </c>
      <c r="O45" s="165">
        <v>0.80960103082302837</v>
      </c>
      <c r="P45" s="165">
        <f t="shared" si="8"/>
        <v>50.017231514839594</v>
      </c>
      <c r="Q45" s="11"/>
      <c r="R45" s="12"/>
      <c r="S45" s="13"/>
      <c r="T45" s="13"/>
    </row>
    <row r="46" spans="1:20" ht="12.75" customHeight="1" x14ac:dyDescent="0.25">
      <c r="A46" s="9">
        <v>35</v>
      </c>
      <c r="C46" s="163"/>
      <c r="D46" s="168" t="s">
        <v>53</v>
      </c>
      <c r="E46" s="164"/>
      <c r="F46" s="160">
        <f>SUBTOTAL(9,F47:F48)</f>
        <v>5210.3628016000002</v>
      </c>
      <c r="G46" s="160">
        <f>SUBTOTAL(9,G47:G48)</f>
        <v>1999.1550478836457</v>
      </c>
      <c r="H46" s="169">
        <f>SUBTOTAL(9,H47:H48)</f>
        <v>17.510031372799997</v>
      </c>
      <c r="I46" s="160">
        <f>SUBTOTAL(9,I47:I48)</f>
        <v>0</v>
      </c>
      <c r="J46" s="160">
        <f>SUM(J47:J48)</f>
        <v>1999.1550478836457</v>
      </c>
      <c r="K46" s="165">
        <f t="shared" si="2"/>
        <v>38.369999999999997</v>
      </c>
      <c r="L46" s="160"/>
      <c r="M46" s="165"/>
      <c r="N46" s="166"/>
      <c r="O46" s="165"/>
      <c r="P46" s="165"/>
      <c r="Q46" s="11"/>
      <c r="R46" s="12"/>
      <c r="S46" s="13"/>
    </row>
    <row r="47" spans="1:20" ht="12.75" customHeight="1" x14ac:dyDescent="0.25">
      <c r="A47" s="9">
        <v>38</v>
      </c>
      <c r="B47" s="7">
        <v>2015</v>
      </c>
      <c r="C47" s="163">
        <v>337</v>
      </c>
      <c r="D47" s="167" t="s">
        <v>54</v>
      </c>
      <c r="E47" s="164" t="s">
        <v>28</v>
      </c>
      <c r="F47" s="165">
        <v>2427.7767136000002</v>
      </c>
      <c r="G47" s="165">
        <v>1260.2981124902058</v>
      </c>
      <c r="H47" s="165">
        <v>17.510031372799997</v>
      </c>
      <c r="I47" s="165">
        <v>0</v>
      </c>
      <c r="J47" s="165">
        <f t="shared" si="5"/>
        <v>1260.2981124902058</v>
      </c>
      <c r="K47" s="165">
        <f t="shared" si="2"/>
        <v>51.91</v>
      </c>
      <c r="L47" s="160"/>
      <c r="M47" s="165">
        <v>99.899999999999991</v>
      </c>
      <c r="N47" s="166">
        <v>1</v>
      </c>
      <c r="O47" s="165">
        <v>0</v>
      </c>
      <c r="P47" s="165">
        <f t="shared" ref="P47:P48" si="9">+M47+O47</f>
        <v>99.899999999999991</v>
      </c>
      <c r="Q47" s="11"/>
      <c r="R47" s="12"/>
      <c r="S47" s="13"/>
      <c r="T47" s="13"/>
    </row>
    <row r="48" spans="1:20" ht="12.75" customHeight="1" x14ac:dyDescent="0.25">
      <c r="A48" s="9">
        <v>39</v>
      </c>
      <c r="B48" s="7">
        <v>2015</v>
      </c>
      <c r="C48" s="163">
        <v>338</v>
      </c>
      <c r="D48" s="167" t="s">
        <v>881</v>
      </c>
      <c r="E48" s="164" t="s">
        <v>28</v>
      </c>
      <c r="F48" s="165">
        <v>2782.586088</v>
      </c>
      <c r="G48" s="165">
        <v>738.85693539344004</v>
      </c>
      <c r="H48" s="165">
        <v>0</v>
      </c>
      <c r="I48" s="165">
        <v>0</v>
      </c>
      <c r="J48" s="165">
        <f t="shared" si="5"/>
        <v>738.85693539344004</v>
      </c>
      <c r="K48" s="165">
        <f t="shared" si="2"/>
        <v>26.55</v>
      </c>
      <c r="L48" s="160"/>
      <c r="M48" s="165">
        <v>26.552278076464376</v>
      </c>
      <c r="N48" s="166">
        <v>0</v>
      </c>
      <c r="O48" s="165">
        <v>0</v>
      </c>
      <c r="P48" s="165">
        <f t="shared" si="9"/>
        <v>26.552278076464376</v>
      </c>
      <c r="Q48" s="11"/>
      <c r="R48" s="12"/>
      <c r="S48" s="13"/>
      <c r="T48" s="13"/>
    </row>
    <row r="49" spans="1:20" ht="12.75" customHeight="1" x14ac:dyDescent="0.25">
      <c r="A49" s="9">
        <v>40</v>
      </c>
      <c r="C49" s="163"/>
      <c r="D49" s="168" t="s">
        <v>55</v>
      </c>
      <c r="E49" s="164"/>
      <c r="F49" s="160">
        <f>SUBTOTAL(9,F50:F50)</f>
        <v>1386.3990063999997</v>
      </c>
      <c r="G49" s="160">
        <f>SUBTOTAL(9,G50:G50)</f>
        <v>384.25466048481655</v>
      </c>
      <c r="H49" s="160">
        <f>SUBTOTAL(9,H50:H50)</f>
        <v>0</v>
      </c>
      <c r="I49" s="160">
        <f>SUBTOTAL(9,I50:I50)</f>
        <v>0</v>
      </c>
      <c r="J49" s="160">
        <f>+J50</f>
        <v>384.25466048481655</v>
      </c>
      <c r="K49" s="165">
        <f t="shared" si="2"/>
        <v>27.72</v>
      </c>
      <c r="L49" s="160"/>
      <c r="M49" s="165"/>
      <c r="N49" s="166"/>
      <c r="O49" s="165"/>
      <c r="P49" s="165"/>
      <c r="Q49" s="11"/>
      <c r="R49" s="12"/>
      <c r="S49" s="13"/>
    </row>
    <row r="50" spans="1:20" ht="12.75" customHeight="1" x14ac:dyDescent="0.25">
      <c r="A50" s="9">
        <v>41</v>
      </c>
      <c r="B50" s="7">
        <v>2016</v>
      </c>
      <c r="C50" s="163">
        <v>349</v>
      </c>
      <c r="D50" s="167" t="s">
        <v>882</v>
      </c>
      <c r="E50" s="164" t="s">
        <v>28</v>
      </c>
      <c r="F50" s="165">
        <v>1386.3990063999997</v>
      </c>
      <c r="G50" s="165">
        <v>384.25466048481655</v>
      </c>
      <c r="H50" s="165">
        <v>0</v>
      </c>
      <c r="I50" s="165">
        <v>0</v>
      </c>
      <c r="J50" s="165">
        <f t="shared" si="5"/>
        <v>384.25466048481655</v>
      </c>
      <c r="K50" s="165">
        <f t="shared" si="2"/>
        <v>27.72</v>
      </c>
      <c r="L50" s="160"/>
      <c r="M50" s="165">
        <v>27.672536957597423</v>
      </c>
      <c r="N50" s="166">
        <v>0</v>
      </c>
      <c r="O50" s="165">
        <v>0</v>
      </c>
      <c r="P50" s="165">
        <f>+M50+O50</f>
        <v>27.672536957597423</v>
      </c>
      <c r="Q50" s="11"/>
      <c r="R50" s="12"/>
      <c r="S50" s="13"/>
      <c r="T50" s="13"/>
    </row>
    <row r="51" spans="1:20" ht="12.75" customHeight="1" x14ac:dyDescent="0.25">
      <c r="A51" s="9">
        <v>42</v>
      </c>
      <c r="C51" s="163"/>
      <c r="D51" s="168" t="s">
        <v>56</v>
      </c>
      <c r="E51" s="164"/>
      <c r="F51" s="160">
        <f>SUBTOTAL(9,F52:F55)</f>
        <v>9910.6893824319832</v>
      </c>
      <c r="G51" s="160">
        <f>SUBTOTAL(9,G52:G55)</f>
        <v>149.681923314328</v>
      </c>
      <c r="H51" s="160">
        <f>SUBTOTAL(9,H52:H55)</f>
        <v>4486.4763129856001</v>
      </c>
      <c r="I51" s="160">
        <f>SUBTOTAL(9,I52:I55)</f>
        <v>0.38991397099201408</v>
      </c>
      <c r="J51" s="160">
        <f>SUM(J52:J55)</f>
        <v>150.07183728532002</v>
      </c>
      <c r="K51" s="160">
        <f t="shared" si="2"/>
        <v>1.51</v>
      </c>
      <c r="L51" s="160"/>
      <c r="M51" s="165"/>
      <c r="N51" s="166"/>
      <c r="O51" s="165"/>
      <c r="P51" s="165"/>
      <c r="Q51" s="11"/>
      <c r="R51" s="12"/>
      <c r="S51" s="13"/>
    </row>
    <row r="52" spans="1:20" ht="12.75" customHeight="1" x14ac:dyDescent="0.25">
      <c r="A52" s="9">
        <v>43</v>
      </c>
      <c r="B52" s="7">
        <v>2021</v>
      </c>
      <c r="C52" s="163">
        <v>352</v>
      </c>
      <c r="D52" s="167" t="s">
        <v>57</v>
      </c>
      <c r="E52" s="164" t="s">
        <v>58</v>
      </c>
      <c r="F52" s="165">
        <v>2139.8129106830393</v>
      </c>
      <c r="G52" s="165">
        <v>149.681923314328</v>
      </c>
      <c r="H52" s="165">
        <v>1348.0430306599999</v>
      </c>
      <c r="I52" s="165">
        <v>0.38991397099201408</v>
      </c>
      <c r="J52" s="165">
        <f t="shared" si="5"/>
        <v>150.07183728532002</v>
      </c>
      <c r="K52" s="165">
        <f t="shared" si="2"/>
        <v>7.01</v>
      </c>
      <c r="L52" s="160"/>
      <c r="M52" s="165">
        <v>15.370000000000001</v>
      </c>
      <c r="N52" s="166">
        <v>63</v>
      </c>
      <c r="O52" s="165">
        <v>8.3159109999998648E-2</v>
      </c>
      <c r="P52" s="165">
        <f t="shared" ref="P52:P55" si="10">+M52+O52</f>
        <v>15.45315911</v>
      </c>
      <c r="Q52" s="11"/>
      <c r="R52" s="12"/>
      <c r="S52" s="13"/>
      <c r="T52" s="13"/>
    </row>
    <row r="53" spans="1:20" ht="12.75" customHeight="1" x14ac:dyDescent="0.25">
      <c r="A53" s="9">
        <v>44</v>
      </c>
      <c r="B53" s="7">
        <v>2021</v>
      </c>
      <c r="C53" s="163">
        <v>353</v>
      </c>
      <c r="D53" s="167" t="s">
        <v>59</v>
      </c>
      <c r="E53" s="164" t="s">
        <v>60</v>
      </c>
      <c r="F53" s="165">
        <v>1647.7673393599998</v>
      </c>
      <c r="G53" s="165">
        <v>0</v>
      </c>
      <c r="H53" s="165">
        <v>513.96603274159997</v>
      </c>
      <c r="I53" s="165">
        <v>0</v>
      </c>
      <c r="J53" s="165">
        <f t="shared" si="5"/>
        <v>0</v>
      </c>
      <c r="K53" s="165">
        <f t="shared" si="2"/>
        <v>0</v>
      </c>
      <c r="L53" s="160"/>
      <c r="M53" s="165">
        <v>0</v>
      </c>
      <c r="N53" s="166">
        <v>31.19</v>
      </c>
      <c r="O53" s="165">
        <v>0</v>
      </c>
      <c r="P53" s="165">
        <f t="shared" si="10"/>
        <v>0</v>
      </c>
      <c r="Q53" s="11"/>
      <c r="R53" s="12"/>
      <c r="S53" s="13"/>
      <c r="T53" s="13"/>
    </row>
    <row r="54" spans="1:20" ht="12.75" customHeight="1" x14ac:dyDescent="0.25">
      <c r="A54" s="9">
        <v>45</v>
      </c>
      <c r="B54" s="7">
        <v>2021</v>
      </c>
      <c r="C54" s="163">
        <v>354</v>
      </c>
      <c r="D54" s="167" t="s">
        <v>61</v>
      </c>
      <c r="E54" s="164" t="s">
        <v>60</v>
      </c>
      <c r="F54" s="165">
        <v>3688.6933480683847</v>
      </c>
      <c r="G54" s="165">
        <v>0</v>
      </c>
      <c r="H54" s="165">
        <v>900.08258237199993</v>
      </c>
      <c r="I54" s="165">
        <v>0</v>
      </c>
      <c r="J54" s="165">
        <f t="shared" si="5"/>
        <v>0</v>
      </c>
      <c r="K54" s="165">
        <f t="shared" si="2"/>
        <v>0</v>
      </c>
      <c r="L54" s="160"/>
      <c r="M54" s="165">
        <v>0</v>
      </c>
      <c r="N54" s="166">
        <v>24.4</v>
      </c>
      <c r="O54" s="165">
        <v>0</v>
      </c>
      <c r="P54" s="165">
        <f t="shared" si="10"/>
        <v>0</v>
      </c>
      <c r="Q54" s="11"/>
      <c r="R54" s="12"/>
      <c r="S54" s="13"/>
      <c r="T54" s="13"/>
    </row>
    <row r="55" spans="1:20" ht="12.75" customHeight="1" x14ac:dyDescent="0.25">
      <c r="A55" s="9">
        <v>46</v>
      </c>
      <c r="B55" s="7">
        <v>2021</v>
      </c>
      <c r="C55" s="163">
        <v>355</v>
      </c>
      <c r="D55" s="167" t="s">
        <v>62</v>
      </c>
      <c r="E55" s="164" t="s">
        <v>43</v>
      </c>
      <c r="F55" s="165">
        <v>2434.4157843205589</v>
      </c>
      <c r="G55" s="165">
        <v>0</v>
      </c>
      <c r="H55" s="165">
        <v>1724.3846672119998</v>
      </c>
      <c r="I55" s="165">
        <v>0</v>
      </c>
      <c r="J55" s="165">
        <f t="shared" si="5"/>
        <v>0</v>
      </c>
      <c r="K55" s="165">
        <f t="shared" si="2"/>
        <v>0</v>
      </c>
      <c r="L55" s="160"/>
      <c r="M55" s="165">
        <v>0</v>
      </c>
      <c r="N55" s="166">
        <v>70.83</v>
      </c>
      <c r="O55" s="165">
        <v>0</v>
      </c>
      <c r="P55" s="165">
        <f t="shared" si="10"/>
        <v>0</v>
      </c>
      <c r="Q55" s="11"/>
      <c r="R55" s="12"/>
      <c r="S55" s="13"/>
      <c r="T55" s="13"/>
    </row>
    <row r="56" spans="1:20" ht="12.75" customHeight="1" x14ac:dyDescent="0.25">
      <c r="A56" s="9">
        <v>47</v>
      </c>
      <c r="C56" s="163"/>
      <c r="D56" s="168" t="s">
        <v>63</v>
      </c>
      <c r="E56" s="164"/>
      <c r="F56" s="160">
        <f>SUBTOTAL(9,F57:F60)</f>
        <v>34798.587149690444</v>
      </c>
      <c r="G56" s="160">
        <f>SUBTOTAL(9,G57:G60)</f>
        <v>0</v>
      </c>
      <c r="H56" s="160">
        <f>SUBTOTAL(9,H57:H60)</f>
        <v>11172.564195479999</v>
      </c>
      <c r="I56" s="160">
        <f>SUBTOTAL(9,I57:I60)</f>
        <v>0</v>
      </c>
      <c r="J56" s="160">
        <f>SUM(J57:J60)</f>
        <v>0</v>
      </c>
      <c r="K56" s="160">
        <f t="shared" si="2"/>
        <v>0</v>
      </c>
      <c r="L56" s="160"/>
      <c r="M56" s="165"/>
      <c r="N56" s="166"/>
      <c r="O56" s="165"/>
      <c r="P56" s="165"/>
      <c r="Q56" s="11"/>
      <c r="R56" s="12"/>
      <c r="S56" s="13"/>
    </row>
    <row r="57" spans="1:20" ht="12.75" customHeight="1" x14ac:dyDescent="0.25">
      <c r="A57" s="9">
        <v>48</v>
      </c>
      <c r="B57" s="7">
        <v>2022</v>
      </c>
      <c r="C57" s="163">
        <v>356</v>
      </c>
      <c r="D57" s="167" t="s">
        <v>64</v>
      </c>
      <c r="E57" s="164" t="s">
        <v>60</v>
      </c>
      <c r="F57" s="165">
        <v>3299.3092014339045</v>
      </c>
      <c r="G57" s="165">
        <v>0</v>
      </c>
      <c r="H57" s="165">
        <v>1879.2549336663999</v>
      </c>
      <c r="I57" s="165">
        <v>0</v>
      </c>
      <c r="J57" s="165">
        <f t="shared" si="5"/>
        <v>0</v>
      </c>
      <c r="K57" s="165">
        <f t="shared" si="2"/>
        <v>0</v>
      </c>
      <c r="L57" s="160"/>
      <c r="M57" s="165">
        <v>0</v>
      </c>
      <c r="N57" s="166">
        <v>56.96</v>
      </c>
      <c r="O57" s="165">
        <v>0</v>
      </c>
      <c r="P57" s="165">
        <f t="shared" ref="P57:P60" si="11">+M57+O57</f>
        <v>0</v>
      </c>
      <c r="Q57" s="11"/>
      <c r="R57" s="12"/>
      <c r="S57" s="13"/>
      <c r="T57" s="13"/>
    </row>
    <row r="58" spans="1:20" ht="12.75" customHeight="1" x14ac:dyDescent="0.25">
      <c r="A58" s="9">
        <v>49</v>
      </c>
      <c r="B58" s="7">
        <v>2022</v>
      </c>
      <c r="C58" s="163">
        <v>357</v>
      </c>
      <c r="D58" s="173" t="s">
        <v>65</v>
      </c>
      <c r="E58" s="164" t="s">
        <v>60</v>
      </c>
      <c r="F58" s="165">
        <v>3421.9178210165587</v>
      </c>
      <c r="G58" s="165">
        <v>0</v>
      </c>
      <c r="H58" s="165">
        <v>1996.4785257687997</v>
      </c>
      <c r="I58" s="165">
        <v>0</v>
      </c>
      <c r="J58" s="165">
        <f t="shared" si="5"/>
        <v>0</v>
      </c>
      <c r="K58" s="165">
        <f t="shared" si="2"/>
        <v>0</v>
      </c>
      <c r="L58" s="165"/>
      <c r="M58" s="165">
        <v>0</v>
      </c>
      <c r="N58" s="166">
        <v>58.34</v>
      </c>
      <c r="O58" s="165">
        <v>0</v>
      </c>
      <c r="P58" s="165">
        <f t="shared" si="11"/>
        <v>0</v>
      </c>
      <c r="Q58" s="11"/>
      <c r="R58" s="12"/>
      <c r="S58" s="13"/>
      <c r="T58" s="13"/>
    </row>
    <row r="59" spans="1:20" ht="12.75" customHeight="1" x14ac:dyDescent="0.25">
      <c r="A59" s="9">
        <v>50</v>
      </c>
      <c r="B59" s="7">
        <v>2022</v>
      </c>
      <c r="C59" s="163">
        <v>358</v>
      </c>
      <c r="D59" s="173" t="s">
        <v>66</v>
      </c>
      <c r="E59" s="164" t="s">
        <v>60</v>
      </c>
      <c r="F59" s="165">
        <v>11554.964800616559</v>
      </c>
      <c r="G59" s="165">
        <v>0</v>
      </c>
      <c r="H59" s="165">
        <v>3644.1356574152001</v>
      </c>
      <c r="I59" s="165">
        <v>0</v>
      </c>
      <c r="J59" s="165">
        <f t="shared" si="5"/>
        <v>0</v>
      </c>
      <c r="K59" s="165">
        <f t="shared" si="2"/>
        <v>0</v>
      </c>
      <c r="L59" s="160"/>
      <c r="M59" s="165">
        <v>0</v>
      </c>
      <c r="N59" s="166">
        <v>31.54</v>
      </c>
      <c r="O59" s="165">
        <v>0</v>
      </c>
      <c r="P59" s="165">
        <f t="shared" si="11"/>
        <v>0</v>
      </c>
      <c r="Q59" s="11"/>
      <c r="R59" s="12"/>
      <c r="S59" s="13"/>
      <c r="T59" s="13"/>
    </row>
    <row r="60" spans="1:20" ht="12.75" customHeight="1" x14ac:dyDescent="0.25">
      <c r="A60" s="9">
        <v>51</v>
      </c>
      <c r="B60" s="7">
        <v>2022</v>
      </c>
      <c r="C60" s="163">
        <v>359</v>
      </c>
      <c r="D60" s="173" t="s">
        <v>67</v>
      </c>
      <c r="E60" s="164" t="s">
        <v>60</v>
      </c>
      <c r="F60" s="165">
        <v>16522.395326623424</v>
      </c>
      <c r="G60" s="165">
        <v>0</v>
      </c>
      <c r="H60" s="165">
        <v>3652.6950786295997</v>
      </c>
      <c r="I60" s="165">
        <v>0</v>
      </c>
      <c r="J60" s="165">
        <f t="shared" si="5"/>
        <v>0</v>
      </c>
      <c r="K60" s="165">
        <f t="shared" si="2"/>
        <v>0</v>
      </c>
      <c r="L60" s="165"/>
      <c r="M60" s="165">
        <v>0</v>
      </c>
      <c r="N60" s="166">
        <v>22.11</v>
      </c>
      <c r="O60" s="165">
        <v>0</v>
      </c>
      <c r="P60" s="165">
        <f t="shared" si="11"/>
        <v>0</v>
      </c>
      <c r="Q60" s="11"/>
      <c r="R60" s="12"/>
      <c r="S60" s="13"/>
      <c r="T60" s="13"/>
    </row>
    <row r="61" spans="1:20" ht="12.75" customHeight="1" x14ac:dyDescent="0.25">
      <c r="A61" s="9">
        <v>52</v>
      </c>
      <c r="C61" s="163"/>
      <c r="D61" s="168" t="s">
        <v>68</v>
      </c>
      <c r="E61" s="164"/>
      <c r="F61" s="160">
        <f>SUBTOTAL(9,F62:F65)</f>
        <v>798.07769258816052</v>
      </c>
      <c r="G61" s="160">
        <f>SUBTOTAL(9,G62:G65)</f>
        <v>0</v>
      </c>
      <c r="H61" s="160">
        <f>SUBTOTAL(9,H62:H65)</f>
        <v>238.23049241119998</v>
      </c>
      <c r="I61" s="160">
        <f>SUBTOTAL(9,I62:I65)</f>
        <v>0</v>
      </c>
      <c r="J61" s="160">
        <f>SUM(J62:J65)</f>
        <v>0</v>
      </c>
      <c r="K61" s="160">
        <f t="shared" si="2"/>
        <v>0</v>
      </c>
      <c r="L61" s="160"/>
      <c r="M61" s="165"/>
      <c r="N61" s="166"/>
      <c r="O61" s="165"/>
      <c r="P61" s="165"/>
      <c r="Q61" s="11"/>
      <c r="R61" s="12"/>
      <c r="S61" s="13"/>
    </row>
    <row r="62" spans="1:20" ht="12.75" customHeight="1" x14ac:dyDescent="0.25">
      <c r="A62" s="9">
        <v>53</v>
      </c>
      <c r="C62" s="163">
        <v>360</v>
      </c>
      <c r="D62" s="174" t="s">
        <v>69</v>
      </c>
      <c r="E62" s="164" t="s">
        <v>43</v>
      </c>
      <c r="F62" s="165">
        <v>172.7539146140804</v>
      </c>
      <c r="G62" s="165">
        <v>0</v>
      </c>
      <c r="H62" s="165">
        <v>51.421369108799993</v>
      </c>
      <c r="I62" s="165">
        <v>0</v>
      </c>
      <c r="J62" s="165">
        <f t="shared" si="5"/>
        <v>0</v>
      </c>
      <c r="K62" s="165">
        <f t="shared" si="2"/>
        <v>0</v>
      </c>
      <c r="L62" s="160"/>
      <c r="M62" s="165">
        <v>0</v>
      </c>
      <c r="N62" s="166">
        <v>29.77</v>
      </c>
      <c r="O62" s="165">
        <v>0</v>
      </c>
      <c r="P62" s="165">
        <f t="shared" ref="P62:P65" si="12">+M62+O62</f>
        <v>0</v>
      </c>
      <c r="Q62" s="11"/>
      <c r="R62" s="12"/>
      <c r="S62" s="13"/>
    </row>
    <row r="63" spans="1:20" ht="12.75" customHeight="1" x14ac:dyDescent="0.25">
      <c r="A63" s="9">
        <v>54</v>
      </c>
      <c r="C63" s="163">
        <v>361</v>
      </c>
      <c r="D63" s="174" t="s">
        <v>70</v>
      </c>
      <c r="E63" s="164" t="s">
        <v>43</v>
      </c>
      <c r="F63" s="165">
        <v>256.71286687256071</v>
      </c>
      <c r="G63" s="165">
        <v>0</v>
      </c>
      <c r="H63" s="165">
        <v>76.412329478399997</v>
      </c>
      <c r="I63" s="165">
        <v>0</v>
      </c>
      <c r="J63" s="165">
        <f t="shared" si="5"/>
        <v>0</v>
      </c>
      <c r="K63" s="165">
        <f t="shared" si="2"/>
        <v>0</v>
      </c>
      <c r="L63" s="165"/>
      <c r="M63" s="165">
        <v>0</v>
      </c>
      <c r="N63" s="166">
        <v>29.77</v>
      </c>
      <c r="O63" s="165">
        <v>0</v>
      </c>
      <c r="P63" s="165">
        <f t="shared" si="12"/>
        <v>0</v>
      </c>
      <c r="Q63" s="11"/>
      <c r="R63" s="12"/>
      <c r="S63" s="13"/>
    </row>
    <row r="64" spans="1:20" ht="12.75" customHeight="1" x14ac:dyDescent="0.25">
      <c r="A64" s="9">
        <v>55</v>
      </c>
      <c r="C64" s="163">
        <v>362</v>
      </c>
      <c r="D64" s="174" t="s">
        <v>71</v>
      </c>
      <c r="E64" s="164" t="s">
        <v>43</v>
      </c>
      <c r="F64" s="165">
        <v>163.71865263808175</v>
      </c>
      <c r="G64" s="165">
        <v>0</v>
      </c>
      <c r="H64" s="165">
        <v>48.731970173599997</v>
      </c>
      <c r="I64" s="165">
        <v>0</v>
      </c>
      <c r="J64" s="165">
        <f t="shared" si="5"/>
        <v>0</v>
      </c>
      <c r="K64" s="165">
        <f t="shared" si="2"/>
        <v>0</v>
      </c>
      <c r="L64" s="160"/>
      <c r="M64" s="165">
        <v>0</v>
      </c>
      <c r="N64" s="166">
        <v>29.77</v>
      </c>
      <c r="O64" s="165">
        <v>0</v>
      </c>
      <c r="P64" s="165">
        <f t="shared" si="12"/>
        <v>0</v>
      </c>
      <c r="Q64" s="11"/>
      <c r="R64" s="12"/>
      <c r="S64" s="13"/>
    </row>
    <row r="65" spans="1:20" ht="12.75" customHeight="1" x14ac:dyDescent="0.25">
      <c r="A65" s="9">
        <v>56</v>
      </c>
      <c r="C65" s="163">
        <v>363</v>
      </c>
      <c r="D65" s="174" t="s">
        <v>72</v>
      </c>
      <c r="E65" s="164" t="s">
        <v>43</v>
      </c>
      <c r="F65" s="165">
        <v>204.8922584634376</v>
      </c>
      <c r="G65" s="165">
        <v>0</v>
      </c>
      <c r="H65" s="165">
        <v>61.664823650400002</v>
      </c>
      <c r="I65" s="165">
        <v>0</v>
      </c>
      <c r="J65" s="165">
        <f t="shared" si="5"/>
        <v>0</v>
      </c>
      <c r="K65" s="165">
        <f t="shared" si="2"/>
        <v>0</v>
      </c>
      <c r="L65" s="165"/>
      <c r="M65" s="165">
        <v>0</v>
      </c>
      <c r="N65" s="166">
        <v>30.09</v>
      </c>
      <c r="O65" s="165">
        <v>0</v>
      </c>
      <c r="P65" s="165">
        <f t="shared" si="12"/>
        <v>0</v>
      </c>
      <c r="Q65" s="11"/>
      <c r="R65" s="12"/>
      <c r="S65" s="13"/>
    </row>
    <row r="66" spans="1:20" ht="12.75" customHeight="1" x14ac:dyDescent="0.25">
      <c r="A66" s="9">
        <v>58</v>
      </c>
      <c r="B66" s="7"/>
      <c r="C66" s="175"/>
      <c r="D66" s="162" t="s">
        <v>883</v>
      </c>
      <c r="E66" s="164"/>
      <c r="F66" s="160">
        <f>+F67</f>
        <v>9401.4767964559996</v>
      </c>
      <c r="G66" s="160">
        <f t="shared" ref="G66:J66" si="13">+G67</f>
        <v>2615.7211199999997</v>
      </c>
      <c r="H66" s="160">
        <f t="shared" si="13"/>
        <v>0</v>
      </c>
      <c r="I66" s="160">
        <f t="shared" si="13"/>
        <v>0</v>
      </c>
      <c r="J66" s="160">
        <f t="shared" si="13"/>
        <v>2615.7211199999997</v>
      </c>
      <c r="K66" s="160">
        <f t="shared" si="2"/>
        <v>27.82</v>
      </c>
      <c r="L66" s="160"/>
      <c r="M66" s="160"/>
      <c r="N66" s="166"/>
      <c r="O66" s="165"/>
      <c r="P66" s="165"/>
      <c r="Q66" s="11"/>
      <c r="R66" s="12"/>
      <c r="S66" s="13"/>
    </row>
    <row r="67" spans="1:20" s="1" customFormat="1" ht="12.75" customHeight="1" x14ac:dyDescent="0.25">
      <c r="A67" s="9">
        <v>60</v>
      </c>
      <c r="B67" s="7"/>
      <c r="C67" s="175"/>
      <c r="D67" s="162" t="s">
        <v>73</v>
      </c>
      <c r="E67" s="164"/>
      <c r="F67" s="160">
        <f>SUM(F68)</f>
        <v>9401.4767964559996</v>
      </c>
      <c r="G67" s="160">
        <f>SUM(G68)</f>
        <v>2615.7211199999997</v>
      </c>
      <c r="H67" s="160">
        <f>SUM(H68)</f>
        <v>0</v>
      </c>
      <c r="I67" s="160">
        <f>SUM(I68)</f>
        <v>0</v>
      </c>
      <c r="J67" s="160">
        <f>+J68</f>
        <v>2615.7211199999997</v>
      </c>
      <c r="K67" s="160">
        <f t="shared" si="2"/>
        <v>27.82</v>
      </c>
      <c r="L67" s="160"/>
      <c r="M67" s="160"/>
      <c r="N67" s="166"/>
      <c r="O67" s="165"/>
      <c r="P67" s="165"/>
      <c r="Q67" s="11"/>
      <c r="R67" s="12"/>
      <c r="S67" s="13"/>
    </row>
    <row r="68" spans="1:20" ht="18" customHeight="1" thickBot="1" x14ac:dyDescent="0.3">
      <c r="A68" s="9">
        <v>61</v>
      </c>
      <c r="B68" s="7">
        <v>2011</v>
      </c>
      <c r="C68" s="176">
        <v>40</v>
      </c>
      <c r="D68" s="177" t="s">
        <v>884</v>
      </c>
      <c r="E68" s="178" t="s">
        <v>28</v>
      </c>
      <c r="F68" s="179">
        <v>9401.4767964559996</v>
      </c>
      <c r="G68" s="179">
        <v>2615.7211199999997</v>
      </c>
      <c r="H68" s="179">
        <v>0</v>
      </c>
      <c r="I68" s="179">
        <v>0</v>
      </c>
      <c r="J68" s="179">
        <f t="shared" ref="J68" si="14">+G68+I68</f>
        <v>2615.7211199999997</v>
      </c>
      <c r="K68" s="179">
        <f t="shared" si="2"/>
        <v>27.82</v>
      </c>
      <c r="L68" s="179"/>
      <c r="M68" s="179">
        <v>34.5</v>
      </c>
      <c r="N68" s="180">
        <v>0</v>
      </c>
      <c r="O68" s="179">
        <v>0</v>
      </c>
      <c r="P68" s="179">
        <f>+M68+O68</f>
        <v>34.5</v>
      </c>
      <c r="Q68" s="11"/>
      <c r="R68" s="12"/>
      <c r="S68" s="13"/>
      <c r="T68" s="13"/>
    </row>
    <row r="69" spans="1:20" ht="12.75" customHeight="1" x14ac:dyDescent="0.25">
      <c r="A69" s="9"/>
      <c r="B69" s="7"/>
      <c r="C69" s="189" t="s">
        <v>891</v>
      </c>
      <c r="D69" s="189"/>
      <c r="E69" s="189"/>
      <c r="F69" s="189"/>
      <c r="G69" s="189"/>
      <c r="H69" s="189"/>
      <c r="I69" s="189"/>
      <c r="J69" s="189"/>
      <c r="K69" s="189"/>
      <c r="L69" s="189"/>
      <c r="M69" s="189"/>
      <c r="N69" s="189"/>
      <c r="O69" s="189"/>
      <c r="P69" s="189"/>
      <c r="Q69" s="11"/>
      <c r="R69" s="12"/>
      <c r="S69" s="13"/>
      <c r="T69" s="13"/>
    </row>
    <row r="70" spans="1:20" ht="14.25" customHeight="1" x14ac:dyDescent="0.25">
      <c r="A70" s="9">
        <v>66</v>
      </c>
      <c r="B70" s="7"/>
      <c r="C70" s="195" t="s">
        <v>74</v>
      </c>
      <c r="D70" s="195"/>
      <c r="E70" s="195"/>
      <c r="F70" s="195"/>
      <c r="G70" s="195"/>
      <c r="H70" s="195"/>
      <c r="I70" s="195"/>
      <c r="J70" s="195"/>
      <c r="K70" s="195"/>
      <c r="L70" s="195"/>
      <c r="M70" s="195"/>
      <c r="N70" s="195"/>
      <c r="O70" s="195"/>
      <c r="P70" s="195"/>
      <c r="R70" s="14"/>
    </row>
    <row r="71" spans="1:20" ht="16.5" customHeight="1" x14ac:dyDescent="0.25">
      <c r="A71" s="9">
        <v>67</v>
      </c>
      <c r="B71" s="1"/>
      <c r="C71" s="196" t="s">
        <v>898</v>
      </c>
      <c r="D71" s="196"/>
      <c r="E71" s="196"/>
      <c r="F71" s="196"/>
      <c r="G71" s="196"/>
      <c r="H71" s="196"/>
      <c r="I71" s="196"/>
      <c r="J71" s="196"/>
      <c r="K71" s="196"/>
      <c r="L71" s="196"/>
      <c r="M71" s="196"/>
      <c r="N71" s="196"/>
      <c r="O71" s="196"/>
      <c r="P71" s="196"/>
      <c r="R71" s="12"/>
    </row>
    <row r="72" spans="1:20" ht="14.25" customHeight="1" x14ac:dyDescent="0.25">
      <c r="C72" s="197" t="s">
        <v>892</v>
      </c>
      <c r="D72" s="197"/>
      <c r="E72" s="197"/>
      <c r="F72" s="197"/>
      <c r="G72" s="197"/>
      <c r="H72" s="197"/>
      <c r="I72" s="197"/>
      <c r="J72" s="197"/>
      <c r="K72" s="197"/>
      <c r="L72" s="197"/>
      <c r="M72" s="197"/>
      <c r="N72" s="197"/>
      <c r="O72" s="197"/>
      <c r="P72" s="197"/>
      <c r="R72" s="12"/>
    </row>
    <row r="73" spans="1:20" ht="14.25" customHeight="1" x14ac:dyDescent="0.25">
      <c r="C73" s="104" t="s">
        <v>75</v>
      </c>
      <c r="D73" s="105"/>
      <c r="E73" s="105"/>
      <c r="F73" s="105"/>
      <c r="G73" s="105"/>
      <c r="H73" s="105"/>
      <c r="I73" s="105"/>
      <c r="J73" s="105"/>
      <c r="K73" s="105"/>
      <c r="L73" s="105"/>
      <c r="M73" s="105"/>
      <c r="N73" s="105"/>
      <c r="O73" s="105"/>
      <c r="P73" s="105"/>
      <c r="R73" s="12"/>
    </row>
    <row r="74" spans="1:20" x14ac:dyDescent="0.25">
      <c r="C74" s="195" t="s">
        <v>76</v>
      </c>
      <c r="D74" s="195"/>
      <c r="E74" s="195"/>
      <c r="F74" s="195"/>
      <c r="G74" s="195"/>
      <c r="H74" s="195"/>
      <c r="I74" s="195"/>
      <c r="J74" s="195"/>
      <c r="K74" s="195"/>
      <c r="L74" s="195"/>
      <c r="M74" s="195"/>
      <c r="N74" s="195"/>
      <c r="O74" s="195"/>
      <c r="P74" s="195"/>
      <c r="R74" s="12"/>
    </row>
    <row r="75" spans="1:20" x14ac:dyDescent="0.25">
      <c r="C75" s="106"/>
      <c r="D75" s="107"/>
      <c r="E75" s="108"/>
      <c r="F75" s="109"/>
      <c r="G75" s="109"/>
      <c r="H75" s="109"/>
      <c r="I75" s="109"/>
      <c r="J75" s="109"/>
      <c r="K75" s="103"/>
      <c r="L75" s="102"/>
      <c r="M75" s="103"/>
      <c r="N75" s="103"/>
      <c r="O75" s="103"/>
      <c r="P75" s="103"/>
      <c r="R75" s="12"/>
    </row>
    <row r="76" spans="1:20" x14ac:dyDescent="0.25">
      <c r="C76" s="15"/>
      <c r="E76" s="17"/>
      <c r="F76" s="16"/>
      <c r="G76" s="16"/>
      <c r="H76" s="16"/>
      <c r="I76" s="16"/>
      <c r="J76" s="16"/>
      <c r="L76" s="2"/>
      <c r="R76" s="12"/>
    </row>
    <row r="77" spans="1:20" x14ac:dyDescent="0.25">
      <c r="C77" s="15"/>
      <c r="E77" s="17"/>
      <c r="F77" s="16"/>
      <c r="G77" s="16"/>
      <c r="H77" s="16"/>
      <c r="I77" s="16"/>
      <c r="J77" s="16"/>
      <c r="L77" s="2"/>
      <c r="R77" s="12"/>
    </row>
    <row r="78" spans="1:20" x14ac:dyDescent="0.25">
      <c r="C78" s="15"/>
      <c r="E78" s="17"/>
      <c r="F78" s="16"/>
      <c r="G78" s="16"/>
      <c r="H78" s="16"/>
      <c r="I78" s="16"/>
      <c r="J78" s="16"/>
      <c r="L78" s="2"/>
      <c r="R78" s="12"/>
    </row>
    <row r="79" spans="1:20" x14ac:dyDescent="0.25">
      <c r="C79" s="15"/>
      <c r="E79" s="18"/>
      <c r="F79" s="16"/>
      <c r="G79" s="16"/>
      <c r="H79" s="16"/>
      <c r="I79" s="16"/>
      <c r="J79" s="16"/>
      <c r="L79" s="2"/>
      <c r="R79"/>
    </row>
    <row r="80" spans="1:20" x14ac:dyDescent="0.25">
      <c r="C80" s="15"/>
      <c r="E80" s="18"/>
      <c r="F80" s="16"/>
      <c r="G80" s="16"/>
      <c r="H80" s="16"/>
      <c r="I80" s="16"/>
      <c r="J80" s="16"/>
      <c r="L80" s="2"/>
      <c r="R80"/>
    </row>
    <row r="81" spans="3:18" x14ac:dyDescent="0.25">
      <c r="C81" s="15"/>
      <c r="E81" s="10"/>
      <c r="F81" s="16"/>
      <c r="G81" s="16"/>
      <c r="H81" s="16"/>
      <c r="I81" s="16"/>
      <c r="J81" s="16"/>
      <c r="L81" s="2"/>
      <c r="R81"/>
    </row>
    <row r="82" spans="3:18" x14ac:dyDescent="0.25">
      <c r="C82" s="15"/>
      <c r="E82" s="18"/>
      <c r="F82" s="16"/>
      <c r="G82" s="16"/>
      <c r="H82" s="16"/>
      <c r="I82" s="16"/>
      <c r="J82" s="16"/>
      <c r="L82" s="2"/>
      <c r="R82"/>
    </row>
    <row r="83" spans="3:18" x14ac:dyDescent="0.25">
      <c r="C83" s="15"/>
      <c r="E83" s="17"/>
      <c r="F83" s="16"/>
      <c r="G83" s="16"/>
      <c r="H83" s="16"/>
      <c r="I83" s="16"/>
      <c r="J83" s="16"/>
      <c r="L83" s="2"/>
      <c r="R83"/>
    </row>
    <row r="84" spans="3:18" x14ac:dyDescent="0.25">
      <c r="C84" s="15"/>
      <c r="E84" s="17"/>
      <c r="F84" s="16"/>
      <c r="G84" s="16"/>
      <c r="H84" s="16"/>
      <c r="I84" s="16"/>
      <c r="J84" s="16"/>
      <c r="L84" s="2"/>
      <c r="R84"/>
    </row>
    <row r="85" spans="3:18" x14ac:dyDescent="0.25">
      <c r="E85" s="19"/>
      <c r="F85" s="16"/>
      <c r="G85" s="16"/>
      <c r="H85" s="16"/>
      <c r="I85" s="16"/>
      <c r="J85" s="16"/>
      <c r="L85" s="2"/>
      <c r="R85"/>
    </row>
  </sheetData>
  <mergeCells count="21">
    <mergeCell ref="C70:P70"/>
    <mergeCell ref="C71:P71"/>
    <mergeCell ref="C72:P72"/>
    <mergeCell ref="C74:P74"/>
    <mergeCell ref="C9:C11"/>
    <mergeCell ref="D9:D11"/>
    <mergeCell ref="E9:E11"/>
    <mergeCell ref="F9:F11"/>
    <mergeCell ref="G9:K9"/>
    <mergeCell ref="M9:P9"/>
    <mergeCell ref="G10:G11"/>
    <mergeCell ref="H10:K10"/>
    <mergeCell ref="M10:M11"/>
    <mergeCell ref="N10:P10"/>
    <mergeCell ref="C69:P69"/>
    <mergeCell ref="A1:D1"/>
    <mergeCell ref="E1:F1"/>
    <mergeCell ref="A2:K2"/>
    <mergeCell ref="A3:F3"/>
    <mergeCell ref="G3:K3"/>
    <mergeCell ref="M3:O3"/>
  </mergeCells>
  <conditionalFormatting sqref="C61 C64:C65">
    <cfRule type="duplicateValues" dxfId="8" priority="6"/>
  </conditionalFormatting>
  <conditionalFormatting sqref="C62:C63">
    <cfRule type="duplicateValues" dxfId="7" priority="5"/>
  </conditionalFormatting>
  <conditionalFormatting sqref="C74:C1048576 C70:C72 C4:C12 C14:C16">
    <cfRule type="duplicateValues" dxfId="6" priority="7"/>
  </conditionalFormatting>
  <conditionalFormatting sqref="C73">
    <cfRule type="duplicateValues" dxfId="5" priority="2"/>
    <cfRule type="duplicateValues" dxfId="4" priority="3"/>
  </conditionalFormatting>
  <conditionalFormatting sqref="P18:P68">
    <cfRule type="cellIs" dxfId="3" priority="4" stopIfTrue="1" operator="greaterThan">
      <formula>100</formula>
    </cfRule>
  </conditionalFormatting>
  <conditionalFormatting sqref="C17:C69">
    <cfRule type="duplicateValues" dxfId="2" priority="21"/>
  </conditionalFormatting>
  <conditionalFormatting sqref="C66:C69 C17:C60">
    <cfRule type="duplicateValues" dxfId="1" priority="23"/>
  </conditionalFormatting>
  <conditionalFormatting sqref="C13">
    <cfRule type="duplicateValues" dxfId="0" priority="1"/>
  </conditionalFormatting>
  <pageMargins left="0.70866141732283472" right="0.70866141732283472" top="0.74803149606299213" bottom="0.74803149606299213" header="0.31496062992125984" footer="0.31496062992125984"/>
  <pageSetup scale="58" fitToHeight="0" orientation="landscape" r:id="rId1"/>
  <ignoredErrors>
    <ignoredError sqref="J18:J62" formula="1"/>
    <ignoredError sqref="M12:P12 E12:K12"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W284"/>
  <sheetViews>
    <sheetView zoomScale="90" zoomScaleNormal="90" zoomScaleSheetLayoutView="80" workbookViewId="0">
      <selection sqref="A1:D1"/>
    </sheetView>
  </sheetViews>
  <sheetFormatPr baseColWidth="10" defaultRowHeight="15" x14ac:dyDescent="0.25"/>
  <cols>
    <col min="1" max="1" width="6.5703125" customWidth="1"/>
    <col min="2" max="2" width="5.7109375" customWidth="1"/>
    <col min="3" max="3" width="52.28515625" customWidth="1"/>
    <col min="4" max="4" width="13.42578125" customWidth="1"/>
    <col min="5" max="5" width="20.140625" customWidth="1"/>
    <col min="6" max="6" width="15.5703125" customWidth="1"/>
    <col min="7" max="7" width="13.85546875" customWidth="1"/>
    <col min="8" max="8" width="15.42578125" customWidth="1"/>
    <col min="9" max="9" width="3.140625" customWidth="1"/>
    <col min="10" max="10" width="14.28515625" customWidth="1"/>
    <col min="11" max="11" width="22.42578125" customWidth="1"/>
    <col min="12" max="12" width="15.140625" customWidth="1"/>
    <col min="13" max="13" width="13.85546875" customWidth="1"/>
    <col min="14" max="14" width="12.5703125" bestFit="1" customWidth="1"/>
    <col min="15" max="15" width="11.5703125" bestFit="1" customWidth="1"/>
    <col min="16" max="16" width="11.5703125" hidden="1" customWidth="1"/>
    <col min="17" max="17" width="12.7109375" hidden="1" customWidth="1"/>
    <col min="18" max="18" width="12.5703125" hidden="1" customWidth="1"/>
    <col min="19" max="19" width="13.28515625" hidden="1" customWidth="1"/>
    <col min="20" max="20" width="14" hidden="1" customWidth="1"/>
    <col min="21" max="21" width="11.5703125" hidden="1" customWidth="1"/>
  </cols>
  <sheetData>
    <row r="1" spans="1:23" s="1" customFormat="1" ht="60" customHeight="1" x14ac:dyDescent="0.2">
      <c r="A1" s="190" t="s">
        <v>894</v>
      </c>
      <c r="B1" s="190"/>
      <c r="C1" s="190"/>
      <c r="D1" s="190"/>
      <c r="E1" s="225" t="s">
        <v>896</v>
      </c>
      <c r="F1" s="225"/>
      <c r="G1" s="225"/>
      <c r="H1" s="225"/>
      <c r="I1" s="225"/>
      <c r="J1" s="225"/>
      <c r="K1" s="225"/>
      <c r="L1" s="225"/>
      <c r="M1" s="225"/>
      <c r="N1" s="225"/>
      <c r="O1" s="225"/>
    </row>
    <row r="2" spans="1:23" s="1" customFormat="1" ht="36" customHeight="1" thickBot="1" x14ac:dyDescent="0.45">
      <c r="A2" s="226" t="s">
        <v>895</v>
      </c>
      <c r="B2" s="226"/>
      <c r="C2" s="226"/>
      <c r="D2" s="226"/>
      <c r="E2" s="226"/>
      <c r="F2" s="226"/>
      <c r="G2" s="226"/>
      <c r="H2" s="226"/>
      <c r="I2" s="226"/>
      <c r="J2" s="226"/>
      <c r="K2" s="226"/>
      <c r="L2" s="226"/>
      <c r="M2" s="226"/>
      <c r="N2" s="226"/>
      <c r="O2" s="226"/>
    </row>
    <row r="3" spans="1:23" ht="3.75" customHeight="1" x14ac:dyDescent="0.4">
      <c r="A3" s="193"/>
      <c r="B3" s="193"/>
      <c r="C3" s="193"/>
      <c r="D3" s="193"/>
      <c r="E3" s="193"/>
      <c r="F3" s="193"/>
      <c r="G3" s="193"/>
      <c r="H3" s="193"/>
      <c r="I3" s="193"/>
      <c r="J3" s="193"/>
      <c r="K3" s="193"/>
      <c r="L3" s="193"/>
      <c r="M3" s="193"/>
      <c r="N3" s="193"/>
      <c r="O3" s="193"/>
    </row>
    <row r="4" spans="1:23" s="22" customFormat="1" ht="20.100000000000001" customHeight="1" x14ac:dyDescent="0.35">
      <c r="A4" s="267" t="s">
        <v>903</v>
      </c>
      <c r="B4" s="267"/>
      <c r="C4" s="267"/>
      <c r="D4" s="267"/>
      <c r="E4" s="267"/>
      <c r="F4" s="267"/>
      <c r="G4" s="267"/>
      <c r="H4" s="267"/>
      <c r="I4" s="267"/>
      <c r="J4" s="267"/>
      <c r="K4" s="267"/>
      <c r="L4" s="267"/>
      <c r="M4" s="267"/>
      <c r="N4" s="268"/>
      <c r="O4" s="268"/>
      <c r="P4" s="21"/>
    </row>
    <row r="5" spans="1:23" s="22" customFormat="1" ht="20.100000000000001" customHeight="1" x14ac:dyDescent="0.35">
      <c r="A5" s="267" t="s">
        <v>77</v>
      </c>
      <c r="B5" s="267"/>
      <c r="C5" s="267"/>
      <c r="D5" s="267"/>
      <c r="E5" s="267"/>
      <c r="F5" s="267"/>
      <c r="G5" s="267"/>
      <c r="H5" s="267"/>
      <c r="I5" s="267"/>
      <c r="J5" s="267"/>
      <c r="K5" s="267"/>
      <c r="L5" s="267"/>
      <c r="M5" s="267"/>
      <c r="N5" s="268"/>
      <c r="O5" s="268"/>
      <c r="P5" s="21"/>
      <c r="S5" s="23"/>
    </row>
    <row r="6" spans="1:23" s="22" customFormat="1" ht="20.100000000000001" customHeight="1" x14ac:dyDescent="0.35">
      <c r="A6" s="267" t="s">
        <v>1</v>
      </c>
      <c r="B6" s="267"/>
      <c r="C6" s="267"/>
      <c r="D6" s="267"/>
      <c r="E6" s="267"/>
      <c r="F6" s="267"/>
      <c r="G6" s="267"/>
      <c r="H6" s="267"/>
      <c r="I6" s="267"/>
      <c r="J6" s="267"/>
      <c r="K6" s="267"/>
      <c r="L6" s="267"/>
      <c r="M6" s="267"/>
      <c r="N6" s="268"/>
      <c r="O6" s="268"/>
      <c r="S6" s="23"/>
    </row>
    <row r="7" spans="1:23" s="22" customFormat="1" ht="20.100000000000001" customHeight="1" x14ac:dyDescent="0.35">
      <c r="A7" s="269" t="s">
        <v>907</v>
      </c>
      <c r="B7" s="267"/>
      <c r="C7" s="267"/>
      <c r="D7" s="267"/>
      <c r="E7" s="267"/>
      <c r="F7" s="267"/>
      <c r="G7" s="267"/>
      <c r="H7" s="267"/>
      <c r="I7" s="267"/>
      <c r="J7" s="267"/>
      <c r="K7" s="267"/>
      <c r="L7" s="267"/>
      <c r="M7" s="267"/>
      <c r="N7" s="268"/>
      <c r="O7" s="268"/>
    </row>
    <row r="8" spans="1:23" s="22" customFormat="1" ht="20.100000000000001" customHeight="1" x14ac:dyDescent="0.35">
      <c r="A8" s="267" t="s">
        <v>904</v>
      </c>
      <c r="B8" s="267"/>
      <c r="C8" s="267"/>
      <c r="D8" s="267"/>
      <c r="E8" s="267"/>
      <c r="F8" s="267"/>
      <c r="G8" s="267"/>
      <c r="H8" s="267"/>
      <c r="I8" s="267"/>
      <c r="J8" s="267"/>
      <c r="K8" s="267"/>
      <c r="L8" s="267"/>
      <c r="M8" s="267"/>
      <c r="N8" s="268"/>
      <c r="O8" s="268"/>
    </row>
    <row r="9" spans="1:23" s="24" customFormat="1" ht="15.95" customHeight="1" x14ac:dyDescent="0.25">
      <c r="A9" s="252" t="s">
        <v>3</v>
      </c>
      <c r="B9" s="252"/>
      <c r="C9" s="252"/>
      <c r="D9" s="253" t="s">
        <v>78</v>
      </c>
      <c r="E9" s="253"/>
      <c r="F9" s="253"/>
      <c r="G9" s="253"/>
      <c r="H9" s="253"/>
      <c r="I9" s="254"/>
      <c r="J9" s="253" t="s">
        <v>79</v>
      </c>
      <c r="K9" s="253"/>
      <c r="L9" s="253"/>
      <c r="M9" s="253"/>
      <c r="N9" s="253"/>
      <c r="O9" s="255"/>
      <c r="P9" s="25" t="s">
        <v>80</v>
      </c>
      <c r="Q9" s="25"/>
      <c r="R9" s="25"/>
      <c r="S9" s="25" t="s">
        <v>79</v>
      </c>
      <c r="T9" s="25"/>
      <c r="U9" s="25"/>
    </row>
    <row r="10" spans="1:23" s="24" customFormat="1" ht="15.95" customHeight="1" x14ac:dyDescent="0.25">
      <c r="A10" s="252"/>
      <c r="B10" s="252"/>
      <c r="C10" s="252"/>
      <c r="D10" s="255"/>
      <c r="E10" s="256" t="s">
        <v>81</v>
      </c>
      <c r="F10" s="256"/>
      <c r="G10" s="256"/>
      <c r="H10" s="255"/>
      <c r="I10" s="255"/>
      <c r="J10" s="255"/>
      <c r="K10" s="256" t="s">
        <v>82</v>
      </c>
      <c r="L10" s="256"/>
      <c r="M10" s="256"/>
      <c r="N10" s="255"/>
      <c r="O10" s="255"/>
      <c r="P10" s="209" t="s">
        <v>83</v>
      </c>
      <c r="Q10" s="209"/>
      <c r="R10" s="209"/>
      <c r="S10" s="210" t="s">
        <v>83</v>
      </c>
      <c r="T10" s="209"/>
      <c r="U10" s="209"/>
    </row>
    <row r="11" spans="1:23" s="24" customFormat="1" ht="15.95" customHeight="1" x14ac:dyDescent="0.25">
      <c r="A11" s="252"/>
      <c r="B11" s="252"/>
      <c r="C11" s="252"/>
      <c r="D11" s="257" t="s">
        <v>84</v>
      </c>
      <c r="E11" s="258" t="s">
        <v>85</v>
      </c>
      <c r="F11" s="259"/>
      <c r="G11" s="259"/>
      <c r="H11" s="257" t="s">
        <v>86</v>
      </c>
      <c r="I11" s="260"/>
      <c r="J11" s="252" t="s">
        <v>84</v>
      </c>
      <c r="K11" s="258" t="s">
        <v>85</v>
      </c>
      <c r="L11" s="259"/>
      <c r="M11" s="259"/>
      <c r="N11" s="257" t="s">
        <v>86</v>
      </c>
      <c r="O11" s="252" t="s">
        <v>87</v>
      </c>
      <c r="P11" s="211" t="s">
        <v>88</v>
      </c>
      <c r="Q11" s="207" t="s">
        <v>89</v>
      </c>
      <c r="R11" s="207" t="s">
        <v>90</v>
      </c>
      <c r="S11" s="205" t="s">
        <v>88</v>
      </c>
      <c r="T11" s="207" t="s">
        <v>89</v>
      </c>
      <c r="U11" s="207" t="s">
        <v>90</v>
      </c>
    </row>
    <row r="12" spans="1:23" s="24" customFormat="1" ht="15.95" customHeight="1" x14ac:dyDescent="0.25">
      <c r="A12" s="252"/>
      <c r="B12" s="252"/>
      <c r="C12" s="252"/>
      <c r="D12" s="257"/>
      <c r="E12" s="259" t="s">
        <v>91</v>
      </c>
      <c r="F12" s="261" t="s">
        <v>88</v>
      </c>
      <c r="G12" s="259" t="s">
        <v>92</v>
      </c>
      <c r="H12" s="257"/>
      <c r="I12" s="260"/>
      <c r="J12" s="252"/>
      <c r="K12" s="259" t="s">
        <v>91</v>
      </c>
      <c r="L12" s="261" t="s">
        <v>88</v>
      </c>
      <c r="M12" s="259" t="s">
        <v>92</v>
      </c>
      <c r="N12" s="257"/>
      <c r="O12" s="252"/>
      <c r="P12" s="212"/>
      <c r="Q12" s="208"/>
      <c r="R12" s="208"/>
      <c r="S12" s="206"/>
      <c r="T12" s="208"/>
      <c r="U12" s="208"/>
    </row>
    <row r="13" spans="1:23" s="24" customFormat="1" ht="15.95" customHeight="1" x14ac:dyDescent="0.25">
      <c r="A13" s="252"/>
      <c r="B13" s="252"/>
      <c r="C13" s="252"/>
      <c r="D13" s="257"/>
      <c r="E13" s="259" t="s">
        <v>93</v>
      </c>
      <c r="F13" s="261" t="s">
        <v>94</v>
      </c>
      <c r="G13" s="259" t="s">
        <v>85</v>
      </c>
      <c r="H13" s="257"/>
      <c r="I13" s="260"/>
      <c r="J13" s="252"/>
      <c r="K13" s="259" t="s">
        <v>93</v>
      </c>
      <c r="L13" s="261" t="s">
        <v>94</v>
      </c>
      <c r="M13" s="259" t="s">
        <v>85</v>
      </c>
      <c r="N13" s="257"/>
      <c r="O13" s="252"/>
      <c r="P13" s="212"/>
      <c r="Q13" s="208"/>
      <c r="R13" s="208"/>
      <c r="S13" s="206"/>
      <c r="T13" s="208"/>
      <c r="U13" s="208"/>
    </row>
    <row r="14" spans="1:23" s="24" customFormat="1" ht="15.95" customHeight="1" x14ac:dyDescent="0.25">
      <c r="A14" s="252"/>
      <c r="B14" s="252"/>
      <c r="C14" s="252"/>
      <c r="D14" s="257"/>
      <c r="E14" s="259" t="s">
        <v>95</v>
      </c>
      <c r="F14" s="261" t="s">
        <v>96</v>
      </c>
      <c r="G14" s="259"/>
      <c r="H14" s="257"/>
      <c r="I14" s="260"/>
      <c r="J14" s="252"/>
      <c r="K14" s="259" t="s">
        <v>95</v>
      </c>
      <c r="L14" s="261" t="s">
        <v>96</v>
      </c>
      <c r="M14" s="259"/>
      <c r="N14" s="257"/>
      <c r="O14" s="252"/>
      <c r="P14" s="212"/>
      <c r="Q14" s="208"/>
      <c r="R14" s="208"/>
      <c r="S14" s="206"/>
      <c r="T14" s="208"/>
      <c r="U14" s="208"/>
      <c r="W14" s="26" t="s">
        <v>97</v>
      </c>
    </row>
    <row r="15" spans="1:23" s="24" customFormat="1" ht="15.95" customHeight="1" thickBot="1" x14ac:dyDescent="0.3">
      <c r="A15" s="262"/>
      <c r="B15" s="262"/>
      <c r="C15" s="262"/>
      <c r="D15" s="263" t="s">
        <v>98</v>
      </c>
      <c r="E15" s="263" t="s">
        <v>99</v>
      </c>
      <c r="F15" s="264" t="s">
        <v>100</v>
      </c>
      <c r="G15" s="263" t="s">
        <v>101</v>
      </c>
      <c r="H15" s="265" t="s">
        <v>102</v>
      </c>
      <c r="I15" s="265"/>
      <c r="J15" s="266" t="s">
        <v>103</v>
      </c>
      <c r="K15" s="266" t="s">
        <v>104</v>
      </c>
      <c r="L15" s="264" t="s">
        <v>105</v>
      </c>
      <c r="M15" s="266" t="s">
        <v>106</v>
      </c>
      <c r="N15" s="265" t="s">
        <v>107</v>
      </c>
      <c r="O15" s="265" t="s">
        <v>108</v>
      </c>
      <c r="P15" s="27" t="s">
        <v>109</v>
      </c>
      <c r="Q15" s="27" t="s">
        <v>110</v>
      </c>
      <c r="R15" s="27" t="s">
        <v>111</v>
      </c>
      <c r="S15" s="28" t="s">
        <v>112</v>
      </c>
      <c r="T15" s="27" t="s">
        <v>113</v>
      </c>
      <c r="U15" s="27" t="s">
        <v>114</v>
      </c>
      <c r="W15" s="29">
        <f>COUNTIF(N18:N280,"&lt;0")</f>
        <v>7</v>
      </c>
    </row>
    <row r="16" spans="1:23" s="236" customFormat="1" ht="6" customHeight="1" thickBot="1" x14ac:dyDescent="0.35">
      <c r="A16" s="227"/>
      <c r="B16" s="227"/>
      <c r="C16" s="227"/>
      <c r="D16" s="228"/>
      <c r="E16" s="228"/>
      <c r="F16" s="228"/>
      <c r="G16" s="228"/>
      <c r="H16" s="229"/>
      <c r="I16" s="229"/>
      <c r="J16" s="228"/>
      <c r="K16" s="230"/>
      <c r="L16" s="228"/>
      <c r="M16" s="230"/>
      <c r="N16" s="229"/>
      <c r="O16" s="229"/>
      <c r="P16" s="231"/>
      <c r="Q16" s="232"/>
      <c r="R16" s="233"/>
      <c r="S16" s="234"/>
      <c r="T16" s="232"/>
      <c r="U16" s="233"/>
      <c r="V16" s="235"/>
    </row>
    <row r="17" spans="1:21" s="26" customFormat="1" ht="18" customHeight="1" x14ac:dyDescent="0.25">
      <c r="A17" s="239"/>
      <c r="B17" s="239"/>
      <c r="C17" s="239" t="s">
        <v>90</v>
      </c>
      <c r="D17" s="240">
        <f>SUM(D18:D280)</f>
        <v>29837.478323750016</v>
      </c>
      <c r="E17" s="240">
        <f t="shared" ref="E17:T17" si="0">SUM(E18:E280)</f>
        <v>12056.126617295749</v>
      </c>
      <c r="F17" s="240">
        <f t="shared" si="0"/>
        <v>0</v>
      </c>
      <c r="G17" s="240">
        <f t="shared" si="0"/>
        <v>2251.6519239299132</v>
      </c>
      <c r="H17" s="240">
        <f t="shared" si="0"/>
        <v>15529.699782524342</v>
      </c>
      <c r="I17" s="240"/>
      <c r="J17" s="240">
        <f t="shared" si="0"/>
        <v>20127.517874524696</v>
      </c>
      <c r="K17" s="240">
        <f t="shared" si="0"/>
        <v>7816.8192643766961</v>
      </c>
      <c r="L17" s="240">
        <f t="shared" si="0"/>
        <v>0</v>
      </c>
      <c r="M17" s="240">
        <f t="shared" si="0"/>
        <v>2125.7761740599999</v>
      </c>
      <c r="N17" s="240">
        <f t="shared" si="0"/>
        <v>10184.922436088022</v>
      </c>
      <c r="O17" s="241">
        <f>IF(OR(H17=0,N17=0),"N.A.",IF((((N17-H17)/H17))*100&gt;=500,"500&lt;",IF((((N17-H17)/H17))*100&lt;=-500,"&lt;-500",(((N17-H17)/H17))*100)))</f>
        <v>-34.416488543138662</v>
      </c>
      <c r="P17" s="30">
        <f t="shared" si="0"/>
        <v>3152.4125252957506</v>
      </c>
      <c r="Q17" s="30">
        <f t="shared" si="0"/>
        <v>8903.7140920000056</v>
      </c>
      <c r="R17" s="30">
        <f t="shared" si="0"/>
        <v>12056.126617295749</v>
      </c>
      <c r="S17" s="30">
        <f t="shared" si="0"/>
        <v>2394.6350482900011</v>
      </c>
      <c r="T17" s="30">
        <f t="shared" si="0"/>
        <v>5422.1842160866981</v>
      </c>
      <c r="U17" s="30">
        <f>SUM(U18:U280)</f>
        <v>7816.8192643766961</v>
      </c>
    </row>
    <row r="18" spans="1:21" s="33" customFormat="1" ht="18" customHeight="1" x14ac:dyDescent="0.25">
      <c r="A18" s="242">
        <v>1</v>
      </c>
      <c r="B18" s="243" t="s">
        <v>115</v>
      </c>
      <c r="C18" s="243" t="s">
        <v>116</v>
      </c>
      <c r="D18" s="244">
        <v>0</v>
      </c>
      <c r="E18" s="245">
        <f>R18</f>
        <v>0</v>
      </c>
      <c r="F18" s="244">
        <v>0</v>
      </c>
      <c r="G18" s="244">
        <v>0</v>
      </c>
      <c r="H18" s="238">
        <f t="shared" ref="H18:H81" si="1">D18-E18-G18</f>
        <v>0</v>
      </c>
      <c r="I18" s="238"/>
      <c r="J18" s="244">
        <v>0</v>
      </c>
      <c r="K18" s="238">
        <v>0</v>
      </c>
      <c r="L18" s="244">
        <v>0</v>
      </c>
      <c r="M18" s="244">
        <v>0</v>
      </c>
      <c r="N18" s="238">
        <f t="shared" ref="N18:N81" si="2">J18-K18-M18</f>
        <v>0</v>
      </c>
      <c r="O18" s="237" t="str">
        <f t="shared" ref="O18:O81" si="3">IF(OR(H18=0,N18=0),"N.A.",IF((((N18-H18)/H18))*100&gt;=500,"500&lt;",IF((((N18-H18)/H18))*100&lt;=-500,"&lt;-500",(((N18-H18)/H18))*100)))</f>
        <v>N.A.</v>
      </c>
      <c r="P18" s="31">
        <v>0</v>
      </c>
      <c r="Q18" s="31">
        <v>0</v>
      </c>
      <c r="R18" s="32">
        <f t="shared" ref="R18:R81" si="4">P18+Q18</f>
        <v>0</v>
      </c>
      <c r="S18" s="31">
        <v>0</v>
      </c>
      <c r="T18" s="31">
        <v>0</v>
      </c>
      <c r="U18" s="32">
        <f>S18+T18</f>
        <v>0</v>
      </c>
    </row>
    <row r="19" spans="1:21" s="33" customFormat="1" ht="18" customHeight="1" x14ac:dyDescent="0.25">
      <c r="A19" s="242">
        <v>2</v>
      </c>
      <c r="B19" s="243" t="s">
        <v>117</v>
      </c>
      <c r="C19" s="243" t="s">
        <v>118</v>
      </c>
      <c r="D19" s="244">
        <v>0</v>
      </c>
      <c r="E19" s="245">
        <f t="shared" ref="E19:E82" si="5">R19</f>
        <v>0</v>
      </c>
      <c r="F19" s="244">
        <v>0</v>
      </c>
      <c r="G19" s="244">
        <v>0</v>
      </c>
      <c r="H19" s="238">
        <f t="shared" si="1"/>
        <v>0</v>
      </c>
      <c r="I19" s="238"/>
      <c r="J19" s="244">
        <v>0</v>
      </c>
      <c r="K19" s="238">
        <v>0</v>
      </c>
      <c r="L19" s="244">
        <v>0</v>
      </c>
      <c r="M19" s="244">
        <v>0</v>
      </c>
      <c r="N19" s="238">
        <f t="shared" si="2"/>
        <v>0</v>
      </c>
      <c r="O19" s="237" t="str">
        <f t="shared" si="3"/>
        <v>N.A.</v>
      </c>
      <c r="P19" s="31">
        <v>0</v>
      </c>
      <c r="Q19" s="31">
        <v>0</v>
      </c>
      <c r="R19" s="32">
        <f t="shared" si="4"/>
        <v>0</v>
      </c>
      <c r="S19" s="31">
        <v>0</v>
      </c>
      <c r="T19" s="31">
        <v>0</v>
      </c>
      <c r="U19" s="32">
        <f t="shared" ref="U19:U82" si="6">S19+T19</f>
        <v>0</v>
      </c>
    </row>
    <row r="20" spans="1:21" s="33" customFormat="1" ht="18" customHeight="1" x14ac:dyDescent="0.25">
      <c r="A20" s="242">
        <v>3</v>
      </c>
      <c r="B20" s="243" t="s">
        <v>119</v>
      </c>
      <c r="C20" s="243" t="s">
        <v>120</v>
      </c>
      <c r="D20" s="244">
        <v>0</v>
      </c>
      <c r="E20" s="245">
        <f t="shared" si="5"/>
        <v>0</v>
      </c>
      <c r="F20" s="244">
        <v>0</v>
      </c>
      <c r="G20" s="244">
        <v>0</v>
      </c>
      <c r="H20" s="238">
        <f t="shared" si="1"/>
        <v>0</v>
      </c>
      <c r="I20" s="238"/>
      <c r="J20" s="244">
        <v>0</v>
      </c>
      <c r="K20" s="238">
        <v>0</v>
      </c>
      <c r="L20" s="244">
        <v>0</v>
      </c>
      <c r="M20" s="244">
        <v>0</v>
      </c>
      <c r="N20" s="238">
        <f t="shared" si="2"/>
        <v>0</v>
      </c>
      <c r="O20" s="237" t="str">
        <f t="shared" si="3"/>
        <v>N.A.</v>
      </c>
      <c r="P20" s="31">
        <v>0</v>
      </c>
      <c r="Q20" s="31">
        <v>0</v>
      </c>
      <c r="R20" s="32">
        <f t="shared" si="4"/>
        <v>0</v>
      </c>
      <c r="S20" s="31">
        <v>0</v>
      </c>
      <c r="T20" s="31">
        <v>0</v>
      </c>
      <c r="U20" s="32">
        <f t="shared" si="6"/>
        <v>0</v>
      </c>
    </row>
    <row r="21" spans="1:21" s="33" customFormat="1" ht="18" customHeight="1" x14ac:dyDescent="0.25">
      <c r="A21" s="242">
        <v>4</v>
      </c>
      <c r="B21" s="243" t="s">
        <v>117</v>
      </c>
      <c r="C21" s="243" t="s">
        <v>121</v>
      </c>
      <c r="D21" s="244">
        <v>0</v>
      </c>
      <c r="E21" s="245">
        <f t="shared" si="5"/>
        <v>0</v>
      </c>
      <c r="F21" s="244">
        <v>0</v>
      </c>
      <c r="G21" s="244">
        <v>0</v>
      </c>
      <c r="H21" s="238">
        <f t="shared" si="1"/>
        <v>0</v>
      </c>
      <c r="I21" s="238"/>
      <c r="J21" s="244">
        <v>0</v>
      </c>
      <c r="K21" s="238">
        <v>0</v>
      </c>
      <c r="L21" s="244">
        <v>0</v>
      </c>
      <c r="M21" s="244">
        <v>0</v>
      </c>
      <c r="N21" s="238">
        <f t="shared" si="2"/>
        <v>0</v>
      </c>
      <c r="O21" s="237" t="str">
        <f t="shared" si="3"/>
        <v>N.A.</v>
      </c>
      <c r="P21" s="31">
        <v>0</v>
      </c>
      <c r="Q21" s="31">
        <v>0</v>
      </c>
      <c r="R21" s="32">
        <f t="shared" si="4"/>
        <v>0</v>
      </c>
      <c r="S21" s="31">
        <v>0</v>
      </c>
      <c r="T21" s="31">
        <v>0</v>
      </c>
      <c r="U21" s="32">
        <f t="shared" si="6"/>
        <v>0</v>
      </c>
    </row>
    <row r="22" spans="1:21" s="33" customFormat="1" ht="18" customHeight="1" x14ac:dyDescent="0.25">
      <c r="A22" s="242">
        <v>5</v>
      </c>
      <c r="B22" s="243" t="s">
        <v>122</v>
      </c>
      <c r="C22" s="243" t="s">
        <v>123</v>
      </c>
      <c r="D22" s="244">
        <v>0</v>
      </c>
      <c r="E22" s="245">
        <f t="shared" si="5"/>
        <v>0</v>
      </c>
      <c r="F22" s="244">
        <v>0</v>
      </c>
      <c r="G22" s="244">
        <v>0</v>
      </c>
      <c r="H22" s="238">
        <f t="shared" si="1"/>
        <v>0</v>
      </c>
      <c r="I22" s="238"/>
      <c r="J22" s="244">
        <v>0</v>
      </c>
      <c r="K22" s="238">
        <v>0</v>
      </c>
      <c r="L22" s="244">
        <v>0</v>
      </c>
      <c r="M22" s="244">
        <v>0</v>
      </c>
      <c r="N22" s="238">
        <f t="shared" si="2"/>
        <v>0</v>
      </c>
      <c r="O22" s="237" t="str">
        <f t="shared" si="3"/>
        <v>N.A.</v>
      </c>
      <c r="P22" s="31">
        <v>0</v>
      </c>
      <c r="Q22" s="31">
        <v>0</v>
      </c>
      <c r="R22" s="32">
        <f t="shared" si="4"/>
        <v>0</v>
      </c>
      <c r="S22" s="31">
        <v>0</v>
      </c>
      <c r="T22" s="31">
        <v>0</v>
      </c>
      <c r="U22" s="32">
        <f t="shared" si="6"/>
        <v>0</v>
      </c>
    </row>
    <row r="23" spans="1:21" s="33" customFormat="1" ht="18" customHeight="1" x14ac:dyDescent="0.25">
      <c r="A23" s="242">
        <v>6</v>
      </c>
      <c r="B23" s="243" t="s">
        <v>117</v>
      </c>
      <c r="C23" s="243" t="s">
        <v>124</v>
      </c>
      <c r="D23" s="244">
        <v>0</v>
      </c>
      <c r="E23" s="245">
        <f t="shared" si="5"/>
        <v>0</v>
      </c>
      <c r="F23" s="244">
        <v>0</v>
      </c>
      <c r="G23" s="244">
        <v>0</v>
      </c>
      <c r="H23" s="238">
        <f t="shared" si="1"/>
        <v>0</v>
      </c>
      <c r="I23" s="238"/>
      <c r="J23" s="244">
        <v>0</v>
      </c>
      <c r="K23" s="238">
        <v>0</v>
      </c>
      <c r="L23" s="244">
        <v>0</v>
      </c>
      <c r="M23" s="244">
        <v>0</v>
      </c>
      <c r="N23" s="238">
        <f t="shared" si="2"/>
        <v>0</v>
      </c>
      <c r="O23" s="237" t="str">
        <f t="shared" si="3"/>
        <v>N.A.</v>
      </c>
      <c r="P23" s="31">
        <v>0</v>
      </c>
      <c r="Q23" s="31">
        <v>0</v>
      </c>
      <c r="R23" s="32">
        <f t="shared" si="4"/>
        <v>0</v>
      </c>
      <c r="S23" s="31">
        <v>0</v>
      </c>
      <c r="T23" s="31">
        <v>0</v>
      </c>
      <c r="U23" s="32">
        <f t="shared" si="6"/>
        <v>0</v>
      </c>
    </row>
    <row r="24" spans="1:21" s="33" customFormat="1" ht="18" customHeight="1" x14ac:dyDescent="0.25">
      <c r="A24" s="242">
        <v>7</v>
      </c>
      <c r="B24" s="243" t="s">
        <v>125</v>
      </c>
      <c r="C24" s="243" t="s">
        <v>126</v>
      </c>
      <c r="D24" s="244">
        <v>0</v>
      </c>
      <c r="E24" s="245">
        <f t="shared" si="5"/>
        <v>0</v>
      </c>
      <c r="F24" s="244">
        <v>0</v>
      </c>
      <c r="G24" s="244">
        <v>0</v>
      </c>
      <c r="H24" s="238">
        <f t="shared" si="1"/>
        <v>0</v>
      </c>
      <c r="I24" s="238"/>
      <c r="J24" s="244">
        <v>0</v>
      </c>
      <c r="K24" s="238">
        <v>0</v>
      </c>
      <c r="L24" s="244">
        <v>0</v>
      </c>
      <c r="M24" s="244">
        <v>0</v>
      </c>
      <c r="N24" s="238">
        <f t="shared" si="2"/>
        <v>0</v>
      </c>
      <c r="O24" s="237" t="str">
        <f t="shared" si="3"/>
        <v>N.A.</v>
      </c>
      <c r="P24" s="31">
        <v>0</v>
      </c>
      <c r="Q24" s="31">
        <v>0</v>
      </c>
      <c r="R24" s="32">
        <f t="shared" si="4"/>
        <v>0</v>
      </c>
      <c r="S24" s="31">
        <v>0</v>
      </c>
      <c r="T24" s="31">
        <v>0</v>
      </c>
      <c r="U24" s="32">
        <f t="shared" si="6"/>
        <v>0</v>
      </c>
    </row>
    <row r="25" spans="1:21" s="33" customFormat="1" ht="18" customHeight="1" x14ac:dyDescent="0.25">
      <c r="A25" s="242">
        <v>9</v>
      </c>
      <c r="B25" s="243" t="s">
        <v>127</v>
      </c>
      <c r="C25" s="243" t="s">
        <v>128</v>
      </c>
      <c r="D25" s="244">
        <v>0</v>
      </c>
      <c r="E25" s="245">
        <f t="shared" si="5"/>
        <v>0</v>
      </c>
      <c r="F25" s="244">
        <v>0</v>
      </c>
      <c r="G25" s="244">
        <v>0</v>
      </c>
      <c r="H25" s="238">
        <f t="shared" si="1"/>
        <v>0</v>
      </c>
      <c r="I25" s="238"/>
      <c r="J25" s="244">
        <v>0</v>
      </c>
      <c r="K25" s="238">
        <v>0</v>
      </c>
      <c r="L25" s="244">
        <v>0</v>
      </c>
      <c r="M25" s="244">
        <v>0</v>
      </c>
      <c r="N25" s="238">
        <f t="shared" si="2"/>
        <v>0</v>
      </c>
      <c r="O25" s="237" t="str">
        <f t="shared" si="3"/>
        <v>N.A.</v>
      </c>
      <c r="P25" s="31">
        <v>0</v>
      </c>
      <c r="Q25" s="31">
        <v>0</v>
      </c>
      <c r="R25" s="32">
        <f t="shared" si="4"/>
        <v>0</v>
      </c>
      <c r="S25" s="31">
        <v>0</v>
      </c>
      <c r="T25" s="31">
        <v>0</v>
      </c>
      <c r="U25" s="32">
        <f t="shared" si="6"/>
        <v>0</v>
      </c>
    </row>
    <row r="26" spans="1:21" s="33" customFormat="1" ht="18" customHeight="1" x14ac:dyDescent="0.25">
      <c r="A26" s="242">
        <v>10</v>
      </c>
      <c r="B26" s="243" t="s">
        <v>127</v>
      </c>
      <c r="C26" s="243" t="s">
        <v>129</v>
      </c>
      <c r="D26" s="244">
        <v>0</v>
      </c>
      <c r="E26" s="245">
        <f t="shared" si="5"/>
        <v>0</v>
      </c>
      <c r="F26" s="244">
        <v>0</v>
      </c>
      <c r="G26" s="244">
        <v>0</v>
      </c>
      <c r="H26" s="238">
        <f t="shared" si="1"/>
        <v>0</v>
      </c>
      <c r="I26" s="238"/>
      <c r="J26" s="244">
        <v>0</v>
      </c>
      <c r="K26" s="238">
        <v>0</v>
      </c>
      <c r="L26" s="244">
        <v>0</v>
      </c>
      <c r="M26" s="244">
        <v>0</v>
      </c>
      <c r="N26" s="238">
        <f t="shared" si="2"/>
        <v>0</v>
      </c>
      <c r="O26" s="237" t="str">
        <f t="shared" si="3"/>
        <v>N.A.</v>
      </c>
      <c r="P26" s="31">
        <v>0</v>
      </c>
      <c r="Q26" s="31">
        <v>0</v>
      </c>
      <c r="R26" s="32">
        <f t="shared" si="4"/>
        <v>0</v>
      </c>
      <c r="S26" s="31">
        <v>0</v>
      </c>
      <c r="T26" s="31">
        <v>0</v>
      </c>
      <c r="U26" s="32">
        <f t="shared" si="6"/>
        <v>0</v>
      </c>
    </row>
    <row r="27" spans="1:21" s="33" customFormat="1" ht="18" customHeight="1" x14ac:dyDescent="0.25">
      <c r="A27" s="242">
        <v>11</v>
      </c>
      <c r="B27" s="243" t="s">
        <v>127</v>
      </c>
      <c r="C27" s="243" t="s">
        <v>130</v>
      </c>
      <c r="D27" s="244">
        <v>0</v>
      </c>
      <c r="E27" s="245">
        <f t="shared" si="5"/>
        <v>0</v>
      </c>
      <c r="F27" s="244">
        <v>0</v>
      </c>
      <c r="G27" s="244">
        <v>0</v>
      </c>
      <c r="H27" s="238">
        <f t="shared" si="1"/>
        <v>0</v>
      </c>
      <c r="I27" s="238"/>
      <c r="J27" s="244">
        <v>0</v>
      </c>
      <c r="K27" s="238">
        <v>0</v>
      </c>
      <c r="L27" s="244">
        <v>0</v>
      </c>
      <c r="M27" s="244">
        <v>0</v>
      </c>
      <c r="N27" s="238">
        <f t="shared" si="2"/>
        <v>0</v>
      </c>
      <c r="O27" s="237" t="str">
        <f t="shared" si="3"/>
        <v>N.A.</v>
      </c>
      <c r="P27" s="31">
        <v>0</v>
      </c>
      <c r="Q27" s="31">
        <v>0</v>
      </c>
      <c r="R27" s="32">
        <f t="shared" si="4"/>
        <v>0</v>
      </c>
      <c r="S27" s="31">
        <v>0</v>
      </c>
      <c r="T27" s="31">
        <v>0</v>
      </c>
      <c r="U27" s="32">
        <f t="shared" si="6"/>
        <v>0</v>
      </c>
    </row>
    <row r="28" spans="1:21" s="33" customFormat="1" ht="18" customHeight="1" x14ac:dyDescent="0.25">
      <c r="A28" s="242">
        <v>12</v>
      </c>
      <c r="B28" s="243" t="s">
        <v>131</v>
      </c>
      <c r="C28" s="243" t="s">
        <v>132</v>
      </c>
      <c r="D28" s="244">
        <v>0</v>
      </c>
      <c r="E28" s="245">
        <f t="shared" si="5"/>
        <v>0</v>
      </c>
      <c r="F28" s="244">
        <v>0</v>
      </c>
      <c r="G28" s="244">
        <v>0</v>
      </c>
      <c r="H28" s="238">
        <f t="shared" si="1"/>
        <v>0</v>
      </c>
      <c r="I28" s="238"/>
      <c r="J28" s="244">
        <v>0</v>
      </c>
      <c r="K28" s="238">
        <v>0</v>
      </c>
      <c r="L28" s="244">
        <v>0</v>
      </c>
      <c r="M28" s="244">
        <v>0</v>
      </c>
      <c r="N28" s="238">
        <f t="shared" si="2"/>
        <v>0</v>
      </c>
      <c r="O28" s="237" t="str">
        <f t="shared" si="3"/>
        <v>N.A.</v>
      </c>
      <c r="P28" s="31">
        <v>0</v>
      </c>
      <c r="Q28" s="31">
        <v>0</v>
      </c>
      <c r="R28" s="32">
        <f t="shared" si="4"/>
        <v>0</v>
      </c>
      <c r="S28" s="31">
        <v>0</v>
      </c>
      <c r="T28" s="31">
        <v>0</v>
      </c>
      <c r="U28" s="32">
        <f t="shared" si="6"/>
        <v>0</v>
      </c>
    </row>
    <row r="29" spans="1:21" s="33" customFormat="1" ht="18" customHeight="1" x14ac:dyDescent="0.25">
      <c r="A29" s="242">
        <v>13</v>
      </c>
      <c r="B29" s="243" t="s">
        <v>131</v>
      </c>
      <c r="C29" s="243" t="s">
        <v>133</v>
      </c>
      <c r="D29" s="244">
        <v>0</v>
      </c>
      <c r="E29" s="245">
        <f t="shared" si="5"/>
        <v>0</v>
      </c>
      <c r="F29" s="244">
        <v>0</v>
      </c>
      <c r="G29" s="244">
        <v>0</v>
      </c>
      <c r="H29" s="238">
        <f t="shared" si="1"/>
        <v>0</v>
      </c>
      <c r="I29" s="238"/>
      <c r="J29" s="244">
        <v>0</v>
      </c>
      <c r="K29" s="238">
        <v>0</v>
      </c>
      <c r="L29" s="244">
        <v>0</v>
      </c>
      <c r="M29" s="244">
        <v>0</v>
      </c>
      <c r="N29" s="238">
        <f t="shared" si="2"/>
        <v>0</v>
      </c>
      <c r="O29" s="237" t="str">
        <f t="shared" si="3"/>
        <v>N.A.</v>
      </c>
      <c r="P29" s="31">
        <v>0</v>
      </c>
      <c r="Q29" s="31">
        <v>0</v>
      </c>
      <c r="R29" s="32">
        <f t="shared" si="4"/>
        <v>0</v>
      </c>
      <c r="S29" s="31">
        <v>0</v>
      </c>
      <c r="T29" s="31">
        <v>0</v>
      </c>
      <c r="U29" s="32">
        <f t="shared" si="6"/>
        <v>0</v>
      </c>
    </row>
    <row r="30" spans="1:21" s="33" customFormat="1" ht="18" customHeight="1" x14ac:dyDescent="0.25">
      <c r="A30" s="242">
        <v>14</v>
      </c>
      <c r="B30" s="243" t="s">
        <v>131</v>
      </c>
      <c r="C30" s="243" t="s">
        <v>134</v>
      </c>
      <c r="D30" s="244">
        <v>0</v>
      </c>
      <c r="E30" s="245">
        <f t="shared" si="5"/>
        <v>0</v>
      </c>
      <c r="F30" s="244">
        <v>0</v>
      </c>
      <c r="G30" s="244">
        <v>0</v>
      </c>
      <c r="H30" s="238">
        <f t="shared" si="1"/>
        <v>0</v>
      </c>
      <c r="I30" s="238"/>
      <c r="J30" s="244">
        <v>0</v>
      </c>
      <c r="K30" s="238">
        <v>0</v>
      </c>
      <c r="L30" s="244">
        <v>0</v>
      </c>
      <c r="M30" s="244">
        <v>0</v>
      </c>
      <c r="N30" s="238">
        <f t="shared" si="2"/>
        <v>0</v>
      </c>
      <c r="O30" s="237" t="str">
        <f t="shared" si="3"/>
        <v>N.A.</v>
      </c>
      <c r="P30" s="31">
        <v>0</v>
      </c>
      <c r="Q30" s="31">
        <v>0</v>
      </c>
      <c r="R30" s="32">
        <f t="shared" si="4"/>
        <v>0</v>
      </c>
      <c r="S30" s="31">
        <v>0</v>
      </c>
      <c r="T30" s="31">
        <v>0</v>
      </c>
      <c r="U30" s="32">
        <f t="shared" si="6"/>
        <v>0</v>
      </c>
    </row>
    <row r="31" spans="1:21" s="33" customFormat="1" ht="18" customHeight="1" x14ac:dyDescent="0.25">
      <c r="A31" s="242">
        <v>15</v>
      </c>
      <c r="B31" s="243" t="s">
        <v>131</v>
      </c>
      <c r="C31" s="243" t="s">
        <v>135</v>
      </c>
      <c r="D31" s="244">
        <v>0</v>
      </c>
      <c r="E31" s="245">
        <f t="shared" si="5"/>
        <v>0</v>
      </c>
      <c r="F31" s="244">
        <v>0</v>
      </c>
      <c r="G31" s="244">
        <v>0</v>
      </c>
      <c r="H31" s="238">
        <f t="shared" si="1"/>
        <v>0</v>
      </c>
      <c r="I31" s="238"/>
      <c r="J31" s="244">
        <v>0</v>
      </c>
      <c r="K31" s="238">
        <v>0</v>
      </c>
      <c r="L31" s="244">
        <v>0</v>
      </c>
      <c r="M31" s="244">
        <v>0</v>
      </c>
      <c r="N31" s="238">
        <f t="shared" si="2"/>
        <v>0</v>
      </c>
      <c r="O31" s="237" t="str">
        <f t="shared" si="3"/>
        <v>N.A.</v>
      </c>
      <c r="P31" s="31">
        <v>0</v>
      </c>
      <c r="Q31" s="31">
        <v>0</v>
      </c>
      <c r="R31" s="32">
        <f t="shared" si="4"/>
        <v>0</v>
      </c>
      <c r="S31" s="31">
        <v>0</v>
      </c>
      <c r="T31" s="31">
        <v>0</v>
      </c>
      <c r="U31" s="32">
        <f t="shared" si="6"/>
        <v>0</v>
      </c>
    </row>
    <row r="32" spans="1:21" s="33" customFormat="1" ht="18" customHeight="1" x14ac:dyDescent="0.25">
      <c r="A32" s="242">
        <v>16</v>
      </c>
      <c r="B32" s="243" t="s">
        <v>131</v>
      </c>
      <c r="C32" s="243" t="s">
        <v>136</v>
      </c>
      <c r="D32" s="244">
        <v>0</v>
      </c>
      <c r="E32" s="245">
        <f t="shared" si="5"/>
        <v>0</v>
      </c>
      <c r="F32" s="244">
        <v>0</v>
      </c>
      <c r="G32" s="244">
        <v>0</v>
      </c>
      <c r="H32" s="238">
        <f t="shared" si="1"/>
        <v>0</v>
      </c>
      <c r="I32" s="238"/>
      <c r="J32" s="244">
        <v>0</v>
      </c>
      <c r="K32" s="238">
        <v>0</v>
      </c>
      <c r="L32" s="244">
        <v>0</v>
      </c>
      <c r="M32" s="244">
        <v>0</v>
      </c>
      <c r="N32" s="238">
        <f t="shared" si="2"/>
        <v>0</v>
      </c>
      <c r="O32" s="237" t="str">
        <f t="shared" si="3"/>
        <v>N.A.</v>
      </c>
      <c r="P32" s="31">
        <v>0</v>
      </c>
      <c r="Q32" s="31">
        <v>0</v>
      </c>
      <c r="R32" s="32">
        <f t="shared" si="4"/>
        <v>0</v>
      </c>
      <c r="S32" s="31">
        <v>0</v>
      </c>
      <c r="T32" s="31">
        <v>0</v>
      </c>
      <c r="U32" s="32">
        <f t="shared" si="6"/>
        <v>0</v>
      </c>
    </row>
    <row r="33" spans="1:21" s="33" customFormat="1" ht="18" customHeight="1" x14ac:dyDescent="0.25">
      <c r="A33" s="242">
        <v>17</v>
      </c>
      <c r="B33" s="243" t="s">
        <v>127</v>
      </c>
      <c r="C33" s="243" t="s">
        <v>137</v>
      </c>
      <c r="D33" s="244">
        <v>0</v>
      </c>
      <c r="E33" s="245">
        <f t="shared" si="5"/>
        <v>0</v>
      </c>
      <c r="F33" s="244">
        <v>0</v>
      </c>
      <c r="G33" s="244">
        <v>0</v>
      </c>
      <c r="H33" s="238">
        <f t="shared" si="1"/>
        <v>0</v>
      </c>
      <c r="I33" s="238"/>
      <c r="J33" s="244">
        <v>0</v>
      </c>
      <c r="K33" s="238">
        <v>0</v>
      </c>
      <c r="L33" s="244">
        <v>0</v>
      </c>
      <c r="M33" s="244">
        <v>0</v>
      </c>
      <c r="N33" s="238">
        <f t="shared" si="2"/>
        <v>0</v>
      </c>
      <c r="O33" s="237" t="str">
        <f t="shared" si="3"/>
        <v>N.A.</v>
      </c>
      <c r="P33" s="31">
        <v>0</v>
      </c>
      <c r="Q33" s="31">
        <v>0</v>
      </c>
      <c r="R33" s="32">
        <f t="shared" si="4"/>
        <v>0</v>
      </c>
      <c r="S33" s="31">
        <v>0</v>
      </c>
      <c r="T33" s="31">
        <v>0</v>
      </c>
      <c r="U33" s="32">
        <f t="shared" si="6"/>
        <v>0</v>
      </c>
    </row>
    <row r="34" spans="1:21" s="33" customFormat="1" ht="18" customHeight="1" x14ac:dyDescent="0.25">
      <c r="A34" s="242">
        <v>18</v>
      </c>
      <c r="B34" s="243" t="s">
        <v>127</v>
      </c>
      <c r="C34" s="243" t="s">
        <v>138</v>
      </c>
      <c r="D34" s="244">
        <v>0</v>
      </c>
      <c r="E34" s="245">
        <f t="shared" si="5"/>
        <v>0</v>
      </c>
      <c r="F34" s="244">
        <v>0</v>
      </c>
      <c r="G34" s="244">
        <v>0</v>
      </c>
      <c r="H34" s="238">
        <f t="shared" si="1"/>
        <v>0</v>
      </c>
      <c r="I34" s="238"/>
      <c r="J34" s="244">
        <v>0</v>
      </c>
      <c r="K34" s="238">
        <v>0</v>
      </c>
      <c r="L34" s="244">
        <v>0</v>
      </c>
      <c r="M34" s="244">
        <v>0</v>
      </c>
      <c r="N34" s="238">
        <f t="shared" si="2"/>
        <v>0</v>
      </c>
      <c r="O34" s="237" t="str">
        <f t="shared" si="3"/>
        <v>N.A.</v>
      </c>
      <c r="P34" s="31">
        <v>0</v>
      </c>
      <c r="Q34" s="31">
        <v>0</v>
      </c>
      <c r="R34" s="32">
        <f t="shared" si="4"/>
        <v>0</v>
      </c>
      <c r="S34" s="31">
        <v>0</v>
      </c>
      <c r="T34" s="31">
        <v>0</v>
      </c>
      <c r="U34" s="32">
        <f t="shared" si="6"/>
        <v>0</v>
      </c>
    </row>
    <row r="35" spans="1:21" s="33" customFormat="1" ht="18" customHeight="1" x14ac:dyDescent="0.25">
      <c r="A35" s="242">
        <v>19</v>
      </c>
      <c r="B35" s="243" t="s">
        <v>127</v>
      </c>
      <c r="C35" s="243" t="s">
        <v>139</v>
      </c>
      <c r="D35" s="244">
        <v>0</v>
      </c>
      <c r="E35" s="245">
        <f t="shared" si="5"/>
        <v>0</v>
      </c>
      <c r="F35" s="244">
        <v>0</v>
      </c>
      <c r="G35" s="244">
        <v>0</v>
      </c>
      <c r="H35" s="238">
        <f t="shared" si="1"/>
        <v>0</v>
      </c>
      <c r="I35" s="238"/>
      <c r="J35" s="244">
        <v>0</v>
      </c>
      <c r="K35" s="238">
        <v>0</v>
      </c>
      <c r="L35" s="244">
        <v>0</v>
      </c>
      <c r="M35" s="244">
        <v>0</v>
      </c>
      <c r="N35" s="238">
        <f t="shared" si="2"/>
        <v>0</v>
      </c>
      <c r="O35" s="237" t="str">
        <f t="shared" si="3"/>
        <v>N.A.</v>
      </c>
      <c r="P35" s="31">
        <v>0</v>
      </c>
      <c r="Q35" s="31">
        <v>0</v>
      </c>
      <c r="R35" s="32">
        <f t="shared" si="4"/>
        <v>0</v>
      </c>
      <c r="S35" s="31">
        <v>0</v>
      </c>
      <c r="T35" s="31">
        <v>0</v>
      </c>
      <c r="U35" s="32">
        <f t="shared" si="6"/>
        <v>0</v>
      </c>
    </row>
    <row r="36" spans="1:21" s="33" customFormat="1" ht="18" customHeight="1" x14ac:dyDescent="0.25">
      <c r="A36" s="242">
        <v>20</v>
      </c>
      <c r="B36" s="243" t="s">
        <v>127</v>
      </c>
      <c r="C36" s="243" t="s">
        <v>140</v>
      </c>
      <c r="D36" s="244">
        <v>0</v>
      </c>
      <c r="E36" s="245">
        <f t="shared" si="5"/>
        <v>0</v>
      </c>
      <c r="F36" s="244">
        <v>0</v>
      </c>
      <c r="G36" s="244">
        <v>0</v>
      </c>
      <c r="H36" s="238">
        <f t="shared" si="1"/>
        <v>0</v>
      </c>
      <c r="I36" s="238"/>
      <c r="J36" s="244">
        <v>0</v>
      </c>
      <c r="K36" s="238">
        <v>0</v>
      </c>
      <c r="L36" s="244">
        <v>0</v>
      </c>
      <c r="M36" s="244">
        <v>0</v>
      </c>
      <c r="N36" s="238">
        <f t="shared" si="2"/>
        <v>0</v>
      </c>
      <c r="O36" s="237" t="str">
        <f t="shared" si="3"/>
        <v>N.A.</v>
      </c>
      <c r="P36" s="31">
        <v>0</v>
      </c>
      <c r="Q36" s="31">
        <v>0</v>
      </c>
      <c r="R36" s="32">
        <f t="shared" si="4"/>
        <v>0</v>
      </c>
      <c r="S36" s="31">
        <v>0</v>
      </c>
      <c r="T36" s="31">
        <v>0</v>
      </c>
      <c r="U36" s="32">
        <f t="shared" si="6"/>
        <v>0</v>
      </c>
    </row>
    <row r="37" spans="1:21" s="33" customFormat="1" ht="18" customHeight="1" x14ac:dyDescent="0.25">
      <c r="A37" s="242">
        <v>21</v>
      </c>
      <c r="B37" s="243" t="s">
        <v>131</v>
      </c>
      <c r="C37" s="243" t="s">
        <v>141</v>
      </c>
      <c r="D37" s="244">
        <v>0</v>
      </c>
      <c r="E37" s="245">
        <f t="shared" si="5"/>
        <v>0</v>
      </c>
      <c r="F37" s="244">
        <v>0</v>
      </c>
      <c r="G37" s="244">
        <v>0</v>
      </c>
      <c r="H37" s="238">
        <f t="shared" si="1"/>
        <v>0</v>
      </c>
      <c r="I37" s="238"/>
      <c r="J37" s="244">
        <v>0</v>
      </c>
      <c r="K37" s="238">
        <v>0</v>
      </c>
      <c r="L37" s="244">
        <v>0</v>
      </c>
      <c r="M37" s="244">
        <v>0</v>
      </c>
      <c r="N37" s="238">
        <f t="shared" si="2"/>
        <v>0</v>
      </c>
      <c r="O37" s="237" t="str">
        <f t="shared" si="3"/>
        <v>N.A.</v>
      </c>
      <c r="P37" s="31">
        <v>0</v>
      </c>
      <c r="Q37" s="31">
        <v>0</v>
      </c>
      <c r="R37" s="32">
        <f t="shared" si="4"/>
        <v>0</v>
      </c>
      <c r="S37" s="31">
        <v>0</v>
      </c>
      <c r="T37" s="31">
        <v>0</v>
      </c>
      <c r="U37" s="32">
        <f t="shared" si="6"/>
        <v>0</v>
      </c>
    </row>
    <row r="38" spans="1:21" s="33" customFormat="1" ht="18" customHeight="1" x14ac:dyDescent="0.25">
      <c r="A38" s="242">
        <v>22</v>
      </c>
      <c r="B38" s="243" t="s">
        <v>131</v>
      </c>
      <c r="C38" s="243" t="s">
        <v>142</v>
      </c>
      <c r="D38" s="244">
        <v>0</v>
      </c>
      <c r="E38" s="245">
        <f t="shared" si="5"/>
        <v>0</v>
      </c>
      <c r="F38" s="244">
        <v>0</v>
      </c>
      <c r="G38" s="244">
        <v>0</v>
      </c>
      <c r="H38" s="238">
        <f t="shared" si="1"/>
        <v>0</v>
      </c>
      <c r="I38" s="238"/>
      <c r="J38" s="244">
        <v>0</v>
      </c>
      <c r="K38" s="238">
        <v>0</v>
      </c>
      <c r="L38" s="244">
        <v>0</v>
      </c>
      <c r="M38" s="244">
        <v>0</v>
      </c>
      <c r="N38" s="238">
        <f t="shared" si="2"/>
        <v>0</v>
      </c>
      <c r="O38" s="237" t="str">
        <f t="shared" si="3"/>
        <v>N.A.</v>
      </c>
      <c r="P38" s="31">
        <v>0</v>
      </c>
      <c r="Q38" s="31">
        <v>0</v>
      </c>
      <c r="R38" s="32">
        <f t="shared" si="4"/>
        <v>0</v>
      </c>
      <c r="S38" s="31">
        <v>0</v>
      </c>
      <c r="T38" s="31">
        <v>0</v>
      </c>
      <c r="U38" s="32">
        <f t="shared" si="6"/>
        <v>0</v>
      </c>
    </row>
    <row r="39" spans="1:21" s="33" customFormat="1" ht="18" customHeight="1" x14ac:dyDescent="0.25">
      <c r="A39" s="242">
        <v>23</v>
      </c>
      <c r="B39" s="243" t="s">
        <v>131</v>
      </c>
      <c r="C39" s="243" t="s">
        <v>143</v>
      </c>
      <c r="D39" s="244">
        <v>0</v>
      </c>
      <c r="E39" s="245">
        <f t="shared" si="5"/>
        <v>0</v>
      </c>
      <c r="F39" s="244">
        <v>0</v>
      </c>
      <c r="G39" s="244">
        <v>0</v>
      </c>
      <c r="H39" s="238">
        <f t="shared" si="1"/>
        <v>0</v>
      </c>
      <c r="I39" s="238"/>
      <c r="J39" s="244">
        <v>0</v>
      </c>
      <c r="K39" s="238">
        <v>0</v>
      </c>
      <c r="L39" s="244">
        <v>0</v>
      </c>
      <c r="M39" s="244">
        <v>0</v>
      </c>
      <c r="N39" s="238">
        <f t="shared" si="2"/>
        <v>0</v>
      </c>
      <c r="O39" s="237" t="str">
        <f t="shared" si="3"/>
        <v>N.A.</v>
      </c>
      <c r="P39" s="31">
        <v>0</v>
      </c>
      <c r="Q39" s="31">
        <v>0</v>
      </c>
      <c r="R39" s="32">
        <f t="shared" si="4"/>
        <v>0</v>
      </c>
      <c r="S39" s="31">
        <v>0</v>
      </c>
      <c r="T39" s="31">
        <v>0</v>
      </c>
      <c r="U39" s="32">
        <f t="shared" si="6"/>
        <v>0</v>
      </c>
    </row>
    <row r="40" spans="1:21" s="33" customFormat="1" ht="18" customHeight="1" x14ac:dyDescent="0.25">
      <c r="A40" s="242">
        <v>24</v>
      </c>
      <c r="B40" s="243" t="s">
        <v>131</v>
      </c>
      <c r="C40" s="243" t="s">
        <v>144</v>
      </c>
      <c r="D40" s="244">
        <v>0</v>
      </c>
      <c r="E40" s="245">
        <f t="shared" si="5"/>
        <v>0</v>
      </c>
      <c r="F40" s="244">
        <v>0</v>
      </c>
      <c r="G40" s="244">
        <v>0</v>
      </c>
      <c r="H40" s="238">
        <f t="shared" si="1"/>
        <v>0</v>
      </c>
      <c r="I40" s="238"/>
      <c r="J40" s="244">
        <v>0</v>
      </c>
      <c r="K40" s="238">
        <v>0</v>
      </c>
      <c r="L40" s="244">
        <v>0</v>
      </c>
      <c r="M40" s="244">
        <v>0</v>
      </c>
      <c r="N40" s="238">
        <f t="shared" si="2"/>
        <v>0</v>
      </c>
      <c r="O40" s="237" t="str">
        <f t="shared" si="3"/>
        <v>N.A.</v>
      </c>
      <c r="P40" s="31">
        <v>0</v>
      </c>
      <c r="Q40" s="31">
        <v>0</v>
      </c>
      <c r="R40" s="32">
        <f t="shared" si="4"/>
        <v>0</v>
      </c>
      <c r="S40" s="31">
        <v>0</v>
      </c>
      <c r="T40" s="31">
        <v>0</v>
      </c>
      <c r="U40" s="32">
        <f t="shared" si="6"/>
        <v>0</v>
      </c>
    </row>
    <row r="41" spans="1:21" s="33" customFormat="1" ht="18" customHeight="1" x14ac:dyDescent="0.25">
      <c r="A41" s="242">
        <v>25</v>
      </c>
      <c r="B41" s="243" t="s">
        <v>115</v>
      </c>
      <c r="C41" s="243" t="s">
        <v>145</v>
      </c>
      <c r="D41" s="244">
        <v>0</v>
      </c>
      <c r="E41" s="245">
        <f t="shared" si="5"/>
        <v>0</v>
      </c>
      <c r="F41" s="244">
        <v>0</v>
      </c>
      <c r="G41" s="244">
        <v>0</v>
      </c>
      <c r="H41" s="238">
        <f t="shared" si="1"/>
        <v>0</v>
      </c>
      <c r="I41" s="238"/>
      <c r="J41" s="244">
        <v>0</v>
      </c>
      <c r="K41" s="238">
        <v>0</v>
      </c>
      <c r="L41" s="244">
        <v>0</v>
      </c>
      <c r="M41" s="244">
        <v>0</v>
      </c>
      <c r="N41" s="238">
        <f t="shared" si="2"/>
        <v>0</v>
      </c>
      <c r="O41" s="237" t="str">
        <f t="shared" si="3"/>
        <v>N.A.</v>
      </c>
      <c r="P41" s="31">
        <v>0</v>
      </c>
      <c r="Q41" s="31">
        <v>0</v>
      </c>
      <c r="R41" s="32">
        <f t="shared" si="4"/>
        <v>0</v>
      </c>
      <c r="S41" s="31">
        <v>0</v>
      </c>
      <c r="T41" s="31">
        <v>0</v>
      </c>
      <c r="U41" s="32">
        <f t="shared" si="6"/>
        <v>0</v>
      </c>
    </row>
    <row r="42" spans="1:21" s="33" customFormat="1" ht="18" customHeight="1" x14ac:dyDescent="0.25">
      <c r="A42" s="242">
        <v>26</v>
      </c>
      <c r="B42" s="243" t="s">
        <v>146</v>
      </c>
      <c r="C42" s="243" t="s">
        <v>147</v>
      </c>
      <c r="D42" s="244">
        <v>0</v>
      </c>
      <c r="E42" s="245">
        <f t="shared" si="5"/>
        <v>0</v>
      </c>
      <c r="F42" s="244">
        <v>0</v>
      </c>
      <c r="G42" s="244">
        <v>0</v>
      </c>
      <c r="H42" s="238">
        <f t="shared" si="1"/>
        <v>0</v>
      </c>
      <c r="I42" s="238"/>
      <c r="J42" s="244">
        <v>0</v>
      </c>
      <c r="K42" s="238">
        <v>0</v>
      </c>
      <c r="L42" s="244">
        <v>0</v>
      </c>
      <c r="M42" s="244">
        <v>0</v>
      </c>
      <c r="N42" s="238">
        <f t="shared" si="2"/>
        <v>0</v>
      </c>
      <c r="O42" s="237" t="str">
        <f t="shared" si="3"/>
        <v>N.A.</v>
      </c>
      <c r="P42" s="31">
        <v>0</v>
      </c>
      <c r="Q42" s="31">
        <v>0</v>
      </c>
      <c r="R42" s="32">
        <f t="shared" si="4"/>
        <v>0</v>
      </c>
      <c r="S42" s="31">
        <v>0</v>
      </c>
      <c r="T42" s="31">
        <v>0</v>
      </c>
      <c r="U42" s="32">
        <f t="shared" si="6"/>
        <v>0</v>
      </c>
    </row>
    <row r="43" spans="1:21" s="33" customFormat="1" ht="18" customHeight="1" x14ac:dyDescent="0.25">
      <c r="A43" s="242">
        <v>27</v>
      </c>
      <c r="B43" s="243" t="s">
        <v>127</v>
      </c>
      <c r="C43" s="243" t="s">
        <v>148</v>
      </c>
      <c r="D43" s="244">
        <v>0</v>
      </c>
      <c r="E43" s="245">
        <f t="shared" si="5"/>
        <v>0</v>
      </c>
      <c r="F43" s="244">
        <v>0</v>
      </c>
      <c r="G43" s="244">
        <v>0</v>
      </c>
      <c r="H43" s="238">
        <f t="shared" si="1"/>
        <v>0</v>
      </c>
      <c r="I43" s="238"/>
      <c r="J43" s="244">
        <v>0</v>
      </c>
      <c r="K43" s="238">
        <v>0</v>
      </c>
      <c r="L43" s="244">
        <v>0</v>
      </c>
      <c r="M43" s="244">
        <v>0</v>
      </c>
      <c r="N43" s="238">
        <f t="shared" si="2"/>
        <v>0</v>
      </c>
      <c r="O43" s="237" t="str">
        <f t="shared" si="3"/>
        <v>N.A.</v>
      </c>
      <c r="P43" s="31">
        <v>0</v>
      </c>
      <c r="Q43" s="31">
        <v>0</v>
      </c>
      <c r="R43" s="32">
        <f t="shared" si="4"/>
        <v>0</v>
      </c>
      <c r="S43" s="31">
        <v>0</v>
      </c>
      <c r="T43" s="31">
        <v>0</v>
      </c>
      <c r="U43" s="32">
        <f t="shared" si="6"/>
        <v>0</v>
      </c>
    </row>
    <row r="44" spans="1:21" s="33" customFormat="1" ht="18" customHeight="1" x14ac:dyDescent="0.25">
      <c r="A44" s="242">
        <v>28</v>
      </c>
      <c r="B44" s="243" t="s">
        <v>127</v>
      </c>
      <c r="C44" s="243" t="s">
        <v>149</v>
      </c>
      <c r="D44" s="244">
        <v>0</v>
      </c>
      <c r="E44" s="245">
        <f t="shared" si="5"/>
        <v>0</v>
      </c>
      <c r="F44" s="244">
        <v>0</v>
      </c>
      <c r="G44" s="244">
        <v>0</v>
      </c>
      <c r="H44" s="238">
        <f t="shared" si="1"/>
        <v>0</v>
      </c>
      <c r="I44" s="238"/>
      <c r="J44" s="244">
        <v>0</v>
      </c>
      <c r="K44" s="238">
        <v>0</v>
      </c>
      <c r="L44" s="244">
        <v>0</v>
      </c>
      <c r="M44" s="244">
        <v>0</v>
      </c>
      <c r="N44" s="238">
        <f t="shared" si="2"/>
        <v>0</v>
      </c>
      <c r="O44" s="237" t="str">
        <f t="shared" si="3"/>
        <v>N.A.</v>
      </c>
      <c r="P44" s="31">
        <v>0</v>
      </c>
      <c r="Q44" s="31">
        <v>0</v>
      </c>
      <c r="R44" s="32">
        <f t="shared" si="4"/>
        <v>0</v>
      </c>
      <c r="S44" s="31">
        <v>0</v>
      </c>
      <c r="T44" s="31">
        <v>0</v>
      </c>
      <c r="U44" s="32">
        <f t="shared" si="6"/>
        <v>0</v>
      </c>
    </row>
    <row r="45" spans="1:21" s="33" customFormat="1" ht="18" customHeight="1" x14ac:dyDescent="0.25">
      <c r="A45" s="242">
        <v>29</v>
      </c>
      <c r="B45" s="243" t="s">
        <v>127</v>
      </c>
      <c r="C45" s="243" t="s">
        <v>150</v>
      </c>
      <c r="D45" s="244">
        <v>0</v>
      </c>
      <c r="E45" s="245">
        <f t="shared" si="5"/>
        <v>0</v>
      </c>
      <c r="F45" s="244">
        <v>0</v>
      </c>
      <c r="G45" s="244">
        <v>0</v>
      </c>
      <c r="H45" s="238">
        <f t="shared" si="1"/>
        <v>0</v>
      </c>
      <c r="I45" s="238"/>
      <c r="J45" s="244">
        <v>0</v>
      </c>
      <c r="K45" s="238">
        <v>0</v>
      </c>
      <c r="L45" s="244">
        <v>0</v>
      </c>
      <c r="M45" s="244">
        <v>0</v>
      </c>
      <c r="N45" s="238">
        <f t="shared" si="2"/>
        <v>0</v>
      </c>
      <c r="O45" s="237" t="str">
        <f t="shared" si="3"/>
        <v>N.A.</v>
      </c>
      <c r="P45" s="31">
        <v>0</v>
      </c>
      <c r="Q45" s="31">
        <v>0</v>
      </c>
      <c r="R45" s="32">
        <f t="shared" si="4"/>
        <v>0</v>
      </c>
      <c r="S45" s="31">
        <v>0</v>
      </c>
      <c r="T45" s="31">
        <v>0</v>
      </c>
      <c r="U45" s="32">
        <f t="shared" si="6"/>
        <v>0</v>
      </c>
    </row>
    <row r="46" spans="1:21" s="33" customFormat="1" ht="18" customHeight="1" x14ac:dyDescent="0.25">
      <c r="A46" s="242">
        <v>30</v>
      </c>
      <c r="B46" s="243" t="s">
        <v>127</v>
      </c>
      <c r="C46" s="243" t="s">
        <v>151</v>
      </c>
      <c r="D46" s="244">
        <v>0</v>
      </c>
      <c r="E46" s="245">
        <f t="shared" si="5"/>
        <v>0</v>
      </c>
      <c r="F46" s="244">
        <v>0</v>
      </c>
      <c r="G46" s="244">
        <v>0</v>
      </c>
      <c r="H46" s="238">
        <f t="shared" si="1"/>
        <v>0</v>
      </c>
      <c r="I46" s="238"/>
      <c r="J46" s="244">
        <v>0</v>
      </c>
      <c r="K46" s="238">
        <v>0</v>
      </c>
      <c r="L46" s="244">
        <v>0</v>
      </c>
      <c r="M46" s="244">
        <v>0</v>
      </c>
      <c r="N46" s="238">
        <f t="shared" si="2"/>
        <v>0</v>
      </c>
      <c r="O46" s="237" t="str">
        <f t="shared" si="3"/>
        <v>N.A.</v>
      </c>
      <c r="P46" s="31">
        <v>0</v>
      </c>
      <c r="Q46" s="31">
        <v>0</v>
      </c>
      <c r="R46" s="32">
        <f t="shared" si="4"/>
        <v>0</v>
      </c>
      <c r="S46" s="31">
        <v>0</v>
      </c>
      <c r="T46" s="31">
        <v>0</v>
      </c>
      <c r="U46" s="32">
        <f t="shared" si="6"/>
        <v>0</v>
      </c>
    </row>
    <row r="47" spans="1:21" s="33" customFormat="1" ht="18" customHeight="1" x14ac:dyDescent="0.25">
      <c r="A47" s="242">
        <v>31</v>
      </c>
      <c r="B47" s="243" t="s">
        <v>127</v>
      </c>
      <c r="C47" s="243" t="s">
        <v>152</v>
      </c>
      <c r="D47" s="244">
        <v>0</v>
      </c>
      <c r="E47" s="245">
        <f t="shared" si="5"/>
        <v>0</v>
      </c>
      <c r="F47" s="244">
        <v>0</v>
      </c>
      <c r="G47" s="244">
        <v>0</v>
      </c>
      <c r="H47" s="238">
        <f t="shared" si="1"/>
        <v>0</v>
      </c>
      <c r="I47" s="238"/>
      <c r="J47" s="244">
        <v>0</v>
      </c>
      <c r="K47" s="238">
        <v>0</v>
      </c>
      <c r="L47" s="244">
        <v>0</v>
      </c>
      <c r="M47" s="244">
        <v>0</v>
      </c>
      <c r="N47" s="238">
        <f t="shared" si="2"/>
        <v>0</v>
      </c>
      <c r="O47" s="237" t="str">
        <f t="shared" si="3"/>
        <v>N.A.</v>
      </c>
      <c r="P47" s="31">
        <v>0</v>
      </c>
      <c r="Q47" s="31">
        <v>0</v>
      </c>
      <c r="R47" s="32">
        <f t="shared" si="4"/>
        <v>0</v>
      </c>
      <c r="S47" s="31">
        <v>0</v>
      </c>
      <c r="T47" s="31">
        <v>0</v>
      </c>
      <c r="U47" s="32">
        <f t="shared" si="6"/>
        <v>0</v>
      </c>
    </row>
    <row r="48" spans="1:21" s="33" customFormat="1" ht="18" customHeight="1" x14ac:dyDescent="0.25">
      <c r="A48" s="242">
        <v>32</v>
      </c>
      <c r="B48" s="243" t="s">
        <v>131</v>
      </c>
      <c r="C48" s="243" t="s">
        <v>153</v>
      </c>
      <c r="D48" s="244">
        <v>0</v>
      </c>
      <c r="E48" s="245">
        <f t="shared" si="5"/>
        <v>0</v>
      </c>
      <c r="F48" s="244">
        <v>0</v>
      </c>
      <c r="G48" s="244">
        <v>0</v>
      </c>
      <c r="H48" s="238">
        <f t="shared" si="1"/>
        <v>0</v>
      </c>
      <c r="I48" s="238"/>
      <c r="J48" s="244">
        <v>0</v>
      </c>
      <c r="K48" s="238">
        <v>0</v>
      </c>
      <c r="L48" s="244">
        <v>0</v>
      </c>
      <c r="M48" s="244">
        <v>0</v>
      </c>
      <c r="N48" s="238">
        <f t="shared" si="2"/>
        <v>0</v>
      </c>
      <c r="O48" s="237" t="str">
        <f t="shared" si="3"/>
        <v>N.A.</v>
      </c>
      <c r="P48" s="31">
        <v>0</v>
      </c>
      <c r="Q48" s="31">
        <v>0</v>
      </c>
      <c r="R48" s="32">
        <f t="shared" si="4"/>
        <v>0</v>
      </c>
      <c r="S48" s="31">
        <v>0</v>
      </c>
      <c r="T48" s="31">
        <v>0</v>
      </c>
      <c r="U48" s="32">
        <f t="shared" si="6"/>
        <v>0</v>
      </c>
    </row>
    <row r="49" spans="1:21" s="33" customFormat="1" ht="18" customHeight="1" x14ac:dyDescent="0.25">
      <c r="A49" s="242">
        <v>33</v>
      </c>
      <c r="B49" s="243" t="s">
        <v>131</v>
      </c>
      <c r="C49" s="243" t="s">
        <v>154</v>
      </c>
      <c r="D49" s="244">
        <v>0</v>
      </c>
      <c r="E49" s="245">
        <f t="shared" si="5"/>
        <v>0</v>
      </c>
      <c r="F49" s="244">
        <v>0</v>
      </c>
      <c r="G49" s="244">
        <v>0</v>
      </c>
      <c r="H49" s="238">
        <f t="shared" si="1"/>
        <v>0</v>
      </c>
      <c r="I49" s="238"/>
      <c r="J49" s="244">
        <v>0</v>
      </c>
      <c r="K49" s="238">
        <v>0</v>
      </c>
      <c r="L49" s="244">
        <v>0</v>
      </c>
      <c r="M49" s="244">
        <v>0</v>
      </c>
      <c r="N49" s="238">
        <f t="shared" si="2"/>
        <v>0</v>
      </c>
      <c r="O49" s="237" t="str">
        <f t="shared" si="3"/>
        <v>N.A.</v>
      </c>
      <c r="P49" s="31">
        <v>0</v>
      </c>
      <c r="Q49" s="31">
        <v>0</v>
      </c>
      <c r="R49" s="32">
        <f t="shared" si="4"/>
        <v>0</v>
      </c>
      <c r="S49" s="31">
        <v>0</v>
      </c>
      <c r="T49" s="31">
        <v>0</v>
      </c>
      <c r="U49" s="32">
        <f t="shared" si="6"/>
        <v>0</v>
      </c>
    </row>
    <row r="50" spans="1:21" s="33" customFormat="1" ht="18" customHeight="1" x14ac:dyDescent="0.25">
      <c r="A50" s="242">
        <v>34</v>
      </c>
      <c r="B50" s="243" t="s">
        <v>131</v>
      </c>
      <c r="C50" s="243" t="s">
        <v>155</v>
      </c>
      <c r="D50" s="244">
        <v>0</v>
      </c>
      <c r="E50" s="245">
        <f t="shared" si="5"/>
        <v>0</v>
      </c>
      <c r="F50" s="244">
        <v>0</v>
      </c>
      <c r="G50" s="244">
        <v>0</v>
      </c>
      <c r="H50" s="238">
        <f t="shared" si="1"/>
        <v>0</v>
      </c>
      <c r="I50" s="238"/>
      <c r="J50" s="244">
        <v>0</v>
      </c>
      <c r="K50" s="238">
        <v>0</v>
      </c>
      <c r="L50" s="244">
        <v>0</v>
      </c>
      <c r="M50" s="244">
        <v>0</v>
      </c>
      <c r="N50" s="238">
        <f t="shared" si="2"/>
        <v>0</v>
      </c>
      <c r="O50" s="237" t="str">
        <f t="shared" si="3"/>
        <v>N.A.</v>
      </c>
      <c r="P50" s="31">
        <v>0</v>
      </c>
      <c r="Q50" s="31">
        <v>0</v>
      </c>
      <c r="R50" s="32">
        <f t="shared" si="4"/>
        <v>0</v>
      </c>
      <c r="S50" s="31">
        <v>0</v>
      </c>
      <c r="T50" s="31">
        <v>0</v>
      </c>
      <c r="U50" s="32">
        <f t="shared" si="6"/>
        <v>0</v>
      </c>
    </row>
    <row r="51" spans="1:21" s="33" customFormat="1" ht="18" customHeight="1" x14ac:dyDescent="0.25">
      <c r="A51" s="242">
        <v>35</v>
      </c>
      <c r="B51" s="243" t="s">
        <v>131</v>
      </c>
      <c r="C51" s="243" t="s">
        <v>156</v>
      </c>
      <c r="D51" s="244">
        <v>0</v>
      </c>
      <c r="E51" s="245">
        <f t="shared" si="5"/>
        <v>0</v>
      </c>
      <c r="F51" s="244">
        <v>0</v>
      </c>
      <c r="G51" s="244">
        <v>0</v>
      </c>
      <c r="H51" s="238">
        <f t="shared" si="1"/>
        <v>0</v>
      </c>
      <c r="I51" s="238"/>
      <c r="J51" s="244">
        <v>0</v>
      </c>
      <c r="K51" s="238">
        <v>0</v>
      </c>
      <c r="L51" s="244">
        <v>0</v>
      </c>
      <c r="M51" s="244">
        <v>0</v>
      </c>
      <c r="N51" s="238">
        <f t="shared" si="2"/>
        <v>0</v>
      </c>
      <c r="O51" s="237" t="str">
        <f t="shared" si="3"/>
        <v>N.A.</v>
      </c>
      <c r="P51" s="31">
        <v>0</v>
      </c>
      <c r="Q51" s="31">
        <v>0</v>
      </c>
      <c r="R51" s="32">
        <f t="shared" si="4"/>
        <v>0</v>
      </c>
      <c r="S51" s="31">
        <v>0</v>
      </c>
      <c r="T51" s="31">
        <v>0</v>
      </c>
      <c r="U51" s="32">
        <f t="shared" si="6"/>
        <v>0</v>
      </c>
    </row>
    <row r="52" spans="1:21" s="33" customFormat="1" ht="18" customHeight="1" x14ac:dyDescent="0.25">
      <c r="A52" s="242">
        <v>36</v>
      </c>
      <c r="B52" s="243" t="s">
        <v>131</v>
      </c>
      <c r="C52" s="243" t="s">
        <v>157</v>
      </c>
      <c r="D52" s="244">
        <v>0</v>
      </c>
      <c r="E52" s="245">
        <f t="shared" si="5"/>
        <v>0</v>
      </c>
      <c r="F52" s="244">
        <v>0</v>
      </c>
      <c r="G52" s="244">
        <v>0</v>
      </c>
      <c r="H52" s="238">
        <f t="shared" si="1"/>
        <v>0</v>
      </c>
      <c r="I52" s="238"/>
      <c r="J52" s="244">
        <v>0</v>
      </c>
      <c r="K52" s="238">
        <v>0</v>
      </c>
      <c r="L52" s="244">
        <v>0</v>
      </c>
      <c r="M52" s="244">
        <v>0</v>
      </c>
      <c r="N52" s="238">
        <f t="shared" si="2"/>
        <v>0</v>
      </c>
      <c r="O52" s="237" t="str">
        <f t="shared" si="3"/>
        <v>N.A.</v>
      </c>
      <c r="P52" s="31">
        <v>0</v>
      </c>
      <c r="Q52" s="31">
        <v>0</v>
      </c>
      <c r="R52" s="32">
        <f t="shared" si="4"/>
        <v>0</v>
      </c>
      <c r="S52" s="31">
        <v>0</v>
      </c>
      <c r="T52" s="31">
        <v>0</v>
      </c>
      <c r="U52" s="32">
        <f t="shared" si="6"/>
        <v>0</v>
      </c>
    </row>
    <row r="53" spans="1:21" s="33" customFormat="1" ht="18" customHeight="1" x14ac:dyDescent="0.25">
      <c r="A53" s="242">
        <v>37</v>
      </c>
      <c r="B53" s="243" t="s">
        <v>131</v>
      </c>
      <c r="C53" s="243" t="s">
        <v>158</v>
      </c>
      <c r="D53" s="244">
        <v>0</v>
      </c>
      <c r="E53" s="245">
        <f t="shared" si="5"/>
        <v>0</v>
      </c>
      <c r="F53" s="244">
        <v>0</v>
      </c>
      <c r="G53" s="244">
        <v>0</v>
      </c>
      <c r="H53" s="238">
        <f t="shared" si="1"/>
        <v>0</v>
      </c>
      <c r="I53" s="238"/>
      <c r="J53" s="244">
        <v>0</v>
      </c>
      <c r="K53" s="238">
        <v>0</v>
      </c>
      <c r="L53" s="244">
        <v>0</v>
      </c>
      <c r="M53" s="244">
        <v>0</v>
      </c>
      <c r="N53" s="238">
        <f t="shared" si="2"/>
        <v>0</v>
      </c>
      <c r="O53" s="237" t="str">
        <f t="shared" si="3"/>
        <v>N.A.</v>
      </c>
      <c r="P53" s="31">
        <v>0</v>
      </c>
      <c r="Q53" s="31">
        <v>0</v>
      </c>
      <c r="R53" s="32">
        <f t="shared" si="4"/>
        <v>0</v>
      </c>
      <c r="S53" s="31">
        <v>0</v>
      </c>
      <c r="T53" s="31">
        <v>0</v>
      </c>
      <c r="U53" s="32">
        <f t="shared" si="6"/>
        <v>0</v>
      </c>
    </row>
    <row r="54" spans="1:21" s="33" customFormat="1" ht="18" customHeight="1" x14ac:dyDescent="0.25">
      <c r="A54" s="242">
        <v>38</v>
      </c>
      <c r="B54" s="243" t="s">
        <v>117</v>
      </c>
      <c r="C54" s="243" t="s">
        <v>159</v>
      </c>
      <c r="D54" s="244">
        <v>0</v>
      </c>
      <c r="E54" s="245">
        <f t="shared" si="5"/>
        <v>0</v>
      </c>
      <c r="F54" s="244">
        <v>0</v>
      </c>
      <c r="G54" s="244">
        <v>0</v>
      </c>
      <c r="H54" s="238">
        <f t="shared" si="1"/>
        <v>0</v>
      </c>
      <c r="I54" s="238"/>
      <c r="J54" s="244">
        <v>0</v>
      </c>
      <c r="K54" s="238">
        <v>0</v>
      </c>
      <c r="L54" s="244">
        <v>0</v>
      </c>
      <c r="M54" s="244">
        <v>0</v>
      </c>
      <c r="N54" s="238">
        <f t="shared" si="2"/>
        <v>0</v>
      </c>
      <c r="O54" s="237" t="str">
        <f t="shared" si="3"/>
        <v>N.A.</v>
      </c>
      <c r="P54" s="31">
        <v>0</v>
      </c>
      <c r="Q54" s="31">
        <v>0</v>
      </c>
      <c r="R54" s="32">
        <f t="shared" si="4"/>
        <v>0</v>
      </c>
      <c r="S54" s="31">
        <v>0</v>
      </c>
      <c r="T54" s="31">
        <v>0</v>
      </c>
      <c r="U54" s="32">
        <f t="shared" si="6"/>
        <v>0</v>
      </c>
    </row>
    <row r="55" spans="1:21" s="33" customFormat="1" ht="18" customHeight="1" x14ac:dyDescent="0.25">
      <c r="A55" s="242">
        <v>39</v>
      </c>
      <c r="B55" s="243" t="s">
        <v>127</v>
      </c>
      <c r="C55" s="243" t="s">
        <v>160</v>
      </c>
      <c r="D55" s="244">
        <v>0</v>
      </c>
      <c r="E55" s="245">
        <f t="shared" si="5"/>
        <v>0</v>
      </c>
      <c r="F55" s="244">
        <v>0</v>
      </c>
      <c r="G55" s="244">
        <v>0</v>
      </c>
      <c r="H55" s="238">
        <f t="shared" si="1"/>
        <v>0</v>
      </c>
      <c r="I55" s="238"/>
      <c r="J55" s="244">
        <v>0</v>
      </c>
      <c r="K55" s="238">
        <v>0</v>
      </c>
      <c r="L55" s="244">
        <v>0</v>
      </c>
      <c r="M55" s="244">
        <v>0</v>
      </c>
      <c r="N55" s="238">
        <f t="shared" si="2"/>
        <v>0</v>
      </c>
      <c r="O55" s="237" t="str">
        <f t="shared" si="3"/>
        <v>N.A.</v>
      </c>
      <c r="P55" s="31">
        <v>0</v>
      </c>
      <c r="Q55" s="31">
        <v>0</v>
      </c>
      <c r="R55" s="32">
        <f t="shared" si="4"/>
        <v>0</v>
      </c>
      <c r="S55" s="31">
        <v>0</v>
      </c>
      <c r="T55" s="31">
        <v>0</v>
      </c>
      <c r="U55" s="32">
        <f t="shared" si="6"/>
        <v>0</v>
      </c>
    </row>
    <row r="56" spans="1:21" s="33" customFormat="1" ht="18" customHeight="1" x14ac:dyDescent="0.25">
      <c r="A56" s="242">
        <v>40</v>
      </c>
      <c r="B56" s="243" t="s">
        <v>127</v>
      </c>
      <c r="C56" s="243" t="s">
        <v>161</v>
      </c>
      <c r="D56" s="244">
        <v>0</v>
      </c>
      <c r="E56" s="245">
        <f t="shared" si="5"/>
        <v>0</v>
      </c>
      <c r="F56" s="244">
        <v>0</v>
      </c>
      <c r="G56" s="244">
        <v>0</v>
      </c>
      <c r="H56" s="238">
        <f t="shared" si="1"/>
        <v>0</v>
      </c>
      <c r="I56" s="238"/>
      <c r="J56" s="244">
        <v>0</v>
      </c>
      <c r="K56" s="238">
        <v>0</v>
      </c>
      <c r="L56" s="244">
        <v>0</v>
      </c>
      <c r="M56" s="244">
        <v>0</v>
      </c>
      <c r="N56" s="238">
        <f t="shared" si="2"/>
        <v>0</v>
      </c>
      <c r="O56" s="237" t="str">
        <f t="shared" si="3"/>
        <v>N.A.</v>
      </c>
      <c r="P56" s="31">
        <v>0</v>
      </c>
      <c r="Q56" s="31">
        <v>0</v>
      </c>
      <c r="R56" s="32">
        <f t="shared" si="4"/>
        <v>0</v>
      </c>
      <c r="S56" s="31">
        <v>0</v>
      </c>
      <c r="T56" s="31">
        <v>0</v>
      </c>
      <c r="U56" s="32">
        <f t="shared" si="6"/>
        <v>0</v>
      </c>
    </row>
    <row r="57" spans="1:21" s="33" customFormat="1" ht="18" customHeight="1" x14ac:dyDescent="0.25">
      <c r="A57" s="242">
        <v>41</v>
      </c>
      <c r="B57" s="243" t="s">
        <v>127</v>
      </c>
      <c r="C57" s="243" t="s">
        <v>162</v>
      </c>
      <c r="D57" s="244">
        <v>0</v>
      </c>
      <c r="E57" s="245">
        <f t="shared" si="5"/>
        <v>0</v>
      </c>
      <c r="F57" s="244">
        <v>0</v>
      </c>
      <c r="G57" s="244">
        <v>0</v>
      </c>
      <c r="H57" s="238">
        <f t="shared" si="1"/>
        <v>0</v>
      </c>
      <c r="I57" s="238"/>
      <c r="J57" s="244">
        <v>0</v>
      </c>
      <c r="K57" s="238">
        <v>0</v>
      </c>
      <c r="L57" s="244">
        <v>0</v>
      </c>
      <c r="M57" s="244">
        <v>0</v>
      </c>
      <c r="N57" s="238">
        <f t="shared" si="2"/>
        <v>0</v>
      </c>
      <c r="O57" s="237" t="str">
        <f t="shared" si="3"/>
        <v>N.A.</v>
      </c>
      <c r="P57" s="31">
        <v>0</v>
      </c>
      <c r="Q57" s="31">
        <v>0</v>
      </c>
      <c r="R57" s="32">
        <f t="shared" si="4"/>
        <v>0</v>
      </c>
      <c r="S57" s="31">
        <v>0</v>
      </c>
      <c r="T57" s="31">
        <v>0</v>
      </c>
      <c r="U57" s="32">
        <f t="shared" si="6"/>
        <v>0</v>
      </c>
    </row>
    <row r="58" spans="1:21" s="33" customFormat="1" ht="18" customHeight="1" x14ac:dyDescent="0.25">
      <c r="A58" s="242">
        <v>42</v>
      </c>
      <c r="B58" s="243" t="s">
        <v>127</v>
      </c>
      <c r="C58" s="243" t="s">
        <v>163</v>
      </c>
      <c r="D58" s="244">
        <v>0</v>
      </c>
      <c r="E58" s="245">
        <f t="shared" si="5"/>
        <v>0</v>
      </c>
      <c r="F58" s="244">
        <v>0</v>
      </c>
      <c r="G58" s="244">
        <v>0</v>
      </c>
      <c r="H58" s="238">
        <f t="shared" si="1"/>
        <v>0</v>
      </c>
      <c r="I58" s="238"/>
      <c r="J58" s="244">
        <v>0</v>
      </c>
      <c r="K58" s="238">
        <v>0</v>
      </c>
      <c r="L58" s="244">
        <v>0</v>
      </c>
      <c r="M58" s="244">
        <v>0</v>
      </c>
      <c r="N58" s="238">
        <f t="shared" si="2"/>
        <v>0</v>
      </c>
      <c r="O58" s="237" t="str">
        <f t="shared" si="3"/>
        <v>N.A.</v>
      </c>
      <c r="P58" s="31">
        <v>0</v>
      </c>
      <c r="Q58" s="31">
        <v>0</v>
      </c>
      <c r="R58" s="32">
        <f t="shared" si="4"/>
        <v>0</v>
      </c>
      <c r="S58" s="31">
        <v>0</v>
      </c>
      <c r="T58" s="31">
        <v>0</v>
      </c>
      <c r="U58" s="32">
        <f t="shared" si="6"/>
        <v>0</v>
      </c>
    </row>
    <row r="59" spans="1:21" s="33" customFormat="1" ht="18" customHeight="1" x14ac:dyDescent="0.25">
      <c r="A59" s="242">
        <v>43</v>
      </c>
      <c r="B59" s="243" t="s">
        <v>127</v>
      </c>
      <c r="C59" s="243" t="s">
        <v>164</v>
      </c>
      <c r="D59" s="244">
        <v>0</v>
      </c>
      <c r="E59" s="245">
        <f t="shared" si="5"/>
        <v>0</v>
      </c>
      <c r="F59" s="244">
        <v>0</v>
      </c>
      <c r="G59" s="244">
        <v>0</v>
      </c>
      <c r="H59" s="238">
        <f t="shared" si="1"/>
        <v>0</v>
      </c>
      <c r="I59" s="238"/>
      <c r="J59" s="244">
        <v>0</v>
      </c>
      <c r="K59" s="238">
        <v>0</v>
      </c>
      <c r="L59" s="244">
        <v>0</v>
      </c>
      <c r="M59" s="244">
        <v>0</v>
      </c>
      <c r="N59" s="238">
        <f t="shared" si="2"/>
        <v>0</v>
      </c>
      <c r="O59" s="237" t="str">
        <f t="shared" si="3"/>
        <v>N.A.</v>
      </c>
      <c r="P59" s="31">
        <v>0</v>
      </c>
      <c r="Q59" s="31">
        <v>0</v>
      </c>
      <c r="R59" s="32">
        <f t="shared" si="4"/>
        <v>0</v>
      </c>
      <c r="S59" s="31">
        <v>0</v>
      </c>
      <c r="T59" s="31">
        <v>0</v>
      </c>
      <c r="U59" s="32">
        <f t="shared" si="6"/>
        <v>0</v>
      </c>
    </row>
    <row r="60" spans="1:21" s="33" customFormat="1" ht="18" customHeight="1" x14ac:dyDescent="0.25">
      <c r="A60" s="242">
        <v>44</v>
      </c>
      <c r="B60" s="243" t="s">
        <v>131</v>
      </c>
      <c r="C60" s="243" t="s">
        <v>165</v>
      </c>
      <c r="D60" s="244">
        <v>0</v>
      </c>
      <c r="E60" s="245">
        <f t="shared" si="5"/>
        <v>0</v>
      </c>
      <c r="F60" s="244">
        <v>0</v>
      </c>
      <c r="G60" s="244">
        <v>0</v>
      </c>
      <c r="H60" s="238">
        <f t="shared" si="1"/>
        <v>0</v>
      </c>
      <c r="I60" s="238"/>
      <c r="J60" s="244">
        <v>0</v>
      </c>
      <c r="K60" s="238">
        <v>0</v>
      </c>
      <c r="L60" s="244">
        <v>0</v>
      </c>
      <c r="M60" s="244">
        <v>0</v>
      </c>
      <c r="N60" s="238">
        <f t="shared" si="2"/>
        <v>0</v>
      </c>
      <c r="O60" s="237" t="str">
        <f t="shared" si="3"/>
        <v>N.A.</v>
      </c>
      <c r="P60" s="31">
        <v>0</v>
      </c>
      <c r="Q60" s="31">
        <v>0</v>
      </c>
      <c r="R60" s="32">
        <f t="shared" si="4"/>
        <v>0</v>
      </c>
      <c r="S60" s="31">
        <v>0</v>
      </c>
      <c r="T60" s="31">
        <v>0</v>
      </c>
      <c r="U60" s="32">
        <f t="shared" si="6"/>
        <v>0</v>
      </c>
    </row>
    <row r="61" spans="1:21" s="33" customFormat="1" ht="18" customHeight="1" x14ac:dyDescent="0.25">
      <c r="A61" s="242">
        <v>45</v>
      </c>
      <c r="B61" s="243" t="s">
        <v>131</v>
      </c>
      <c r="C61" s="243" t="s">
        <v>166</v>
      </c>
      <c r="D61" s="244">
        <v>0</v>
      </c>
      <c r="E61" s="245">
        <f t="shared" si="5"/>
        <v>0</v>
      </c>
      <c r="F61" s="244">
        <v>0</v>
      </c>
      <c r="G61" s="244">
        <v>0</v>
      </c>
      <c r="H61" s="238">
        <f t="shared" si="1"/>
        <v>0</v>
      </c>
      <c r="I61" s="238"/>
      <c r="J61" s="244">
        <v>0</v>
      </c>
      <c r="K61" s="238">
        <v>0</v>
      </c>
      <c r="L61" s="244">
        <v>0</v>
      </c>
      <c r="M61" s="244">
        <v>0</v>
      </c>
      <c r="N61" s="238">
        <f t="shared" si="2"/>
        <v>0</v>
      </c>
      <c r="O61" s="237" t="str">
        <f t="shared" si="3"/>
        <v>N.A.</v>
      </c>
      <c r="P61" s="31">
        <v>0</v>
      </c>
      <c r="Q61" s="31">
        <v>0</v>
      </c>
      <c r="R61" s="32">
        <f t="shared" si="4"/>
        <v>0</v>
      </c>
      <c r="S61" s="31">
        <v>0</v>
      </c>
      <c r="T61" s="31">
        <v>0</v>
      </c>
      <c r="U61" s="32">
        <f t="shared" si="6"/>
        <v>0</v>
      </c>
    </row>
    <row r="62" spans="1:21" s="33" customFormat="1" ht="18" customHeight="1" x14ac:dyDescent="0.25">
      <c r="A62" s="242">
        <v>46</v>
      </c>
      <c r="B62" s="243" t="s">
        <v>131</v>
      </c>
      <c r="C62" s="243" t="s">
        <v>167</v>
      </c>
      <c r="D62" s="244">
        <v>0</v>
      </c>
      <c r="E62" s="245">
        <f t="shared" si="5"/>
        <v>0</v>
      </c>
      <c r="F62" s="244">
        <v>0</v>
      </c>
      <c r="G62" s="244">
        <v>0</v>
      </c>
      <c r="H62" s="238">
        <f t="shared" si="1"/>
        <v>0</v>
      </c>
      <c r="I62" s="238"/>
      <c r="J62" s="244">
        <v>0</v>
      </c>
      <c r="K62" s="238">
        <v>0</v>
      </c>
      <c r="L62" s="244">
        <v>0</v>
      </c>
      <c r="M62" s="244">
        <v>0</v>
      </c>
      <c r="N62" s="238">
        <f t="shared" si="2"/>
        <v>0</v>
      </c>
      <c r="O62" s="237" t="str">
        <f t="shared" si="3"/>
        <v>N.A.</v>
      </c>
      <c r="P62" s="31">
        <v>0</v>
      </c>
      <c r="Q62" s="31">
        <v>0</v>
      </c>
      <c r="R62" s="32">
        <f t="shared" si="4"/>
        <v>0</v>
      </c>
      <c r="S62" s="31">
        <v>0</v>
      </c>
      <c r="T62" s="31">
        <v>0</v>
      </c>
      <c r="U62" s="32">
        <f t="shared" si="6"/>
        <v>0</v>
      </c>
    </row>
    <row r="63" spans="1:21" s="33" customFormat="1" ht="18" customHeight="1" x14ac:dyDescent="0.25">
      <c r="A63" s="242">
        <v>47</v>
      </c>
      <c r="B63" s="243" t="s">
        <v>131</v>
      </c>
      <c r="C63" s="243" t="s">
        <v>168</v>
      </c>
      <c r="D63" s="244">
        <v>0</v>
      </c>
      <c r="E63" s="245">
        <f t="shared" si="5"/>
        <v>0</v>
      </c>
      <c r="F63" s="244">
        <v>0</v>
      </c>
      <c r="G63" s="244">
        <v>0</v>
      </c>
      <c r="H63" s="238">
        <f t="shared" si="1"/>
        <v>0</v>
      </c>
      <c r="I63" s="238"/>
      <c r="J63" s="244">
        <v>0</v>
      </c>
      <c r="K63" s="238">
        <v>0</v>
      </c>
      <c r="L63" s="244">
        <v>0</v>
      </c>
      <c r="M63" s="244">
        <v>0</v>
      </c>
      <c r="N63" s="238">
        <f t="shared" si="2"/>
        <v>0</v>
      </c>
      <c r="O63" s="237" t="str">
        <f t="shared" si="3"/>
        <v>N.A.</v>
      </c>
      <c r="P63" s="31">
        <v>0</v>
      </c>
      <c r="Q63" s="31">
        <v>0</v>
      </c>
      <c r="R63" s="32">
        <f t="shared" si="4"/>
        <v>0</v>
      </c>
      <c r="S63" s="31">
        <v>0</v>
      </c>
      <c r="T63" s="31">
        <v>0</v>
      </c>
      <c r="U63" s="32">
        <f t="shared" si="6"/>
        <v>0</v>
      </c>
    </row>
    <row r="64" spans="1:21" s="33" customFormat="1" ht="18" customHeight="1" x14ac:dyDescent="0.25">
      <c r="A64" s="242">
        <v>48</v>
      </c>
      <c r="B64" s="243" t="s">
        <v>119</v>
      </c>
      <c r="C64" s="243" t="s">
        <v>169</v>
      </c>
      <c r="D64" s="244">
        <v>0</v>
      </c>
      <c r="E64" s="245">
        <f t="shared" si="5"/>
        <v>0</v>
      </c>
      <c r="F64" s="244">
        <v>0</v>
      </c>
      <c r="G64" s="244">
        <v>0</v>
      </c>
      <c r="H64" s="238">
        <f t="shared" si="1"/>
        <v>0</v>
      </c>
      <c r="I64" s="238"/>
      <c r="J64" s="244">
        <v>0</v>
      </c>
      <c r="K64" s="238">
        <v>0</v>
      </c>
      <c r="L64" s="244">
        <v>0</v>
      </c>
      <c r="M64" s="244">
        <v>0</v>
      </c>
      <c r="N64" s="238">
        <f t="shared" si="2"/>
        <v>0</v>
      </c>
      <c r="O64" s="237" t="str">
        <f t="shared" si="3"/>
        <v>N.A.</v>
      </c>
      <c r="P64" s="31">
        <v>0</v>
      </c>
      <c r="Q64" s="31">
        <v>0</v>
      </c>
      <c r="R64" s="32">
        <f t="shared" si="4"/>
        <v>0</v>
      </c>
      <c r="S64" s="31">
        <v>0</v>
      </c>
      <c r="T64" s="31">
        <v>0</v>
      </c>
      <c r="U64" s="32">
        <f t="shared" si="6"/>
        <v>0</v>
      </c>
    </row>
    <row r="65" spans="1:21" s="33" customFormat="1" ht="18" customHeight="1" x14ac:dyDescent="0.25">
      <c r="A65" s="242">
        <v>49</v>
      </c>
      <c r="B65" s="243" t="s">
        <v>127</v>
      </c>
      <c r="C65" s="243" t="s">
        <v>170</v>
      </c>
      <c r="D65" s="244">
        <v>0</v>
      </c>
      <c r="E65" s="245">
        <f t="shared" si="5"/>
        <v>0</v>
      </c>
      <c r="F65" s="244">
        <v>0</v>
      </c>
      <c r="G65" s="244">
        <v>0</v>
      </c>
      <c r="H65" s="238">
        <f t="shared" si="1"/>
        <v>0</v>
      </c>
      <c r="I65" s="238"/>
      <c r="J65" s="244">
        <v>0</v>
      </c>
      <c r="K65" s="238">
        <v>0</v>
      </c>
      <c r="L65" s="244">
        <v>0</v>
      </c>
      <c r="M65" s="244">
        <v>0</v>
      </c>
      <c r="N65" s="238">
        <f t="shared" si="2"/>
        <v>0</v>
      </c>
      <c r="O65" s="237" t="str">
        <f t="shared" si="3"/>
        <v>N.A.</v>
      </c>
      <c r="P65" s="31">
        <v>0</v>
      </c>
      <c r="Q65" s="31">
        <v>0</v>
      </c>
      <c r="R65" s="32">
        <f t="shared" si="4"/>
        <v>0</v>
      </c>
      <c r="S65" s="31">
        <v>0</v>
      </c>
      <c r="T65" s="31">
        <v>0</v>
      </c>
      <c r="U65" s="32">
        <f t="shared" si="6"/>
        <v>0</v>
      </c>
    </row>
    <row r="66" spans="1:21" s="33" customFormat="1" ht="18" customHeight="1" x14ac:dyDescent="0.25">
      <c r="A66" s="242">
        <v>50</v>
      </c>
      <c r="B66" s="243" t="s">
        <v>127</v>
      </c>
      <c r="C66" s="243" t="s">
        <v>171</v>
      </c>
      <c r="D66" s="244">
        <v>0</v>
      </c>
      <c r="E66" s="245">
        <f t="shared" si="5"/>
        <v>0</v>
      </c>
      <c r="F66" s="244">
        <v>0</v>
      </c>
      <c r="G66" s="244">
        <v>0</v>
      </c>
      <c r="H66" s="238">
        <f t="shared" si="1"/>
        <v>0</v>
      </c>
      <c r="I66" s="238"/>
      <c r="J66" s="244">
        <v>0</v>
      </c>
      <c r="K66" s="238">
        <v>0</v>
      </c>
      <c r="L66" s="244">
        <v>0</v>
      </c>
      <c r="M66" s="244">
        <v>0</v>
      </c>
      <c r="N66" s="238">
        <f t="shared" si="2"/>
        <v>0</v>
      </c>
      <c r="O66" s="237" t="str">
        <f t="shared" si="3"/>
        <v>N.A.</v>
      </c>
      <c r="P66" s="31">
        <v>0</v>
      </c>
      <c r="Q66" s="31">
        <v>0</v>
      </c>
      <c r="R66" s="32">
        <f t="shared" si="4"/>
        <v>0</v>
      </c>
      <c r="S66" s="31">
        <v>0</v>
      </c>
      <c r="T66" s="31">
        <v>0</v>
      </c>
      <c r="U66" s="32">
        <f t="shared" si="6"/>
        <v>0</v>
      </c>
    </row>
    <row r="67" spans="1:21" s="33" customFormat="1" ht="18" customHeight="1" x14ac:dyDescent="0.25">
      <c r="A67" s="242">
        <v>51</v>
      </c>
      <c r="B67" s="243" t="s">
        <v>127</v>
      </c>
      <c r="C67" s="243" t="s">
        <v>172</v>
      </c>
      <c r="D67" s="244">
        <v>0</v>
      </c>
      <c r="E67" s="245">
        <f t="shared" si="5"/>
        <v>0</v>
      </c>
      <c r="F67" s="244">
        <v>0</v>
      </c>
      <c r="G67" s="244">
        <v>0</v>
      </c>
      <c r="H67" s="238">
        <f t="shared" si="1"/>
        <v>0</v>
      </c>
      <c r="I67" s="238"/>
      <c r="J67" s="244">
        <v>0</v>
      </c>
      <c r="K67" s="238">
        <v>0</v>
      </c>
      <c r="L67" s="244">
        <v>0</v>
      </c>
      <c r="M67" s="244">
        <v>0</v>
      </c>
      <c r="N67" s="238">
        <f t="shared" si="2"/>
        <v>0</v>
      </c>
      <c r="O67" s="237" t="str">
        <f t="shared" si="3"/>
        <v>N.A.</v>
      </c>
      <c r="P67" s="31">
        <v>0</v>
      </c>
      <c r="Q67" s="31">
        <v>0</v>
      </c>
      <c r="R67" s="32">
        <f t="shared" si="4"/>
        <v>0</v>
      </c>
      <c r="S67" s="31">
        <v>0</v>
      </c>
      <c r="T67" s="31">
        <v>0</v>
      </c>
      <c r="U67" s="32">
        <f t="shared" si="6"/>
        <v>0</v>
      </c>
    </row>
    <row r="68" spans="1:21" s="33" customFormat="1" ht="18" customHeight="1" x14ac:dyDescent="0.25">
      <c r="A68" s="242">
        <v>52</v>
      </c>
      <c r="B68" s="243" t="s">
        <v>127</v>
      </c>
      <c r="C68" s="243" t="s">
        <v>173</v>
      </c>
      <c r="D68" s="244">
        <v>0</v>
      </c>
      <c r="E68" s="245">
        <f t="shared" si="5"/>
        <v>0</v>
      </c>
      <c r="F68" s="244">
        <v>0</v>
      </c>
      <c r="G68" s="244">
        <v>0</v>
      </c>
      <c r="H68" s="238">
        <f t="shared" si="1"/>
        <v>0</v>
      </c>
      <c r="I68" s="238"/>
      <c r="J68" s="244">
        <v>0</v>
      </c>
      <c r="K68" s="238">
        <v>0</v>
      </c>
      <c r="L68" s="244">
        <v>0</v>
      </c>
      <c r="M68" s="244">
        <v>0</v>
      </c>
      <c r="N68" s="238">
        <f t="shared" si="2"/>
        <v>0</v>
      </c>
      <c r="O68" s="237" t="str">
        <f t="shared" si="3"/>
        <v>N.A.</v>
      </c>
      <c r="P68" s="31">
        <v>0</v>
      </c>
      <c r="Q68" s="31">
        <v>0</v>
      </c>
      <c r="R68" s="32">
        <f t="shared" si="4"/>
        <v>0</v>
      </c>
      <c r="S68" s="31">
        <v>0</v>
      </c>
      <c r="T68" s="31">
        <v>0</v>
      </c>
      <c r="U68" s="32">
        <f t="shared" si="6"/>
        <v>0</v>
      </c>
    </row>
    <row r="69" spans="1:21" s="33" customFormat="1" ht="18" customHeight="1" x14ac:dyDescent="0.25">
      <c r="A69" s="242">
        <v>53</v>
      </c>
      <c r="B69" s="243" t="s">
        <v>127</v>
      </c>
      <c r="C69" s="243" t="s">
        <v>174</v>
      </c>
      <c r="D69" s="244">
        <v>0</v>
      </c>
      <c r="E69" s="245">
        <f t="shared" si="5"/>
        <v>0</v>
      </c>
      <c r="F69" s="244">
        <v>0</v>
      </c>
      <c r="G69" s="244">
        <v>0</v>
      </c>
      <c r="H69" s="238">
        <f t="shared" si="1"/>
        <v>0</v>
      </c>
      <c r="I69" s="238"/>
      <c r="J69" s="244">
        <v>0</v>
      </c>
      <c r="K69" s="238">
        <v>0</v>
      </c>
      <c r="L69" s="244">
        <v>0</v>
      </c>
      <c r="M69" s="244">
        <v>0</v>
      </c>
      <c r="N69" s="238">
        <f t="shared" si="2"/>
        <v>0</v>
      </c>
      <c r="O69" s="237" t="str">
        <f t="shared" si="3"/>
        <v>N.A.</v>
      </c>
      <c r="P69" s="31">
        <v>0</v>
      </c>
      <c r="Q69" s="31">
        <v>0</v>
      </c>
      <c r="R69" s="32">
        <f t="shared" si="4"/>
        <v>0</v>
      </c>
      <c r="S69" s="31">
        <v>0</v>
      </c>
      <c r="T69" s="31">
        <v>0</v>
      </c>
      <c r="U69" s="32">
        <f t="shared" si="6"/>
        <v>0</v>
      </c>
    </row>
    <row r="70" spans="1:21" s="33" customFormat="1" ht="18" customHeight="1" x14ac:dyDescent="0.25">
      <c r="A70" s="242">
        <v>54</v>
      </c>
      <c r="B70" s="243" t="s">
        <v>127</v>
      </c>
      <c r="C70" s="243" t="s">
        <v>175</v>
      </c>
      <c r="D70" s="244">
        <v>0</v>
      </c>
      <c r="E70" s="245">
        <f t="shared" si="5"/>
        <v>0</v>
      </c>
      <c r="F70" s="244">
        <v>0</v>
      </c>
      <c r="G70" s="244">
        <v>0</v>
      </c>
      <c r="H70" s="238">
        <f t="shared" si="1"/>
        <v>0</v>
      </c>
      <c r="I70" s="238"/>
      <c r="J70" s="244">
        <v>0</v>
      </c>
      <c r="K70" s="238">
        <v>0</v>
      </c>
      <c r="L70" s="244">
        <v>0</v>
      </c>
      <c r="M70" s="244">
        <v>0</v>
      </c>
      <c r="N70" s="238">
        <f t="shared" si="2"/>
        <v>0</v>
      </c>
      <c r="O70" s="237" t="str">
        <f t="shared" si="3"/>
        <v>N.A.</v>
      </c>
      <c r="P70" s="31">
        <v>0</v>
      </c>
      <c r="Q70" s="31">
        <v>0</v>
      </c>
      <c r="R70" s="32">
        <f t="shared" si="4"/>
        <v>0</v>
      </c>
      <c r="S70" s="31">
        <v>0</v>
      </c>
      <c r="T70" s="31">
        <v>0</v>
      </c>
      <c r="U70" s="32">
        <f t="shared" si="6"/>
        <v>0</v>
      </c>
    </row>
    <row r="71" spans="1:21" s="33" customFormat="1" ht="18" customHeight="1" x14ac:dyDescent="0.25">
      <c r="A71" s="242">
        <v>55</v>
      </c>
      <c r="B71" s="243" t="s">
        <v>127</v>
      </c>
      <c r="C71" s="243" t="s">
        <v>176</v>
      </c>
      <c r="D71" s="244">
        <v>0</v>
      </c>
      <c r="E71" s="245">
        <f t="shared" si="5"/>
        <v>0</v>
      </c>
      <c r="F71" s="244">
        <v>0</v>
      </c>
      <c r="G71" s="244">
        <v>0</v>
      </c>
      <c r="H71" s="238">
        <f t="shared" si="1"/>
        <v>0</v>
      </c>
      <c r="I71" s="238"/>
      <c r="J71" s="244">
        <v>0</v>
      </c>
      <c r="K71" s="238">
        <v>0</v>
      </c>
      <c r="L71" s="244">
        <v>0</v>
      </c>
      <c r="M71" s="244">
        <v>0</v>
      </c>
      <c r="N71" s="238">
        <f t="shared" si="2"/>
        <v>0</v>
      </c>
      <c r="O71" s="237" t="str">
        <f t="shared" si="3"/>
        <v>N.A.</v>
      </c>
      <c r="P71" s="31">
        <v>0</v>
      </c>
      <c r="Q71" s="31">
        <v>0</v>
      </c>
      <c r="R71" s="32">
        <f t="shared" si="4"/>
        <v>0</v>
      </c>
      <c r="S71" s="31">
        <v>0</v>
      </c>
      <c r="T71" s="31">
        <v>0</v>
      </c>
      <c r="U71" s="32">
        <f t="shared" si="6"/>
        <v>0</v>
      </c>
    </row>
    <row r="72" spans="1:21" s="33" customFormat="1" ht="18" customHeight="1" x14ac:dyDescent="0.25">
      <c r="A72" s="242">
        <v>57</v>
      </c>
      <c r="B72" s="243" t="s">
        <v>127</v>
      </c>
      <c r="C72" s="243" t="s">
        <v>177</v>
      </c>
      <c r="D72" s="244">
        <v>0</v>
      </c>
      <c r="E72" s="245">
        <f t="shared" si="5"/>
        <v>0</v>
      </c>
      <c r="F72" s="244">
        <v>0</v>
      </c>
      <c r="G72" s="244">
        <v>0</v>
      </c>
      <c r="H72" s="238">
        <f t="shared" si="1"/>
        <v>0</v>
      </c>
      <c r="I72" s="238"/>
      <c r="J72" s="244">
        <v>0</v>
      </c>
      <c r="K72" s="238">
        <v>0</v>
      </c>
      <c r="L72" s="244">
        <v>0</v>
      </c>
      <c r="M72" s="244">
        <v>0</v>
      </c>
      <c r="N72" s="238">
        <f t="shared" si="2"/>
        <v>0</v>
      </c>
      <c r="O72" s="237" t="str">
        <f t="shared" si="3"/>
        <v>N.A.</v>
      </c>
      <c r="P72" s="31">
        <v>0</v>
      </c>
      <c r="Q72" s="31">
        <v>0</v>
      </c>
      <c r="R72" s="32">
        <f t="shared" si="4"/>
        <v>0</v>
      </c>
      <c r="S72" s="31">
        <v>0</v>
      </c>
      <c r="T72" s="31">
        <v>0</v>
      </c>
      <c r="U72" s="32">
        <f t="shared" si="6"/>
        <v>0</v>
      </c>
    </row>
    <row r="73" spans="1:21" s="33" customFormat="1" ht="18" customHeight="1" x14ac:dyDescent="0.25">
      <c r="A73" s="242">
        <v>58</v>
      </c>
      <c r="B73" s="243" t="s">
        <v>131</v>
      </c>
      <c r="C73" s="243" t="s">
        <v>178</v>
      </c>
      <c r="D73" s="244">
        <v>0</v>
      </c>
      <c r="E73" s="245">
        <f t="shared" si="5"/>
        <v>0</v>
      </c>
      <c r="F73" s="244">
        <v>0</v>
      </c>
      <c r="G73" s="244">
        <v>0</v>
      </c>
      <c r="H73" s="238">
        <f t="shared" si="1"/>
        <v>0</v>
      </c>
      <c r="I73" s="238"/>
      <c r="J73" s="244">
        <v>0</v>
      </c>
      <c r="K73" s="238">
        <v>0</v>
      </c>
      <c r="L73" s="244">
        <v>0</v>
      </c>
      <c r="M73" s="244">
        <v>0</v>
      </c>
      <c r="N73" s="238">
        <f t="shared" si="2"/>
        <v>0</v>
      </c>
      <c r="O73" s="237" t="str">
        <f t="shared" si="3"/>
        <v>N.A.</v>
      </c>
      <c r="P73" s="31">
        <v>0</v>
      </c>
      <c r="Q73" s="31">
        <v>0</v>
      </c>
      <c r="R73" s="32">
        <f t="shared" si="4"/>
        <v>0</v>
      </c>
      <c r="S73" s="31">
        <v>0</v>
      </c>
      <c r="T73" s="31">
        <v>0</v>
      </c>
      <c r="U73" s="32">
        <f t="shared" si="6"/>
        <v>0</v>
      </c>
    </row>
    <row r="74" spans="1:21" s="33" customFormat="1" ht="18" customHeight="1" x14ac:dyDescent="0.25">
      <c r="A74" s="242">
        <v>59</v>
      </c>
      <c r="B74" s="243" t="s">
        <v>131</v>
      </c>
      <c r="C74" s="243" t="s">
        <v>179</v>
      </c>
      <c r="D74" s="244">
        <v>0</v>
      </c>
      <c r="E74" s="245">
        <f t="shared" si="5"/>
        <v>0</v>
      </c>
      <c r="F74" s="244">
        <v>0</v>
      </c>
      <c r="G74" s="244">
        <v>0</v>
      </c>
      <c r="H74" s="238">
        <f t="shared" si="1"/>
        <v>0</v>
      </c>
      <c r="I74" s="238"/>
      <c r="J74" s="244">
        <v>0</v>
      </c>
      <c r="K74" s="238">
        <v>0</v>
      </c>
      <c r="L74" s="244">
        <v>0</v>
      </c>
      <c r="M74" s="244">
        <v>0</v>
      </c>
      <c r="N74" s="238">
        <f t="shared" si="2"/>
        <v>0</v>
      </c>
      <c r="O74" s="237" t="str">
        <f t="shared" si="3"/>
        <v>N.A.</v>
      </c>
      <c r="P74" s="31">
        <v>0</v>
      </c>
      <c r="Q74" s="31">
        <v>0</v>
      </c>
      <c r="R74" s="32">
        <f t="shared" si="4"/>
        <v>0</v>
      </c>
      <c r="S74" s="31">
        <v>0</v>
      </c>
      <c r="T74" s="31">
        <v>0</v>
      </c>
      <c r="U74" s="32">
        <f t="shared" si="6"/>
        <v>0</v>
      </c>
    </row>
    <row r="75" spans="1:21" s="33" customFormat="1" ht="18" customHeight="1" x14ac:dyDescent="0.25">
      <c r="A75" s="242">
        <v>60</v>
      </c>
      <c r="B75" s="243" t="s">
        <v>180</v>
      </c>
      <c r="C75" s="243" t="s">
        <v>181</v>
      </c>
      <c r="D75" s="244">
        <v>0</v>
      </c>
      <c r="E75" s="245">
        <f t="shared" si="5"/>
        <v>0</v>
      </c>
      <c r="F75" s="244">
        <v>0</v>
      </c>
      <c r="G75" s="244">
        <v>0</v>
      </c>
      <c r="H75" s="238">
        <f t="shared" si="1"/>
        <v>0</v>
      </c>
      <c r="I75" s="238"/>
      <c r="J75" s="244">
        <v>0</v>
      </c>
      <c r="K75" s="238">
        <v>0</v>
      </c>
      <c r="L75" s="244">
        <v>0</v>
      </c>
      <c r="M75" s="244">
        <v>0</v>
      </c>
      <c r="N75" s="238">
        <f t="shared" si="2"/>
        <v>0</v>
      </c>
      <c r="O75" s="237" t="str">
        <f t="shared" si="3"/>
        <v>N.A.</v>
      </c>
      <c r="P75" s="31">
        <v>0</v>
      </c>
      <c r="Q75" s="31">
        <v>0</v>
      </c>
      <c r="R75" s="32">
        <f t="shared" si="4"/>
        <v>0</v>
      </c>
      <c r="S75" s="31">
        <v>0</v>
      </c>
      <c r="T75" s="31">
        <v>0</v>
      </c>
      <c r="U75" s="32">
        <f t="shared" si="6"/>
        <v>0</v>
      </c>
    </row>
    <row r="76" spans="1:21" s="33" customFormat="1" ht="18" customHeight="1" x14ac:dyDescent="0.25">
      <c r="A76" s="242">
        <v>61</v>
      </c>
      <c r="B76" s="243" t="s">
        <v>117</v>
      </c>
      <c r="C76" s="243" t="s">
        <v>182</v>
      </c>
      <c r="D76" s="244">
        <v>0</v>
      </c>
      <c r="E76" s="245">
        <f t="shared" si="5"/>
        <v>0</v>
      </c>
      <c r="F76" s="244">
        <v>0</v>
      </c>
      <c r="G76" s="244">
        <v>0</v>
      </c>
      <c r="H76" s="238">
        <f t="shared" si="1"/>
        <v>0</v>
      </c>
      <c r="I76" s="238"/>
      <c r="J76" s="244">
        <v>0</v>
      </c>
      <c r="K76" s="238">
        <v>0</v>
      </c>
      <c r="L76" s="244">
        <v>0</v>
      </c>
      <c r="M76" s="244">
        <v>0</v>
      </c>
      <c r="N76" s="238">
        <f t="shared" si="2"/>
        <v>0</v>
      </c>
      <c r="O76" s="237" t="str">
        <f t="shared" si="3"/>
        <v>N.A.</v>
      </c>
      <c r="P76" s="31">
        <v>0</v>
      </c>
      <c r="Q76" s="31">
        <v>0</v>
      </c>
      <c r="R76" s="32">
        <f t="shared" si="4"/>
        <v>0</v>
      </c>
      <c r="S76" s="31">
        <v>0</v>
      </c>
      <c r="T76" s="31">
        <v>0</v>
      </c>
      <c r="U76" s="32">
        <f t="shared" si="6"/>
        <v>0</v>
      </c>
    </row>
    <row r="77" spans="1:21" s="33" customFormat="1" ht="18" customHeight="1" x14ac:dyDescent="0.25">
      <c r="A77" s="242">
        <v>62</v>
      </c>
      <c r="B77" s="243" t="s">
        <v>183</v>
      </c>
      <c r="C77" s="243" t="s">
        <v>184</v>
      </c>
      <c r="D77" s="244">
        <v>1495.5873750000001</v>
      </c>
      <c r="E77" s="245">
        <f t="shared" si="5"/>
        <v>59.755949999999999</v>
      </c>
      <c r="F77" s="244">
        <v>0</v>
      </c>
      <c r="G77" s="244">
        <v>0.65625412000000005</v>
      </c>
      <c r="H77" s="238">
        <f t="shared" si="1"/>
        <v>1435.17517088</v>
      </c>
      <c r="I77" s="238"/>
      <c r="J77" s="244">
        <v>841.62054468821009</v>
      </c>
      <c r="K77" s="238">
        <v>757.94197811976846</v>
      </c>
      <c r="L77" s="244">
        <v>0</v>
      </c>
      <c r="M77" s="244">
        <v>0.65378582000000007</v>
      </c>
      <c r="N77" s="238">
        <f t="shared" si="2"/>
        <v>83.024780748441628</v>
      </c>
      <c r="O77" s="237">
        <f t="shared" si="3"/>
        <v>-94.215007168948333</v>
      </c>
      <c r="P77" s="31">
        <v>0</v>
      </c>
      <c r="Q77" s="31">
        <v>59.755949999999999</v>
      </c>
      <c r="R77" s="32">
        <f t="shared" si="4"/>
        <v>59.755949999999999</v>
      </c>
      <c r="S77" s="31">
        <v>0</v>
      </c>
      <c r="T77" s="31">
        <v>757.94197811976846</v>
      </c>
      <c r="U77" s="32">
        <f t="shared" si="6"/>
        <v>757.94197811976846</v>
      </c>
    </row>
    <row r="78" spans="1:21" s="33" customFormat="1" ht="18" customHeight="1" x14ac:dyDescent="0.25">
      <c r="A78" s="242">
        <v>63</v>
      </c>
      <c r="B78" s="243" t="s">
        <v>185</v>
      </c>
      <c r="C78" s="243" t="s">
        <v>186</v>
      </c>
      <c r="D78" s="244">
        <v>855.5358712499999</v>
      </c>
      <c r="E78" s="245">
        <f t="shared" si="5"/>
        <v>18.52260025</v>
      </c>
      <c r="F78" s="244">
        <v>0</v>
      </c>
      <c r="G78" s="244">
        <v>0</v>
      </c>
      <c r="H78" s="238">
        <f t="shared" si="1"/>
        <v>837.01327099999992</v>
      </c>
      <c r="I78" s="238"/>
      <c r="J78" s="244">
        <v>611.61039526000013</v>
      </c>
      <c r="K78" s="238">
        <v>17.728521000000001</v>
      </c>
      <c r="L78" s="244">
        <v>0</v>
      </c>
      <c r="M78" s="244">
        <v>0</v>
      </c>
      <c r="N78" s="238">
        <f t="shared" si="2"/>
        <v>593.88187426000013</v>
      </c>
      <c r="O78" s="237">
        <f t="shared" si="3"/>
        <v>-29.047496039044262</v>
      </c>
      <c r="P78" s="31">
        <v>0</v>
      </c>
      <c r="Q78" s="31">
        <v>18.52260025</v>
      </c>
      <c r="R78" s="32">
        <f t="shared" si="4"/>
        <v>18.52260025</v>
      </c>
      <c r="S78" s="31">
        <v>0</v>
      </c>
      <c r="T78" s="31">
        <v>17.728521000000001</v>
      </c>
      <c r="U78" s="32">
        <f t="shared" si="6"/>
        <v>17.728521000000001</v>
      </c>
    </row>
    <row r="79" spans="1:21" s="33" customFormat="1" ht="18" customHeight="1" x14ac:dyDescent="0.25">
      <c r="A79" s="242">
        <v>64</v>
      </c>
      <c r="B79" s="243" t="s">
        <v>127</v>
      </c>
      <c r="C79" s="243" t="s">
        <v>187</v>
      </c>
      <c r="D79" s="244">
        <v>0</v>
      </c>
      <c r="E79" s="245">
        <f t="shared" si="5"/>
        <v>0</v>
      </c>
      <c r="F79" s="244">
        <v>0</v>
      </c>
      <c r="G79" s="244">
        <v>0</v>
      </c>
      <c r="H79" s="238">
        <f t="shared" si="1"/>
        <v>0</v>
      </c>
      <c r="I79" s="238"/>
      <c r="J79" s="244">
        <v>0</v>
      </c>
      <c r="K79" s="238">
        <v>0</v>
      </c>
      <c r="L79" s="244">
        <v>0</v>
      </c>
      <c r="M79" s="244">
        <v>0</v>
      </c>
      <c r="N79" s="238">
        <f t="shared" si="2"/>
        <v>0</v>
      </c>
      <c r="O79" s="237" t="str">
        <f t="shared" si="3"/>
        <v>N.A.</v>
      </c>
      <c r="P79" s="31">
        <v>0</v>
      </c>
      <c r="Q79" s="31">
        <v>0</v>
      </c>
      <c r="R79" s="32">
        <f t="shared" si="4"/>
        <v>0</v>
      </c>
      <c r="S79" s="31">
        <v>0</v>
      </c>
      <c r="T79" s="31">
        <v>0</v>
      </c>
      <c r="U79" s="32">
        <f t="shared" si="6"/>
        <v>0</v>
      </c>
    </row>
    <row r="80" spans="1:21" s="33" customFormat="1" ht="18" customHeight="1" x14ac:dyDescent="0.25">
      <c r="A80" s="242">
        <v>65</v>
      </c>
      <c r="B80" s="243" t="s">
        <v>127</v>
      </c>
      <c r="C80" s="243" t="s">
        <v>188</v>
      </c>
      <c r="D80" s="244">
        <v>0</v>
      </c>
      <c r="E80" s="245">
        <f t="shared" si="5"/>
        <v>0</v>
      </c>
      <c r="F80" s="244">
        <v>0</v>
      </c>
      <c r="G80" s="244">
        <v>0</v>
      </c>
      <c r="H80" s="238">
        <f t="shared" si="1"/>
        <v>0</v>
      </c>
      <c r="I80" s="238"/>
      <c r="J80" s="244">
        <v>0</v>
      </c>
      <c r="K80" s="238">
        <v>0</v>
      </c>
      <c r="L80" s="244">
        <v>0</v>
      </c>
      <c r="M80" s="244">
        <v>0</v>
      </c>
      <c r="N80" s="238">
        <f t="shared" si="2"/>
        <v>0</v>
      </c>
      <c r="O80" s="237" t="str">
        <f t="shared" si="3"/>
        <v>N.A.</v>
      </c>
      <c r="P80" s="31">
        <v>0</v>
      </c>
      <c r="Q80" s="31">
        <v>0</v>
      </c>
      <c r="R80" s="32">
        <f t="shared" si="4"/>
        <v>0</v>
      </c>
      <c r="S80" s="31">
        <v>0</v>
      </c>
      <c r="T80" s="31">
        <v>0</v>
      </c>
      <c r="U80" s="32">
        <f t="shared" si="6"/>
        <v>0</v>
      </c>
    </row>
    <row r="81" spans="1:21" s="33" customFormat="1" ht="18" customHeight="1" x14ac:dyDescent="0.25">
      <c r="A81" s="242">
        <v>66</v>
      </c>
      <c r="B81" s="243" t="s">
        <v>127</v>
      </c>
      <c r="C81" s="243" t="s">
        <v>189</v>
      </c>
      <c r="D81" s="244">
        <v>0</v>
      </c>
      <c r="E81" s="245">
        <f t="shared" si="5"/>
        <v>0</v>
      </c>
      <c r="F81" s="244">
        <v>0</v>
      </c>
      <c r="G81" s="244">
        <v>0</v>
      </c>
      <c r="H81" s="238">
        <f t="shared" si="1"/>
        <v>0</v>
      </c>
      <c r="I81" s="238"/>
      <c r="J81" s="244">
        <v>0</v>
      </c>
      <c r="K81" s="238">
        <v>0</v>
      </c>
      <c r="L81" s="244">
        <v>0</v>
      </c>
      <c r="M81" s="244">
        <v>0</v>
      </c>
      <c r="N81" s="238">
        <f t="shared" si="2"/>
        <v>0</v>
      </c>
      <c r="O81" s="237" t="str">
        <f t="shared" si="3"/>
        <v>N.A.</v>
      </c>
      <c r="P81" s="31">
        <v>0</v>
      </c>
      <c r="Q81" s="31">
        <v>0</v>
      </c>
      <c r="R81" s="32">
        <f t="shared" si="4"/>
        <v>0</v>
      </c>
      <c r="S81" s="31">
        <v>0</v>
      </c>
      <c r="T81" s="31">
        <v>0</v>
      </c>
      <c r="U81" s="32">
        <f t="shared" si="6"/>
        <v>0</v>
      </c>
    </row>
    <row r="82" spans="1:21" s="33" customFormat="1" ht="18" customHeight="1" x14ac:dyDescent="0.25">
      <c r="A82" s="242">
        <v>67</v>
      </c>
      <c r="B82" s="243" t="s">
        <v>127</v>
      </c>
      <c r="C82" s="243" t="s">
        <v>190</v>
      </c>
      <c r="D82" s="244">
        <v>0</v>
      </c>
      <c r="E82" s="245">
        <f t="shared" si="5"/>
        <v>0</v>
      </c>
      <c r="F82" s="244">
        <v>0</v>
      </c>
      <c r="G82" s="244">
        <v>0</v>
      </c>
      <c r="H82" s="238">
        <f t="shared" ref="H82:H145" si="7">D82-E82-G82</f>
        <v>0</v>
      </c>
      <c r="I82" s="238"/>
      <c r="J82" s="244">
        <v>0</v>
      </c>
      <c r="K82" s="238">
        <v>0</v>
      </c>
      <c r="L82" s="244">
        <v>0</v>
      </c>
      <c r="M82" s="244">
        <v>0</v>
      </c>
      <c r="N82" s="238">
        <f t="shared" ref="N82:N145" si="8">J82-K82-M82</f>
        <v>0</v>
      </c>
      <c r="O82" s="237" t="str">
        <f t="shared" ref="O82:O145" si="9">IF(OR(H82=0,N82=0),"N.A.",IF((((N82-H82)/H82))*100&gt;=500,"500&lt;",IF((((N82-H82)/H82))*100&lt;=-500,"&lt;-500",(((N82-H82)/H82))*100)))</f>
        <v>N.A.</v>
      </c>
      <c r="P82" s="31">
        <v>0</v>
      </c>
      <c r="Q82" s="31">
        <v>0</v>
      </c>
      <c r="R82" s="32">
        <f t="shared" ref="R82:R145" si="10">P82+Q82</f>
        <v>0</v>
      </c>
      <c r="S82" s="31">
        <v>0</v>
      </c>
      <c r="T82" s="31">
        <v>0</v>
      </c>
      <c r="U82" s="32">
        <f t="shared" si="6"/>
        <v>0</v>
      </c>
    </row>
    <row r="83" spans="1:21" s="33" customFormat="1" ht="18" customHeight="1" x14ac:dyDescent="0.25">
      <c r="A83" s="242">
        <v>68</v>
      </c>
      <c r="B83" s="243" t="s">
        <v>127</v>
      </c>
      <c r="C83" s="243" t="s">
        <v>191</v>
      </c>
      <c r="D83" s="244">
        <v>39.33</v>
      </c>
      <c r="E83" s="245">
        <f t="shared" ref="E83:E146" si="11">R83</f>
        <v>4.39666523</v>
      </c>
      <c r="F83" s="244">
        <v>0</v>
      </c>
      <c r="G83" s="244">
        <v>1.2315364099999999</v>
      </c>
      <c r="H83" s="238">
        <f t="shared" si="7"/>
        <v>33.701798360000005</v>
      </c>
      <c r="I83" s="238"/>
      <c r="J83" s="244">
        <v>22.54490807530798</v>
      </c>
      <c r="K83" s="238">
        <v>19.70414626422351</v>
      </c>
      <c r="L83" s="244">
        <v>0</v>
      </c>
      <c r="M83" s="244">
        <v>2.3987047899999996</v>
      </c>
      <c r="N83" s="238">
        <f t="shared" si="8"/>
        <v>0.44205702108446987</v>
      </c>
      <c r="O83" s="237">
        <f t="shared" si="9"/>
        <v>-98.688328093467135</v>
      </c>
      <c r="P83" s="31">
        <v>2.6866652300000005</v>
      </c>
      <c r="Q83" s="31">
        <v>1.71</v>
      </c>
      <c r="R83" s="32">
        <f t="shared" si="10"/>
        <v>4.39666523</v>
      </c>
      <c r="S83" s="31">
        <v>4.0960633800000004</v>
      </c>
      <c r="T83" s="31">
        <v>15.60808288422351</v>
      </c>
      <c r="U83" s="32">
        <f t="shared" ref="U83:U146" si="12">S83+T83</f>
        <v>19.70414626422351</v>
      </c>
    </row>
    <row r="84" spans="1:21" s="33" customFormat="1" ht="18" customHeight="1" x14ac:dyDescent="0.25">
      <c r="A84" s="242">
        <v>69</v>
      </c>
      <c r="B84" s="243" t="s">
        <v>127</v>
      </c>
      <c r="C84" s="243" t="s">
        <v>192</v>
      </c>
      <c r="D84" s="244">
        <v>0</v>
      </c>
      <c r="E84" s="245">
        <f t="shared" si="11"/>
        <v>0</v>
      </c>
      <c r="F84" s="244">
        <v>0</v>
      </c>
      <c r="G84" s="244">
        <v>0</v>
      </c>
      <c r="H84" s="238">
        <f t="shared" si="7"/>
        <v>0</v>
      </c>
      <c r="I84" s="238"/>
      <c r="J84" s="244">
        <v>0</v>
      </c>
      <c r="K84" s="238">
        <v>0</v>
      </c>
      <c r="L84" s="244">
        <v>0</v>
      </c>
      <c r="M84" s="244">
        <v>0</v>
      </c>
      <c r="N84" s="238">
        <f t="shared" si="8"/>
        <v>0</v>
      </c>
      <c r="O84" s="237" t="str">
        <f t="shared" si="9"/>
        <v>N.A.</v>
      </c>
      <c r="P84" s="31">
        <v>0</v>
      </c>
      <c r="Q84" s="31">
        <v>0</v>
      </c>
      <c r="R84" s="32">
        <f t="shared" si="10"/>
        <v>0</v>
      </c>
      <c r="S84" s="31">
        <v>0</v>
      </c>
      <c r="T84" s="31">
        <v>0</v>
      </c>
      <c r="U84" s="32">
        <f t="shared" si="12"/>
        <v>0</v>
      </c>
    </row>
    <row r="85" spans="1:21" s="33" customFormat="1" ht="18" customHeight="1" x14ac:dyDescent="0.25">
      <c r="A85" s="242">
        <v>70</v>
      </c>
      <c r="B85" s="243" t="s">
        <v>127</v>
      </c>
      <c r="C85" s="243" t="s">
        <v>193</v>
      </c>
      <c r="D85" s="244">
        <v>0</v>
      </c>
      <c r="E85" s="245">
        <f t="shared" si="11"/>
        <v>0</v>
      </c>
      <c r="F85" s="244">
        <v>0</v>
      </c>
      <c r="G85" s="244">
        <v>0</v>
      </c>
      <c r="H85" s="238">
        <f t="shared" si="7"/>
        <v>0</v>
      </c>
      <c r="I85" s="238"/>
      <c r="J85" s="244">
        <v>0</v>
      </c>
      <c r="K85" s="238">
        <v>0</v>
      </c>
      <c r="L85" s="244">
        <v>0</v>
      </c>
      <c r="M85" s="244">
        <v>0</v>
      </c>
      <c r="N85" s="238">
        <f t="shared" si="8"/>
        <v>0</v>
      </c>
      <c r="O85" s="237" t="str">
        <f t="shared" si="9"/>
        <v>N.A.</v>
      </c>
      <c r="P85" s="31">
        <v>0</v>
      </c>
      <c r="Q85" s="31">
        <v>0</v>
      </c>
      <c r="R85" s="32">
        <f t="shared" si="10"/>
        <v>0</v>
      </c>
      <c r="S85" s="31">
        <v>0</v>
      </c>
      <c r="T85" s="31">
        <v>0</v>
      </c>
      <c r="U85" s="32">
        <f t="shared" si="12"/>
        <v>0</v>
      </c>
    </row>
    <row r="86" spans="1:21" s="33" customFormat="1" ht="18" customHeight="1" x14ac:dyDescent="0.25">
      <c r="A86" s="242">
        <v>71</v>
      </c>
      <c r="B86" s="243" t="s">
        <v>194</v>
      </c>
      <c r="C86" s="243" t="s">
        <v>195</v>
      </c>
      <c r="D86" s="244">
        <v>0</v>
      </c>
      <c r="E86" s="245">
        <f t="shared" si="11"/>
        <v>0</v>
      </c>
      <c r="F86" s="244">
        <v>0</v>
      </c>
      <c r="G86" s="244">
        <v>0</v>
      </c>
      <c r="H86" s="238">
        <f t="shared" si="7"/>
        <v>0</v>
      </c>
      <c r="I86" s="238"/>
      <c r="J86" s="244">
        <v>0</v>
      </c>
      <c r="K86" s="238">
        <v>0</v>
      </c>
      <c r="L86" s="244">
        <v>0</v>
      </c>
      <c r="M86" s="244">
        <v>0</v>
      </c>
      <c r="N86" s="238">
        <f t="shared" si="8"/>
        <v>0</v>
      </c>
      <c r="O86" s="237" t="str">
        <f t="shared" si="9"/>
        <v>N.A.</v>
      </c>
      <c r="P86" s="31">
        <v>0</v>
      </c>
      <c r="Q86" s="31">
        <v>0</v>
      </c>
      <c r="R86" s="32">
        <f t="shared" si="10"/>
        <v>0</v>
      </c>
      <c r="S86" s="31">
        <v>0</v>
      </c>
      <c r="T86" s="31">
        <v>0</v>
      </c>
      <c r="U86" s="32">
        <f t="shared" si="12"/>
        <v>0</v>
      </c>
    </row>
    <row r="87" spans="1:21" s="33" customFormat="1" ht="18" customHeight="1" x14ac:dyDescent="0.25">
      <c r="A87" s="242">
        <v>72</v>
      </c>
      <c r="B87" s="243" t="s">
        <v>196</v>
      </c>
      <c r="C87" s="243" t="s">
        <v>197</v>
      </c>
      <c r="D87" s="244">
        <v>0</v>
      </c>
      <c r="E87" s="245">
        <f t="shared" si="11"/>
        <v>0</v>
      </c>
      <c r="F87" s="244">
        <v>0</v>
      </c>
      <c r="G87" s="244">
        <v>0</v>
      </c>
      <c r="H87" s="238">
        <f t="shared" si="7"/>
        <v>0</v>
      </c>
      <c r="I87" s="238"/>
      <c r="J87" s="244">
        <v>0</v>
      </c>
      <c r="K87" s="238">
        <v>0</v>
      </c>
      <c r="L87" s="244">
        <v>0</v>
      </c>
      <c r="M87" s="244">
        <v>0</v>
      </c>
      <c r="N87" s="238">
        <f t="shared" si="8"/>
        <v>0</v>
      </c>
      <c r="O87" s="237" t="str">
        <f t="shared" si="9"/>
        <v>N.A.</v>
      </c>
      <c r="P87" s="31">
        <v>0</v>
      </c>
      <c r="Q87" s="31">
        <v>0</v>
      </c>
      <c r="R87" s="32">
        <f t="shared" si="10"/>
        <v>0</v>
      </c>
      <c r="S87" s="31">
        <v>0</v>
      </c>
      <c r="T87" s="31">
        <v>0</v>
      </c>
      <c r="U87" s="32">
        <f t="shared" si="12"/>
        <v>0</v>
      </c>
    </row>
    <row r="88" spans="1:21" s="33" customFormat="1" ht="18" customHeight="1" x14ac:dyDescent="0.25">
      <c r="A88" s="242">
        <v>73</v>
      </c>
      <c r="B88" s="243" t="s">
        <v>196</v>
      </c>
      <c r="C88" s="243" t="s">
        <v>198</v>
      </c>
      <c r="D88" s="244">
        <v>0</v>
      </c>
      <c r="E88" s="245">
        <f t="shared" si="11"/>
        <v>0</v>
      </c>
      <c r="F88" s="244">
        <v>0</v>
      </c>
      <c r="G88" s="244">
        <v>0</v>
      </c>
      <c r="H88" s="238">
        <f t="shared" si="7"/>
        <v>0</v>
      </c>
      <c r="I88" s="238"/>
      <c r="J88" s="244">
        <v>0</v>
      </c>
      <c r="K88" s="238">
        <v>0</v>
      </c>
      <c r="L88" s="244">
        <v>0</v>
      </c>
      <c r="M88" s="244">
        <v>0</v>
      </c>
      <c r="N88" s="238">
        <f t="shared" si="8"/>
        <v>0</v>
      </c>
      <c r="O88" s="237" t="str">
        <f t="shared" si="9"/>
        <v>N.A.</v>
      </c>
      <c r="P88" s="31">
        <v>0</v>
      </c>
      <c r="Q88" s="31">
        <v>0</v>
      </c>
      <c r="R88" s="32">
        <f t="shared" si="10"/>
        <v>0</v>
      </c>
      <c r="S88" s="31">
        <v>0</v>
      </c>
      <c r="T88" s="31">
        <v>0</v>
      </c>
      <c r="U88" s="32">
        <f t="shared" si="12"/>
        <v>0</v>
      </c>
    </row>
    <row r="89" spans="1:21" s="33" customFormat="1" ht="18" customHeight="1" x14ac:dyDescent="0.25">
      <c r="A89" s="242">
        <v>74</v>
      </c>
      <c r="B89" s="243" t="s">
        <v>196</v>
      </c>
      <c r="C89" s="243" t="s">
        <v>199</v>
      </c>
      <c r="D89" s="244">
        <v>0</v>
      </c>
      <c r="E89" s="245">
        <f t="shared" si="11"/>
        <v>0</v>
      </c>
      <c r="F89" s="244">
        <v>0</v>
      </c>
      <c r="G89" s="244">
        <v>0</v>
      </c>
      <c r="H89" s="238">
        <f t="shared" si="7"/>
        <v>0</v>
      </c>
      <c r="I89" s="238"/>
      <c r="J89" s="244">
        <v>0</v>
      </c>
      <c r="K89" s="238">
        <v>0</v>
      </c>
      <c r="L89" s="244">
        <v>0</v>
      </c>
      <c r="M89" s="244">
        <v>0</v>
      </c>
      <c r="N89" s="238">
        <f t="shared" si="8"/>
        <v>0</v>
      </c>
      <c r="O89" s="237" t="str">
        <f t="shared" si="9"/>
        <v>N.A.</v>
      </c>
      <c r="P89" s="31">
        <v>0</v>
      </c>
      <c r="Q89" s="31">
        <v>0</v>
      </c>
      <c r="R89" s="32">
        <f t="shared" si="10"/>
        <v>0</v>
      </c>
      <c r="S89" s="31">
        <v>0</v>
      </c>
      <c r="T89" s="31">
        <v>0</v>
      </c>
      <c r="U89" s="32">
        <f t="shared" si="12"/>
        <v>0</v>
      </c>
    </row>
    <row r="90" spans="1:21" s="33" customFormat="1" ht="18" customHeight="1" x14ac:dyDescent="0.25">
      <c r="A90" s="242">
        <v>75</v>
      </c>
      <c r="B90" s="243" t="s">
        <v>196</v>
      </c>
      <c r="C90" s="243" t="s">
        <v>200</v>
      </c>
      <c r="D90" s="244">
        <v>0</v>
      </c>
      <c r="E90" s="245">
        <f t="shared" si="11"/>
        <v>0</v>
      </c>
      <c r="F90" s="244">
        <v>0</v>
      </c>
      <c r="G90" s="244">
        <v>0</v>
      </c>
      <c r="H90" s="238">
        <f t="shared" si="7"/>
        <v>0</v>
      </c>
      <c r="I90" s="238"/>
      <c r="J90" s="244">
        <v>0</v>
      </c>
      <c r="K90" s="238">
        <v>0</v>
      </c>
      <c r="L90" s="244">
        <v>0</v>
      </c>
      <c r="M90" s="244">
        <v>0</v>
      </c>
      <c r="N90" s="238">
        <f t="shared" si="8"/>
        <v>0</v>
      </c>
      <c r="O90" s="237" t="str">
        <f t="shared" si="9"/>
        <v>N.A.</v>
      </c>
      <c r="P90" s="31">
        <v>0</v>
      </c>
      <c r="Q90" s="31">
        <v>0</v>
      </c>
      <c r="R90" s="32">
        <f t="shared" si="10"/>
        <v>0</v>
      </c>
      <c r="S90" s="31">
        <v>0</v>
      </c>
      <c r="T90" s="31">
        <v>0</v>
      </c>
      <c r="U90" s="32">
        <f t="shared" si="12"/>
        <v>0</v>
      </c>
    </row>
    <row r="91" spans="1:21" s="33" customFormat="1" ht="18" customHeight="1" x14ac:dyDescent="0.25">
      <c r="A91" s="242">
        <v>76</v>
      </c>
      <c r="B91" s="243" t="s">
        <v>196</v>
      </c>
      <c r="C91" s="243" t="s">
        <v>201</v>
      </c>
      <c r="D91" s="244">
        <v>0</v>
      </c>
      <c r="E91" s="245">
        <f t="shared" si="11"/>
        <v>0</v>
      </c>
      <c r="F91" s="244">
        <v>0</v>
      </c>
      <c r="G91" s="244">
        <v>0</v>
      </c>
      <c r="H91" s="238">
        <f t="shared" si="7"/>
        <v>0</v>
      </c>
      <c r="I91" s="238"/>
      <c r="J91" s="244">
        <v>0</v>
      </c>
      <c r="K91" s="238">
        <v>0</v>
      </c>
      <c r="L91" s="244">
        <v>0</v>
      </c>
      <c r="M91" s="244">
        <v>0</v>
      </c>
      <c r="N91" s="238">
        <f t="shared" si="8"/>
        <v>0</v>
      </c>
      <c r="O91" s="237" t="str">
        <f t="shared" si="9"/>
        <v>N.A.</v>
      </c>
      <c r="P91" s="31">
        <v>0</v>
      </c>
      <c r="Q91" s="31">
        <v>0</v>
      </c>
      <c r="R91" s="32">
        <f t="shared" si="10"/>
        <v>0</v>
      </c>
      <c r="S91" s="31">
        <v>0</v>
      </c>
      <c r="T91" s="31">
        <v>0</v>
      </c>
      <c r="U91" s="32">
        <f t="shared" si="12"/>
        <v>0</v>
      </c>
    </row>
    <row r="92" spans="1:21" s="33" customFormat="1" ht="18" customHeight="1" x14ac:dyDescent="0.25">
      <c r="A92" s="242">
        <v>77</v>
      </c>
      <c r="B92" s="243" t="s">
        <v>196</v>
      </c>
      <c r="C92" s="243" t="s">
        <v>202</v>
      </c>
      <c r="D92" s="244">
        <v>0</v>
      </c>
      <c r="E92" s="245">
        <f t="shared" si="11"/>
        <v>0</v>
      </c>
      <c r="F92" s="244">
        <v>0</v>
      </c>
      <c r="G92" s="244">
        <v>0</v>
      </c>
      <c r="H92" s="238">
        <f t="shared" si="7"/>
        <v>0</v>
      </c>
      <c r="I92" s="238"/>
      <c r="J92" s="244">
        <v>0</v>
      </c>
      <c r="K92" s="238">
        <v>0</v>
      </c>
      <c r="L92" s="244">
        <v>0</v>
      </c>
      <c r="M92" s="244">
        <v>0</v>
      </c>
      <c r="N92" s="238">
        <f t="shared" si="8"/>
        <v>0</v>
      </c>
      <c r="O92" s="237" t="str">
        <f t="shared" si="9"/>
        <v>N.A.</v>
      </c>
      <c r="P92" s="31">
        <v>0</v>
      </c>
      <c r="Q92" s="31">
        <v>0</v>
      </c>
      <c r="R92" s="32">
        <f t="shared" si="10"/>
        <v>0</v>
      </c>
      <c r="S92" s="31">
        <v>0</v>
      </c>
      <c r="T92" s="31">
        <v>0</v>
      </c>
      <c r="U92" s="32">
        <f t="shared" si="12"/>
        <v>0</v>
      </c>
    </row>
    <row r="93" spans="1:21" s="33" customFormat="1" ht="18" customHeight="1" x14ac:dyDescent="0.25">
      <c r="A93" s="242">
        <v>78</v>
      </c>
      <c r="B93" s="243" t="s">
        <v>196</v>
      </c>
      <c r="C93" s="243" t="s">
        <v>203</v>
      </c>
      <c r="D93" s="244">
        <v>0</v>
      </c>
      <c r="E93" s="245">
        <f t="shared" si="11"/>
        <v>0</v>
      </c>
      <c r="F93" s="244">
        <v>0</v>
      </c>
      <c r="G93" s="244">
        <v>0</v>
      </c>
      <c r="H93" s="238">
        <f t="shared" si="7"/>
        <v>0</v>
      </c>
      <c r="I93" s="238"/>
      <c r="J93" s="244">
        <v>0</v>
      </c>
      <c r="K93" s="238">
        <v>0</v>
      </c>
      <c r="L93" s="244">
        <v>0</v>
      </c>
      <c r="M93" s="244">
        <v>0</v>
      </c>
      <c r="N93" s="238">
        <f t="shared" si="8"/>
        <v>0</v>
      </c>
      <c r="O93" s="237" t="str">
        <f t="shared" si="9"/>
        <v>N.A.</v>
      </c>
      <c r="P93" s="31">
        <v>0</v>
      </c>
      <c r="Q93" s="31">
        <v>0</v>
      </c>
      <c r="R93" s="32">
        <f t="shared" si="10"/>
        <v>0</v>
      </c>
      <c r="S93" s="31">
        <v>0</v>
      </c>
      <c r="T93" s="31">
        <v>0</v>
      </c>
      <c r="U93" s="32">
        <f t="shared" si="12"/>
        <v>0</v>
      </c>
    </row>
    <row r="94" spans="1:21" s="33" customFormat="1" ht="18" customHeight="1" x14ac:dyDescent="0.25">
      <c r="A94" s="242">
        <v>79</v>
      </c>
      <c r="B94" s="243" t="s">
        <v>204</v>
      </c>
      <c r="C94" s="243" t="s">
        <v>205</v>
      </c>
      <c r="D94" s="244">
        <v>0</v>
      </c>
      <c r="E94" s="245">
        <f t="shared" si="11"/>
        <v>0</v>
      </c>
      <c r="F94" s="244">
        <v>0</v>
      </c>
      <c r="G94" s="244">
        <v>0</v>
      </c>
      <c r="H94" s="238">
        <f t="shared" si="7"/>
        <v>0</v>
      </c>
      <c r="I94" s="238"/>
      <c r="J94" s="244">
        <v>0</v>
      </c>
      <c r="K94" s="238">
        <v>0</v>
      </c>
      <c r="L94" s="244">
        <v>0</v>
      </c>
      <c r="M94" s="244">
        <v>0</v>
      </c>
      <c r="N94" s="238">
        <f t="shared" si="8"/>
        <v>0</v>
      </c>
      <c r="O94" s="237" t="str">
        <f t="shared" si="9"/>
        <v>N.A.</v>
      </c>
      <c r="P94" s="31">
        <v>0</v>
      </c>
      <c r="Q94" s="31">
        <v>0</v>
      </c>
      <c r="R94" s="32">
        <f t="shared" si="10"/>
        <v>0</v>
      </c>
      <c r="S94" s="31">
        <v>0</v>
      </c>
      <c r="T94" s="31">
        <v>0</v>
      </c>
      <c r="U94" s="32">
        <f t="shared" si="12"/>
        <v>0</v>
      </c>
    </row>
    <row r="95" spans="1:21" s="33" customFormat="1" ht="18" customHeight="1" x14ac:dyDescent="0.25">
      <c r="A95" s="242">
        <v>80</v>
      </c>
      <c r="B95" s="243" t="s">
        <v>196</v>
      </c>
      <c r="C95" s="243" t="s">
        <v>206</v>
      </c>
      <c r="D95" s="244">
        <v>0</v>
      </c>
      <c r="E95" s="245">
        <f t="shared" si="11"/>
        <v>0</v>
      </c>
      <c r="F95" s="244">
        <v>0</v>
      </c>
      <c r="G95" s="244">
        <v>0</v>
      </c>
      <c r="H95" s="238">
        <f t="shared" si="7"/>
        <v>0</v>
      </c>
      <c r="I95" s="238"/>
      <c r="J95" s="244">
        <v>0</v>
      </c>
      <c r="K95" s="238">
        <v>0</v>
      </c>
      <c r="L95" s="244">
        <v>0</v>
      </c>
      <c r="M95" s="244">
        <v>0</v>
      </c>
      <c r="N95" s="238">
        <f t="shared" si="8"/>
        <v>0</v>
      </c>
      <c r="O95" s="237" t="str">
        <f t="shared" si="9"/>
        <v>N.A.</v>
      </c>
      <c r="P95" s="31">
        <v>0</v>
      </c>
      <c r="Q95" s="31">
        <v>0</v>
      </c>
      <c r="R95" s="32">
        <f t="shared" si="10"/>
        <v>0</v>
      </c>
      <c r="S95" s="31">
        <v>0</v>
      </c>
      <c r="T95" s="31">
        <v>0</v>
      </c>
      <c r="U95" s="32">
        <f t="shared" si="12"/>
        <v>0</v>
      </c>
    </row>
    <row r="96" spans="1:21" s="33" customFormat="1" ht="18" customHeight="1" x14ac:dyDescent="0.25">
      <c r="A96" s="242">
        <v>82</v>
      </c>
      <c r="B96" s="243" t="s">
        <v>204</v>
      </c>
      <c r="C96" s="243" t="s">
        <v>207</v>
      </c>
      <c r="D96" s="244">
        <v>0</v>
      </c>
      <c r="E96" s="245">
        <f t="shared" si="11"/>
        <v>0</v>
      </c>
      <c r="F96" s="244">
        <v>0</v>
      </c>
      <c r="G96" s="244">
        <v>0</v>
      </c>
      <c r="H96" s="238">
        <f t="shared" si="7"/>
        <v>0</v>
      </c>
      <c r="I96" s="238"/>
      <c r="J96" s="244">
        <v>0</v>
      </c>
      <c r="K96" s="238">
        <v>0</v>
      </c>
      <c r="L96" s="244">
        <v>0</v>
      </c>
      <c r="M96" s="244">
        <v>0</v>
      </c>
      <c r="N96" s="238">
        <f t="shared" si="8"/>
        <v>0</v>
      </c>
      <c r="O96" s="237" t="str">
        <f t="shared" si="9"/>
        <v>N.A.</v>
      </c>
      <c r="P96" s="31">
        <v>0</v>
      </c>
      <c r="Q96" s="31">
        <v>0</v>
      </c>
      <c r="R96" s="32">
        <f t="shared" si="10"/>
        <v>0</v>
      </c>
      <c r="S96" s="31">
        <v>0</v>
      </c>
      <c r="T96" s="31">
        <v>0</v>
      </c>
      <c r="U96" s="32">
        <f t="shared" si="12"/>
        <v>0</v>
      </c>
    </row>
    <row r="97" spans="1:21" s="33" customFormat="1" ht="18" customHeight="1" x14ac:dyDescent="0.25">
      <c r="A97" s="242">
        <v>83</v>
      </c>
      <c r="B97" s="243" t="s">
        <v>196</v>
      </c>
      <c r="C97" s="243" t="s">
        <v>208</v>
      </c>
      <c r="D97" s="244">
        <v>0</v>
      </c>
      <c r="E97" s="245">
        <f t="shared" si="11"/>
        <v>0</v>
      </c>
      <c r="F97" s="244">
        <v>0</v>
      </c>
      <c r="G97" s="244">
        <v>0</v>
      </c>
      <c r="H97" s="238">
        <f t="shared" si="7"/>
        <v>0</v>
      </c>
      <c r="I97" s="238"/>
      <c r="J97" s="244">
        <v>0</v>
      </c>
      <c r="K97" s="238">
        <v>0</v>
      </c>
      <c r="L97" s="244">
        <v>0</v>
      </c>
      <c r="M97" s="244">
        <v>0</v>
      </c>
      <c r="N97" s="238">
        <f t="shared" si="8"/>
        <v>0</v>
      </c>
      <c r="O97" s="237" t="str">
        <f t="shared" si="9"/>
        <v>N.A.</v>
      </c>
      <c r="P97" s="31">
        <v>0</v>
      </c>
      <c r="Q97" s="31">
        <v>0</v>
      </c>
      <c r="R97" s="32">
        <f t="shared" si="10"/>
        <v>0</v>
      </c>
      <c r="S97" s="31">
        <v>0</v>
      </c>
      <c r="T97" s="31">
        <v>0</v>
      </c>
      <c r="U97" s="32">
        <f t="shared" si="12"/>
        <v>0</v>
      </c>
    </row>
    <row r="98" spans="1:21" s="33" customFormat="1" ht="18" customHeight="1" x14ac:dyDescent="0.25">
      <c r="A98" s="242">
        <v>84</v>
      </c>
      <c r="B98" s="243" t="s">
        <v>204</v>
      </c>
      <c r="C98" s="243" t="s">
        <v>209</v>
      </c>
      <c r="D98" s="244">
        <v>0</v>
      </c>
      <c r="E98" s="245">
        <f t="shared" si="11"/>
        <v>0</v>
      </c>
      <c r="F98" s="244">
        <v>0</v>
      </c>
      <c r="G98" s="244">
        <v>0</v>
      </c>
      <c r="H98" s="238">
        <f t="shared" si="7"/>
        <v>0</v>
      </c>
      <c r="I98" s="238"/>
      <c r="J98" s="244">
        <v>0</v>
      </c>
      <c r="K98" s="238">
        <v>0</v>
      </c>
      <c r="L98" s="244">
        <v>0</v>
      </c>
      <c r="M98" s="244">
        <v>0</v>
      </c>
      <c r="N98" s="238">
        <f t="shared" si="8"/>
        <v>0</v>
      </c>
      <c r="O98" s="237" t="str">
        <f t="shared" si="9"/>
        <v>N.A.</v>
      </c>
      <c r="P98" s="31">
        <v>0</v>
      </c>
      <c r="Q98" s="31">
        <v>0</v>
      </c>
      <c r="R98" s="32">
        <f t="shared" si="10"/>
        <v>0</v>
      </c>
      <c r="S98" s="31">
        <v>0</v>
      </c>
      <c r="T98" s="31">
        <v>0</v>
      </c>
      <c r="U98" s="32">
        <f t="shared" si="12"/>
        <v>0</v>
      </c>
    </row>
    <row r="99" spans="1:21" s="33" customFormat="1" ht="18" customHeight="1" x14ac:dyDescent="0.25">
      <c r="A99" s="242">
        <v>87</v>
      </c>
      <c r="B99" s="243" t="s">
        <v>196</v>
      </c>
      <c r="C99" s="243" t="s">
        <v>210</v>
      </c>
      <c r="D99" s="244">
        <v>0</v>
      </c>
      <c r="E99" s="245">
        <f t="shared" si="11"/>
        <v>0</v>
      </c>
      <c r="F99" s="244">
        <v>0</v>
      </c>
      <c r="G99" s="244">
        <v>0</v>
      </c>
      <c r="H99" s="238">
        <f t="shared" si="7"/>
        <v>0</v>
      </c>
      <c r="I99" s="238"/>
      <c r="J99" s="244">
        <v>0</v>
      </c>
      <c r="K99" s="238">
        <v>0</v>
      </c>
      <c r="L99" s="244">
        <v>0</v>
      </c>
      <c r="M99" s="244">
        <v>0</v>
      </c>
      <c r="N99" s="238">
        <f t="shared" si="8"/>
        <v>0</v>
      </c>
      <c r="O99" s="237" t="str">
        <f t="shared" si="9"/>
        <v>N.A.</v>
      </c>
      <c r="P99" s="31">
        <v>0</v>
      </c>
      <c r="Q99" s="31">
        <v>0</v>
      </c>
      <c r="R99" s="32">
        <f t="shared" si="10"/>
        <v>0</v>
      </c>
      <c r="S99" s="31">
        <v>0</v>
      </c>
      <c r="T99" s="31">
        <v>0</v>
      </c>
      <c r="U99" s="32">
        <f t="shared" si="12"/>
        <v>0</v>
      </c>
    </row>
    <row r="100" spans="1:21" s="33" customFormat="1" ht="18" customHeight="1" x14ac:dyDescent="0.25">
      <c r="A100" s="242">
        <v>90</v>
      </c>
      <c r="B100" s="243" t="s">
        <v>196</v>
      </c>
      <c r="C100" s="243" t="s">
        <v>211</v>
      </c>
      <c r="D100" s="244">
        <v>0</v>
      </c>
      <c r="E100" s="245">
        <f t="shared" si="11"/>
        <v>0</v>
      </c>
      <c r="F100" s="244">
        <v>0</v>
      </c>
      <c r="G100" s="244">
        <v>0</v>
      </c>
      <c r="H100" s="238">
        <f t="shared" si="7"/>
        <v>0</v>
      </c>
      <c r="I100" s="238"/>
      <c r="J100" s="244">
        <v>0</v>
      </c>
      <c r="K100" s="238">
        <v>0</v>
      </c>
      <c r="L100" s="244">
        <v>0</v>
      </c>
      <c r="M100" s="244">
        <v>0</v>
      </c>
      <c r="N100" s="238">
        <f t="shared" si="8"/>
        <v>0</v>
      </c>
      <c r="O100" s="237" t="str">
        <f t="shared" si="9"/>
        <v>N.A.</v>
      </c>
      <c r="P100" s="31">
        <v>0</v>
      </c>
      <c r="Q100" s="31">
        <v>0</v>
      </c>
      <c r="R100" s="32">
        <f t="shared" si="10"/>
        <v>0</v>
      </c>
      <c r="S100" s="31">
        <v>0</v>
      </c>
      <c r="T100" s="31">
        <v>0</v>
      </c>
      <c r="U100" s="32">
        <f t="shared" si="12"/>
        <v>0</v>
      </c>
    </row>
    <row r="101" spans="1:21" s="33" customFormat="1" ht="18" customHeight="1" x14ac:dyDescent="0.25">
      <c r="A101" s="242">
        <v>91</v>
      </c>
      <c r="B101" s="243" t="s">
        <v>196</v>
      </c>
      <c r="C101" s="243" t="s">
        <v>212</v>
      </c>
      <c r="D101" s="244">
        <v>0</v>
      </c>
      <c r="E101" s="245">
        <f t="shared" si="11"/>
        <v>0</v>
      </c>
      <c r="F101" s="244">
        <v>0</v>
      </c>
      <c r="G101" s="244">
        <v>0</v>
      </c>
      <c r="H101" s="238">
        <f t="shared" si="7"/>
        <v>0</v>
      </c>
      <c r="I101" s="238"/>
      <c r="J101" s="244">
        <v>0</v>
      </c>
      <c r="K101" s="238">
        <v>0</v>
      </c>
      <c r="L101" s="244">
        <v>0</v>
      </c>
      <c r="M101" s="244">
        <v>0</v>
      </c>
      <c r="N101" s="238">
        <f t="shared" si="8"/>
        <v>0</v>
      </c>
      <c r="O101" s="237" t="str">
        <f t="shared" si="9"/>
        <v>N.A.</v>
      </c>
      <c r="P101" s="31">
        <v>0</v>
      </c>
      <c r="Q101" s="31">
        <v>0</v>
      </c>
      <c r="R101" s="32">
        <f t="shared" si="10"/>
        <v>0</v>
      </c>
      <c r="S101" s="31">
        <v>0</v>
      </c>
      <c r="T101" s="31">
        <v>0</v>
      </c>
      <c r="U101" s="32">
        <f t="shared" si="12"/>
        <v>0</v>
      </c>
    </row>
    <row r="102" spans="1:21" s="33" customFormat="1" ht="18" customHeight="1" x14ac:dyDescent="0.25">
      <c r="A102" s="242">
        <v>92</v>
      </c>
      <c r="B102" s="243" t="s">
        <v>196</v>
      </c>
      <c r="C102" s="243" t="s">
        <v>213</v>
      </c>
      <c r="D102" s="244">
        <v>0</v>
      </c>
      <c r="E102" s="245">
        <f t="shared" si="11"/>
        <v>0</v>
      </c>
      <c r="F102" s="244">
        <v>0</v>
      </c>
      <c r="G102" s="244">
        <v>0</v>
      </c>
      <c r="H102" s="238">
        <f t="shared" si="7"/>
        <v>0</v>
      </c>
      <c r="I102" s="238"/>
      <c r="J102" s="244">
        <v>0</v>
      </c>
      <c r="K102" s="238">
        <v>0</v>
      </c>
      <c r="L102" s="244">
        <v>0</v>
      </c>
      <c r="M102" s="244">
        <v>0</v>
      </c>
      <c r="N102" s="238">
        <f t="shared" si="8"/>
        <v>0</v>
      </c>
      <c r="O102" s="237" t="str">
        <f t="shared" si="9"/>
        <v>N.A.</v>
      </c>
      <c r="P102" s="31">
        <v>0</v>
      </c>
      <c r="Q102" s="31">
        <v>0</v>
      </c>
      <c r="R102" s="32">
        <f t="shared" si="10"/>
        <v>0</v>
      </c>
      <c r="S102" s="31">
        <v>0</v>
      </c>
      <c r="T102" s="31">
        <v>0</v>
      </c>
      <c r="U102" s="32">
        <f t="shared" si="12"/>
        <v>0</v>
      </c>
    </row>
    <row r="103" spans="1:21" s="33" customFormat="1" ht="18" customHeight="1" x14ac:dyDescent="0.25">
      <c r="A103" s="242">
        <v>93</v>
      </c>
      <c r="B103" s="243" t="s">
        <v>196</v>
      </c>
      <c r="C103" s="243" t="s">
        <v>214</v>
      </c>
      <c r="D103" s="244">
        <v>0</v>
      </c>
      <c r="E103" s="245">
        <f t="shared" si="11"/>
        <v>0</v>
      </c>
      <c r="F103" s="244">
        <v>0</v>
      </c>
      <c r="G103" s="244">
        <v>0</v>
      </c>
      <c r="H103" s="238">
        <f t="shared" si="7"/>
        <v>0</v>
      </c>
      <c r="I103" s="238"/>
      <c r="J103" s="244">
        <v>0</v>
      </c>
      <c r="K103" s="238">
        <v>0</v>
      </c>
      <c r="L103" s="244">
        <v>0</v>
      </c>
      <c r="M103" s="244">
        <v>0</v>
      </c>
      <c r="N103" s="238">
        <f t="shared" si="8"/>
        <v>0</v>
      </c>
      <c r="O103" s="237" t="str">
        <f t="shared" si="9"/>
        <v>N.A.</v>
      </c>
      <c r="P103" s="31">
        <v>0</v>
      </c>
      <c r="Q103" s="31">
        <v>0</v>
      </c>
      <c r="R103" s="32">
        <f t="shared" si="10"/>
        <v>0</v>
      </c>
      <c r="S103" s="31">
        <v>0</v>
      </c>
      <c r="T103" s="31">
        <v>0</v>
      </c>
      <c r="U103" s="32">
        <f t="shared" si="12"/>
        <v>0</v>
      </c>
    </row>
    <row r="104" spans="1:21" s="33" customFormat="1" ht="18" customHeight="1" x14ac:dyDescent="0.25">
      <c r="A104" s="242">
        <v>94</v>
      </c>
      <c r="B104" s="243" t="s">
        <v>196</v>
      </c>
      <c r="C104" s="243" t="s">
        <v>215</v>
      </c>
      <c r="D104" s="244">
        <v>0</v>
      </c>
      <c r="E104" s="245">
        <f t="shared" si="11"/>
        <v>0</v>
      </c>
      <c r="F104" s="244">
        <v>0</v>
      </c>
      <c r="G104" s="244">
        <v>0</v>
      </c>
      <c r="H104" s="238">
        <f t="shared" si="7"/>
        <v>0</v>
      </c>
      <c r="I104" s="238"/>
      <c r="J104" s="244">
        <v>0</v>
      </c>
      <c r="K104" s="238">
        <v>0</v>
      </c>
      <c r="L104" s="244">
        <v>0</v>
      </c>
      <c r="M104" s="244">
        <v>0</v>
      </c>
      <c r="N104" s="238">
        <f t="shared" si="8"/>
        <v>0</v>
      </c>
      <c r="O104" s="237" t="str">
        <f t="shared" si="9"/>
        <v>N.A.</v>
      </c>
      <c r="P104" s="31">
        <v>0</v>
      </c>
      <c r="Q104" s="31">
        <v>0</v>
      </c>
      <c r="R104" s="32">
        <f t="shared" si="10"/>
        <v>0</v>
      </c>
      <c r="S104" s="31">
        <v>0</v>
      </c>
      <c r="T104" s="31">
        <v>0</v>
      </c>
      <c r="U104" s="32">
        <f t="shared" si="12"/>
        <v>0</v>
      </c>
    </row>
    <row r="105" spans="1:21" s="33" customFormat="1" ht="18" customHeight="1" x14ac:dyDescent="0.25">
      <c r="A105" s="242">
        <v>95</v>
      </c>
      <c r="B105" s="243" t="s">
        <v>131</v>
      </c>
      <c r="C105" s="243" t="s">
        <v>216</v>
      </c>
      <c r="D105" s="244">
        <v>0</v>
      </c>
      <c r="E105" s="245">
        <f t="shared" si="11"/>
        <v>0</v>
      </c>
      <c r="F105" s="244">
        <v>0</v>
      </c>
      <c r="G105" s="244">
        <v>0</v>
      </c>
      <c r="H105" s="238">
        <f t="shared" si="7"/>
        <v>0</v>
      </c>
      <c r="I105" s="238"/>
      <c r="J105" s="244">
        <v>0</v>
      </c>
      <c r="K105" s="238">
        <v>0</v>
      </c>
      <c r="L105" s="244">
        <v>0</v>
      </c>
      <c r="M105" s="244">
        <v>0</v>
      </c>
      <c r="N105" s="238">
        <f t="shared" si="8"/>
        <v>0</v>
      </c>
      <c r="O105" s="237" t="str">
        <f t="shared" si="9"/>
        <v>N.A.</v>
      </c>
      <c r="P105" s="31">
        <v>0</v>
      </c>
      <c r="Q105" s="31">
        <v>0</v>
      </c>
      <c r="R105" s="32">
        <f t="shared" si="10"/>
        <v>0</v>
      </c>
      <c r="S105" s="31">
        <v>0</v>
      </c>
      <c r="T105" s="31">
        <v>0</v>
      </c>
      <c r="U105" s="32">
        <f t="shared" si="12"/>
        <v>0</v>
      </c>
    </row>
    <row r="106" spans="1:21" s="33" customFormat="1" ht="18" customHeight="1" x14ac:dyDescent="0.25">
      <c r="A106" s="242">
        <v>98</v>
      </c>
      <c r="B106" s="243" t="s">
        <v>131</v>
      </c>
      <c r="C106" s="243" t="s">
        <v>217</v>
      </c>
      <c r="D106" s="244">
        <v>0</v>
      </c>
      <c r="E106" s="245">
        <f t="shared" si="11"/>
        <v>0</v>
      </c>
      <c r="F106" s="244">
        <v>0</v>
      </c>
      <c r="G106" s="244">
        <v>0</v>
      </c>
      <c r="H106" s="238">
        <f t="shared" si="7"/>
        <v>0</v>
      </c>
      <c r="I106" s="238"/>
      <c r="J106" s="244">
        <v>0</v>
      </c>
      <c r="K106" s="238">
        <v>0</v>
      </c>
      <c r="L106" s="244">
        <v>0</v>
      </c>
      <c r="M106" s="244">
        <v>0</v>
      </c>
      <c r="N106" s="238">
        <f t="shared" si="8"/>
        <v>0</v>
      </c>
      <c r="O106" s="237" t="str">
        <f t="shared" si="9"/>
        <v>N.A.</v>
      </c>
      <c r="P106" s="31">
        <v>0</v>
      </c>
      <c r="Q106" s="31">
        <v>0</v>
      </c>
      <c r="R106" s="32">
        <f t="shared" si="10"/>
        <v>0</v>
      </c>
      <c r="S106" s="31">
        <v>0</v>
      </c>
      <c r="T106" s="31">
        <v>0</v>
      </c>
      <c r="U106" s="32">
        <f t="shared" si="12"/>
        <v>0</v>
      </c>
    </row>
    <row r="107" spans="1:21" s="33" customFormat="1" ht="18" customHeight="1" x14ac:dyDescent="0.25">
      <c r="A107" s="242">
        <v>99</v>
      </c>
      <c r="B107" s="243" t="s">
        <v>131</v>
      </c>
      <c r="C107" s="243" t="s">
        <v>218</v>
      </c>
      <c r="D107" s="244">
        <v>0</v>
      </c>
      <c r="E107" s="245">
        <f t="shared" si="11"/>
        <v>0</v>
      </c>
      <c r="F107" s="244">
        <v>0</v>
      </c>
      <c r="G107" s="244">
        <v>0</v>
      </c>
      <c r="H107" s="238">
        <f t="shared" si="7"/>
        <v>0</v>
      </c>
      <c r="I107" s="238"/>
      <c r="J107" s="244">
        <v>0</v>
      </c>
      <c r="K107" s="238">
        <v>0</v>
      </c>
      <c r="L107" s="244">
        <v>0</v>
      </c>
      <c r="M107" s="244">
        <v>0</v>
      </c>
      <c r="N107" s="238">
        <f t="shared" si="8"/>
        <v>0</v>
      </c>
      <c r="O107" s="237" t="str">
        <f t="shared" si="9"/>
        <v>N.A.</v>
      </c>
      <c r="P107" s="31">
        <v>0</v>
      </c>
      <c r="Q107" s="31">
        <v>0</v>
      </c>
      <c r="R107" s="32">
        <f t="shared" si="10"/>
        <v>0</v>
      </c>
      <c r="S107" s="31">
        <v>0</v>
      </c>
      <c r="T107" s="31">
        <v>0</v>
      </c>
      <c r="U107" s="32">
        <f t="shared" si="12"/>
        <v>0</v>
      </c>
    </row>
    <row r="108" spans="1:21" s="33" customFormat="1" ht="18" customHeight="1" x14ac:dyDescent="0.25">
      <c r="A108" s="242">
        <v>100</v>
      </c>
      <c r="B108" s="243" t="s">
        <v>219</v>
      </c>
      <c r="C108" s="243" t="s">
        <v>220</v>
      </c>
      <c r="D108" s="244">
        <v>0</v>
      </c>
      <c r="E108" s="245">
        <f t="shared" si="11"/>
        <v>0</v>
      </c>
      <c r="F108" s="244">
        <v>0</v>
      </c>
      <c r="G108" s="244">
        <v>0</v>
      </c>
      <c r="H108" s="238">
        <f t="shared" si="7"/>
        <v>0</v>
      </c>
      <c r="I108" s="238"/>
      <c r="J108" s="244">
        <v>0</v>
      </c>
      <c r="K108" s="238">
        <v>0</v>
      </c>
      <c r="L108" s="244">
        <v>0</v>
      </c>
      <c r="M108" s="244">
        <v>0</v>
      </c>
      <c r="N108" s="238">
        <f t="shared" si="8"/>
        <v>0</v>
      </c>
      <c r="O108" s="237" t="str">
        <f t="shared" si="9"/>
        <v>N.A.</v>
      </c>
      <c r="P108" s="31">
        <v>0</v>
      </c>
      <c r="Q108" s="31">
        <v>0</v>
      </c>
      <c r="R108" s="32">
        <f t="shared" si="10"/>
        <v>0</v>
      </c>
      <c r="S108" s="31">
        <v>0</v>
      </c>
      <c r="T108" s="31">
        <v>0</v>
      </c>
      <c r="U108" s="32">
        <f t="shared" si="12"/>
        <v>0</v>
      </c>
    </row>
    <row r="109" spans="1:21" s="33" customFormat="1" ht="18" customHeight="1" x14ac:dyDescent="0.25">
      <c r="A109" s="242">
        <v>101</v>
      </c>
      <c r="B109" s="243" t="s">
        <v>219</v>
      </c>
      <c r="C109" s="243" t="s">
        <v>221</v>
      </c>
      <c r="D109" s="244">
        <v>0</v>
      </c>
      <c r="E109" s="245">
        <f t="shared" si="11"/>
        <v>0</v>
      </c>
      <c r="F109" s="244">
        <v>0</v>
      </c>
      <c r="G109" s="244">
        <v>0</v>
      </c>
      <c r="H109" s="238">
        <f t="shared" si="7"/>
        <v>0</v>
      </c>
      <c r="I109" s="238"/>
      <c r="J109" s="244">
        <v>0</v>
      </c>
      <c r="K109" s="238">
        <v>0</v>
      </c>
      <c r="L109" s="244">
        <v>0</v>
      </c>
      <c r="M109" s="244">
        <v>0</v>
      </c>
      <c r="N109" s="238">
        <f t="shared" si="8"/>
        <v>0</v>
      </c>
      <c r="O109" s="237" t="str">
        <f t="shared" si="9"/>
        <v>N.A.</v>
      </c>
      <c r="P109" s="31">
        <v>0</v>
      </c>
      <c r="Q109" s="31">
        <v>0</v>
      </c>
      <c r="R109" s="32">
        <f t="shared" si="10"/>
        <v>0</v>
      </c>
      <c r="S109" s="31">
        <v>0</v>
      </c>
      <c r="T109" s="31">
        <v>0</v>
      </c>
      <c r="U109" s="32">
        <f t="shared" si="12"/>
        <v>0</v>
      </c>
    </row>
    <row r="110" spans="1:21" s="33" customFormat="1" ht="18" customHeight="1" x14ac:dyDescent="0.25">
      <c r="A110" s="242">
        <v>102</v>
      </c>
      <c r="B110" s="243" t="s">
        <v>219</v>
      </c>
      <c r="C110" s="243" t="s">
        <v>222</v>
      </c>
      <c r="D110" s="244">
        <v>0</v>
      </c>
      <c r="E110" s="245">
        <f t="shared" si="11"/>
        <v>0</v>
      </c>
      <c r="F110" s="244">
        <v>0</v>
      </c>
      <c r="G110" s="244">
        <v>0</v>
      </c>
      <c r="H110" s="238">
        <f t="shared" si="7"/>
        <v>0</v>
      </c>
      <c r="I110" s="238"/>
      <c r="J110" s="244">
        <v>0</v>
      </c>
      <c r="K110" s="238">
        <v>0</v>
      </c>
      <c r="L110" s="244">
        <v>0</v>
      </c>
      <c r="M110" s="244">
        <v>0</v>
      </c>
      <c r="N110" s="238">
        <f t="shared" si="8"/>
        <v>0</v>
      </c>
      <c r="O110" s="237" t="str">
        <f t="shared" si="9"/>
        <v>N.A.</v>
      </c>
      <c r="P110" s="31">
        <v>0</v>
      </c>
      <c r="Q110" s="31">
        <v>0</v>
      </c>
      <c r="R110" s="32">
        <f t="shared" si="10"/>
        <v>0</v>
      </c>
      <c r="S110" s="31">
        <v>0</v>
      </c>
      <c r="T110" s="31">
        <v>0</v>
      </c>
      <c r="U110" s="32">
        <f t="shared" si="12"/>
        <v>0</v>
      </c>
    </row>
    <row r="111" spans="1:21" s="33" customFormat="1" ht="18" customHeight="1" x14ac:dyDescent="0.25">
      <c r="A111" s="242">
        <v>103</v>
      </c>
      <c r="B111" s="243" t="s">
        <v>219</v>
      </c>
      <c r="C111" s="243" t="s">
        <v>223</v>
      </c>
      <c r="D111" s="244">
        <v>0</v>
      </c>
      <c r="E111" s="245">
        <f t="shared" si="11"/>
        <v>0</v>
      </c>
      <c r="F111" s="244">
        <v>0</v>
      </c>
      <c r="G111" s="244">
        <v>0</v>
      </c>
      <c r="H111" s="238">
        <f t="shared" si="7"/>
        <v>0</v>
      </c>
      <c r="I111" s="238"/>
      <c r="J111" s="244">
        <v>0</v>
      </c>
      <c r="K111" s="238">
        <v>0</v>
      </c>
      <c r="L111" s="244">
        <v>0</v>
      </c>
      <c r="M111" s="244">
        <v>0</v>
      </c>
      <c r="N111" s="238">
        <f t="shared" si="8"/>
        <v>0</v>
      </c>
      <c r="O111" s="237" t="str">
        <f t="shared" si="9"/>
        <v>N.A.</v>
      </c>
      <c r="P111" s="31">
        <v>0</v>
      </c>
      <c r="Q111" s="31">
        <v>0</v>
      </c>
      <c r="R111" s="32">
        <f t="shared" si="10"/>
        <v>0</v>
      </c>
      <c r="S111" s="31">
        <v>0</v>
      </c>
      <c r="T111" s="31">
        <v>0</v>
      </c>
      <c r="U111" s="32">
        <f t="shared" si="12"/>
        <v>0</v>
      </c>
    </row>
    <row r="112" spans="1:21" s="33" customFormat="1" ht="18" customHeight="1" x14ac:dyDescent="0.25">
      <c r="A112" s="242">
        <v>104</v>
      </c>
      <c r="B112" s="243" t="s">
        <v>219</v>
      </c>
      <c r="C112" s="243" t="s">
        <v>224</v>
      </c>
      <c r="D112" s="244">
        <v>501.77812500000005</v>
      </c>
      <c r="E112" s="245">
        <f t="shared" si="11"/>
        <v>8.4603925500000017</v>
      </c>
      <c r="F112" s="244">
        <v>0</v>
      </c>
      <c r="G112" s="244">
        <v>3.9930757100000003</v>
      </c>
      <c r="H112" s="238">
        <f t="shared" si="7"/>
        <v>489.32465674000002</v>
      </c>
      <c r="I112" s="238"/>
      <c r="J112" s="244">
        <v>26.393629701917945</v>
      </c>
      <c r="K112" s="238">
        <v>22.392555620899941</v>
      </c>
      <c r="L112" s="244">
        <v>0</v>
      </c>
      <c r="M112" s="244">
        <v>3.4835519300000004</v>
      </c>
      <c r="N112" s="238">
        <f t="shared" si="8"/>
        <v>0.51752215101800347</v>
      </c>
      <c r="O112" s="237">
        <f t="shared" si="9"/>
        <v>-99.894237467111125</v>
      </c>
      <c r="P112" s="31">
        <v>1.6755000000000001E-4</v>
      </c>
      <c r="Q112" s="31">
        <v>8.4602250000000012</v>
      </c>
      <c r="R112" s="32">
        <f t="shared" si="10"/>
        <v>8.4603925500000017</v>
      </c>
      <c r="S112" s="31">
        <v>1.6755000000000001E-4</v>
      </c>
      <c r="T112" s="31">
        <v>22.392388070899941</v>
      </c>
      <c r="U112" s="32">
        <f t="shared" si="12"/>
        <v>22.392555620899941</v>
      </c>
    </row>
    <row r="113" spans="1:21" s="33" customFormat="1" ht="18" customHeight="1" x14ac:dyDescent="0.25">
      <c r="A113" s="242">
        <v>105</v>
      </c>
      <c r="B113" s="243" t="s">
        <v>219</v>
      </c>
      <c r="C113" s="243" t="s">
        <v>225</v>
      </c>
      <c r="D113" s="244">
        <v>0</v>
      </c>
      <c r="E113" s="245">
        <f t="shared" si="11"/>
        <v>0</v>
      </c>
      <c r="F113" s="244">
        <v>0</v>
      </c>
      <c r="G113" s="244">
        <v>0</v>
      </c>
      <c r="H113" s="238">
        <f t="shared" si="7"/>
        <v>0</v>
      </c>
      <c r="I113" s="238"/>
      <c r="J113" s="244">
        <v>0</v>
      </c>
      <c r="K113" s="238">
        <v>0</v>
      </c>
      <c r="L113" s="244">
        <v>0</v>
      </c>
      <c r="M113" s="244">
        <v>0</v>
      </c>
      <c r="N113" s="238">
        <f t="shared" si="8"/>
        <v>0</v>
      </c>
      <c r="O113" s="237" t="str">
        <f t="shared" si="9"/>
        <v>N.A.</v>
      </c>
      <c r="P113" s="31">
        <v>0</v>
      </c>
      <c r="Q113" s="31">
        <v>0</v>
      </c>
      <c r="R113" s="32">
        <f t="shared" si="10"/>
        <v>0</v>
      </c>
      <c r="S113" s="31">
        <v>0</v>
      </c>
      <c r="T113" s="31">
        <v>0</v>
      </c>
      <c r="U113" s="32">
        <f t="shared" si="12"/>
        <v>0</v>
      </c>
    </row>
    <row r="114" spans="1:21" s="33" customFormat="1" ht="18" customHeight="1" x14ac:dyDescent="0.25">
      <c r="A114" s="242">
        <v>106</v>
      </c>
      <c r="B114" s="243" t="s">
        <v>117</v>
      </c>
      <c r="C114" s="243" t="s">
        <v>226</v>
      </c>
      <c r="D114" s="244">
        <v>0</v>
      </c>
      <c r="E114" s="245">
        <f t="shared" si="11"/>
        <v>0</v>
      </c>
      <c r="F114" s="244">
        <v>0</v>
      </c>
      <c r="G114" s="244">
        <v>0</v>
      </c>
      <c r="H114" s="238">
        <f t="shared" si="7"/>
        <v>0</v>
      </c>
      <c r="I114" s="238"/>
      <c r="J114" s="244">
        <v>0</v>
      </c>
      <c r="K114" s="238">
        <v>0</v>
      </c>
      <c r="L114" s="244">
        <v>0</v>
      </c>
      <c r="M114" s="244">
        <v>0</v>
      </c>
      <c r="N114" s="238">
        <f t="shared" si="8"/>
        <v>0</v>
      </c>
      <c r="O114" s="237" t="str">
        <f t="shared" si="9"/>
        <v>N.A.</v>
      </c>
      <c r="P114" s="31">
        <v>0</v>
      </c>
      <c r="Q114" s="31">
        <v>0</v>
      </c>
      <c r="R114" s="32">
        <f t="shared" si="10"/>
        <v>0</v>
      </c>
      <c r="S114" s="31">
        <v>0</v>
      </c>
      <c r="T114" s="31">
        <v>0</v>
      </c>
      <c r="U114" s="32">
        <f t="shared" si="12"/>
        <v>0</v>
      </c>
    </row>
    <row r="115" spans="1:21" s="33" customFormat="1" ht="18" customHeight="1" x14ac:dyDescent="0.25">
      <c r="A115" s="242">
        <v>107</v>
      </c>
      <c r="B115" s="243" t="s">
        <v>119</v>
      </c>
      <c r="C115" s="243" t="s">
        <v>227</v>
      </c>
      <c r="D115" s="244">
        <v>0</v>
      </c>
      <c r="E115" s="245">
        <f t="shared" si="11"/>
        <v>0</v>
      </c>
      <c r="F115" s="244">
        <v>0</v>
      </c>
      <c r="G115" s="244">
        <v>0</v>
      </c>
      <c r="H115" s="238">
        <f t="shared" si="7"/>
        <v>0</v>
      </c>
      <c r="I115" s="238"/>
      <c r="J115" s="244">
        <v>0</v>
      </c>
      <c r="K115" s="238">
        <v>0</v>
      </c>
      <c r="L115" s="244">
        <v>0</v>
      </c>
      <c r="M115" s="244">
        <v>0</v>
      </c>
      <c r="N115" s="238">
        <f t="shared" si="8"/>
        <v>0</v>
      </c>
      <c r="O115" s="237" t="str">
        <f t="shared" si="9"/>
        <v>N.A.</v>
      </c>
      <c r="P115" s="31">
        <v>0</v>
      </c>
      <c r="Q115" s="31">
        <v>0</v>
      </c>
      <c r="R115" s="32">
        <f t="shared" si="10"/>
        <v>0</v>
      </c>
      <c r="S115" s="31">
        <v>0</v>
      </c>
      <c r="T115" s="31">
        <v>0</v>
      </c>
      <c r="U115" s="32">
        <f t="shared" si="12"/>
        <v>0</v>
      </c>
    </row>
    <row r="116" spans="1:21" s="33" customFormat="1" ht="18" customHeight="1" x14ac:dyDescent="0.25">
      <c r="A116" s="242">
        <v>108</v>
      </c>
      <c r="B116" s="243" t="s">
        <v>127</v>
      </c>
      <c r="C116" s="243" t="s">
        <v>228</v>
      </c>
      <c r="D116" s="244">
        <v>0</v>
      </c>
      <c r="E116" s="245">
        <f t="shared" si="11"/>
        <v>0</v>
      </c>
      <c r="F116" s="244">
        <v>0</v>
      </c>
      <c r="G116" s="244">
        <v>0</v>
      </c>
      <c r="H116" s="238">
        <f t="shared" si="7"/>
        <v>0</v>
      </c>
      <c r="I116" s="238"/>
      <c r="J116" s="244">
        <v>0</v>
      </c>
      <c r="K116" s="238">
        <v>0</v>
      </c>
      <c r="L116" s="244">
        <v>0</v>
      </c>
      <c r="M116" s="244">
        <v>0</v>
      </c>
      <c r="N116" s="238">
        <f t="shared" si="8"/>
        <v>0</v>
      </c>
      <c r="O116" s="237" t="str">
        <f t="shared" si="9"/>
        <v>N.A.</v>
      </c>
      <c r="P116" s="31">
        <v>0</v>
      </c>
      <c r="Q116" s="31">
        <v>0</v>
      </c>
      <c r="R116" s="32">
        <f t="shared" si="10"/>
        <v>0</v>
      </c>
      <c r="S116" s="31">
        <v>0</v>
      </c>
      <c r="T116" s="31">
        <v>0</v>
      </c>
      <c r="U116" s="32">
        <f t="shared" si="12"/>
        <v>0</v>
      </c>
    </row>
    <row r="117" spans="1:21" s="33" customFormat="1" ht="18" customHeight="1" x14ac:dyDescent="0.25">
      <c r="A117" s="242">
        <v>110</v>
      </c>
      <c r="B117" s="243" t="s">
        <v>204</v>
      </c>
      <c r="C117" s="243" t="s">
        <v>229</v>
      </c>
      <c r="D117" s="244">
        <v>0</v>
      </c>
      <c r="E117" s="245">
        <f t="shared" si="11"/>
        <v>0</v>
      </c>
      <c r="F117" s="244">
        <v>0</v>
      </c>
      <c r="G117" s="244">
        <v>0</v>
      </c>
      <c r="H117" s="238">
        <f t="shared" si="7"/>
        <v>0</v>
      </c>
      <c r="I117" s="238"/>
      <c r="J117" s="244">
        <v>0</v>
      </c>
      <c r="K117" s="238">
        <v>0</v>
      </c>
      <c r="L117" s="244">
        <v>0</v>
      </c>
      <c r="M117" s="244">
        <v>0</v>
      </c>
      <c r="N117" s="238">
        <f t="shared" si="8"/>
        <v>0</v>
      </c>
      <c r="O117" s="237" t="str">
        <f t="shared" si="9"/>
        <v>N.A.</v>
      </c>
      <c r="P117" s="31">
        <v>0</v>
      </c>
      <c r="Q117" s="31">
        <v>0</v>
      </c>
      <c r="R117" s="32">
        <f t="shared" si="10"/>
        <v>0</v>
      </c>
      <c r="S117" s="31">
        <v>0</v>
      </c>
      <c r="T117" s="31">
        <v>0</v>
      </c>
      <c r="U117" s="32">
        <f t="shared" si="12"/>
        <v>0</v>
      </c>
    </row>
    <row r="118" spans="1:21" s="33" customFormat="1" ht="18" customHeight="1" x14ac:dyDescent="0.25">
      <c r="A118" s="242">
        <v>111</v>
      </c>
      <c r="B118" s="243" t="s">
        <v>196</v>
      </c>
      <c r="C118" s="243" t="s">
        <v>230</v>
      </c>
      <c r="D118" s="244">
        <v>0</v>
      </c>
      <c r="E118" s="245">
        <f t="shared" si="11"/>
        <v>0</v>
      </c>
      <c r="F118" s="244">
        <v>0</v>
      </c>
      <c r="G118" s="244">
        <v>0</v>
      </c>
      <c r="H118" s="238">
        <f t="shared" si="7"/>
        <v>0</v>
      </c>
      <c r="I118" s="238"/>
      <c r="J118" s="244">
        <v>0</v>
      </c>
      <c r="K118" s="238">
        <v>0</v>
      </c>
      <c r="L118" s="244">
        <v>0</v>
      </c>
      <c r="M118" s="244">
        <v>0</v>
      </c>
      <c r="N118" s="238">
        <f t="shared" si="8"/>
        <v>0</v>
      </c>
      <c r="O118" s="237" t="str">
        <f t="shared" si="9"/>
        <v>N.A.</v>
      </c>
      <c r="P118" s="31">
        <v>0</v>
      </c>
      <c r="Q118" s="31">
        <v>0</v>
      </c>
      <c r="R118" s="32">
        <f t="shared" si="10"/>
        <v>0</v>
      </c>
      <c r="S118" s="31">
        <v>0</v>
      </c>
      <c r="T118" s="31">
        <v>0</v>
      </c>
      <c r="U118" s="32">
        <f t="shared" si="12"/>
        <v>0</v>
      </c>
    </row>
    <row r="119" spans="1:21" s="33" customFormat="1" ht="18" customHeight="1" x14ac:dyDescent="0.25">
      <c r="A119" s="242">
        <v>112</v>
      </c>
      <c r="B119" s="243" t="s">
        <v>196</v>
      </c>
      <c r="C119" s="243" t="s">
        <v>231</v>
      </c>
      <c r="D119" s="244">
        <v>0</v>
      </c>
      <c r="E119" s="245">
        <f t="shared" si="11"/>
        <v>0</v>
      </c>
      <c r="F119" s="244">
        <v>0</v>
      </c>
      <c r="G119" s="244">
        <v>0</v>
      </c>
      <c r="H119" s="238">
        <f t="shared" si="7"/>
        <v>0</v>
      </c>
      <c r="I119" s="238"/>
      <c r="J119" s="244">
        <v>0</v>
      </c>
      <c r="K119" s="238">
        <v>0</v>
      </c>
      <c r="L119" s="244">
        <v>0</v>
      </c>
      <c r="M119" s="244">
        <v>0</v>
      </c>
      <c r="N119" s="238">
        <f t="shared" si="8"/>
        <v>0</v>
      </c>
      <c r="O119" s="237" t="str">
        <f t="shared" si="9"/>
        <v>N.A.</v>
      </c>
      <c r="P119" s="31">
        <v>0</v>
      </c>
      <c r="Q119" s="31">
        <v>0</v>
      </c>
      <c r="R119" s="32">
        <f t="shared" si="10"/>
        <v>0</v>
      </c>
      <c r="S119" s="31">
        <v>0</v>
      </c>
      <c r="T119" s="31">
        <v>0</v>
      </c>
      <c r="U119" s="32">
        <f t="shared" si="12"/>
        <v>0</v>
      </c>
    </row>
    <row r="120" spans="1:21" s="33" customFormat="1" ht="18" customHeight="1" x14ac:dyDescent="0.25">
      <c r="A120" s="242">
        <v>113</v>
      </c>
      <c r="B120" s="243" t="s">
        <v>204</v>
      </c>
      <c r="C120" s="243" t="s">
        <v>232</v>
      </c>
      <c r="D120" s="244">
        <v>0</v>
      </c>
      <c r="E120" s="245">
        <f t="shared" si="11"/>
        <v>0</v>
      </c>
      <c r="F120" s="244">
        <v>0</v>
      </c>
      <c r="G120" s="244">
        <v>0</v>
      </c>
      <c r="H120" s="238">
        <f t="shared" si="7"/>
        <v>0</v>
      </c>
      <c r="I120" s="238"/>
      <c r="J120" s="244">
        <v>0</v>
      </c>
      <c r="K120" s="238">
        <v>0</v>
      </c>
      <c r="L120" s="244">
        <v>0</v>
      </c>
      <c r="M120" s="244">
        <v>0</v>
      </c>
      <c r="N120" s="238">
        <f t="shared" si="8"/>
        <v>0</v>
      </c>
      <c r="O120" s="237" t="str">
        <f t="shared" si="9"/>
        <v>N.A.</v>
      </c>
      <c r="P120" s="31">
        <v>0</v>
      </c>
      <c r="Q120" s="31">
        <v>0</v>
      </c>
      <c r="R120" s="32">
        <f t="shared" si="10"/>
        <v>0</v>
      </c>
      <c r="S120" s="31">
        <v>0</v>
      </c>
      <c r="T120" s="31">
        <v>0</v>
      </c>
      <c r="U120" s="32">
        <f t="shared" si="12"/>
        <v>0</v>
      </c>
    </row>
    <row r="121" spans="1:21" s="33" customFormat="1" ht="18" customHeight="1" x14ac:dyDescent="0.25">
      <c r="A121" s="242">
        <v>114</v>
      </c>
      <c r="B121" s="243" t="s">
        <v>204</v>
      </c>
      <c r="C121" s="243" t="s">
        <v>233</v>
      </c>
      <c r="D121" s="244">
        <v>0</v>
      </c>
      <c r="E121" s="245">
        <f t="shared" si="11"/>
        <v>0</v>
      </c>
      <c r="F121" s="244">
        <v>0</v>
      </c>
      <c r="G121" s="244">
        <v>0</v>
      </c>
      <c r="H121" s="238">
        <f t="shared" si="7"/>
        <v>0</v>
      </c>
      <c r="I121" s="238"/>
      <c r="J121" s="244">
        <v>0</v>
      </c>
      <c r="K121" s="238">
        <v>0</v>
      </c>
      <c r="L121" s="244">
        <v>0</v>
      </c>
      <c r="M121" s="244">
        <v>0</v>
      </c>
      <c r="N121" s="238">
        <f t="shared" si="8"/>
        <v>0</v>
      </c>
      <c r="O121" s="237" t="str">
        <f t="shared" si="9"/>
        <v>N.A.</v>
      </c>
      <c r="P121" s="31">
        <v>0</v>
      </c>
      <c r="Q121" s="31">
        <v>0</v>
      </c>
      <c r="R121" s="32">
        <f t="shared" si="10"/>
        <v>0</v>
      </c>
      <c r="S121" s="31">
        <v>0</v>
      </c>
      <c r="T121" s="31">
        <v>0</v>
      </c>
      <c r="U121" s="32">
        <f t="shared" si="12"/>
        <v>0</v>
      </c>
    </row>
    <row r="122" spans="1:21" s="33" customFormat="1" ht="18" customHeight="1" x14ac:dyDescent="0.25">
      <c r="A122" s="242">
        <v>117</v>
      </c>
      <c r="B122" s="243" t="s">
        <v>204</v>
      </c>
      <c r="C122" s="243" t="s">
        <v>234</v>
      </c>
      <c r="D122" s="244">
        <v>0</v>
      </c>
      <c r="E122" s="245">
        <f t="shared" si="11"/>
        <v>0</v>
      </c>
      <c r="F122" s="244">
        <v>0</v>
      </c>
      <c r="G122" s="244">
        <v>0</v>
      </c>
      <c r="H122" s="238">
        <f t="shared" si="7"/>
        <v>0</v>
      </c>
      <c r="I122" s="238"/>
      <c r="J122" s="244">
        <v>0</v>
      </c>
      <c r="K122" s="238">
        <v>0</v>
      </c>
      <c r="L122" s="244">
        <v>0</v>
      </c>
      <c r="M122" s="244">
        <v>0</v>
      </c>
      <c r="N122" s="238">
        <f t="shared" si="8"/>
        <v>0</v>
      </c>
      <c r="O122" s="237" t="str">
        <f t="shared" si="9"/>
        <v>N.A.</v>
      </c>
      <c r="P122" s="31">
        <v>0</v>
      </c>
      <c r="Q122" s="31">
        <v>0</v>
      </c>
      <c r="R122" s="32">
        <f t="shared" si="10"/>
        <v>0</v>
      </c>
      <c r="S122" s="31">
        <v>0</v>
      </c>
      <c r="T122" s="31">
        <v>0</v>
      </c>
      <c r="U122" s="32">
        <f t="shared" si="12"/>
        <v>0</v>
      </c>
    </row>
    <row r="123" spans="1:21" s="33" customFormat="1" ht="18" customHeight="1" x14ac:dyDescent="0.25">
      <c r="A123" s="242">
        <v>118</v>
      </c>
      <c r="B123" s="243" t="s">
        <v>196</v>
      </c>
      <c r="C123" s="243" t="s">
        <v>235</v>
      </c>
      <c r="D123" s="244">
        <v>0</v>
      </c>
      <c r="E123" s="245">
        <f t="shared" si="11"/>
        <v>0</v>
      </c>
      <c r="F123" s="244">
        <v>0</v>
      </c>
      <c r="G123" s="244">
        <v>0</v>
      </c>
      <c r="H123" s="238">
        <f t="shared" si="7"/>
        <v>0</v>
      </c>
      <c r="I123" s="238"/>
      <c r="J123" s="244">
        <v>0</v>
      </c>
      <c r="K123" s="238">
        <v>0</v>
      </c>
      <c r="L123" s="244">
        <v>0</v>
      </c>
      <c r="M123" s="244">
        <v>0</v>
      </c>
      <c r="N123" s="238">
        <f t="shared" si="8"/>
        <v>0</v>
      </c>
      <c r="O123" s="237" t="str">
        <f t="shared" si="9"/>
        <v>N.A.</v>
      </c>
      <c r="P123" s="31">
        <v>0</v>
      </c>
      <c r="Q123" s="31">
        <v>0</v>
      </c>
      <c r="R123" s="32">
        <f t="shared" si="10"/>
        <v>0</v>
      </c>
      <c r="S123" s="31">
        <v>0</v>
      </c>
      <c r="T123" s="31">
        <v>0</v>
      </c>
      <c r="U123" s="32">
        <f t="shared" si="12"/>
        <v>0</v>
      </c>
    </row>
    <row r="124" spans="1:21" s="33" customFormat="1" ht="18" customHeight="1" x14ac:dyDescent="0.25">
      <c r="A124" s="242">
        <v>122</v>
      </c>
      <c r="B124" s="243" t="s">
        <v>131</v>
      </c>
      <c r="C124" s="243" t="s">
        <v>236</v>
      </c>
      <c r="D124" s="244">
        <v>0</v>
      </c>
      <c r="E124" s="245">
        <f t="shared" si="11"/>
        <v>0</v>
      </c>
      <c r="F124" s="244">
        <v>0</v>
      </c>
      <c r="G124" s="244">
        <v>0</v>
      </c>
      <c r="H124" s="238">
        <f t="shared" si="7"/>
        <v>0</v>
      </c>
      <c r="I124" s="238"/>
      <c r="J124" s="244">
        <v>0</v>
      </c>
      <c r="K124" s="238">
        <v>0</v>
      </c>
      <c r="L124" s="244">
        <v>0</v>
      </c>
      <c r="M124" s="244">
        <v>0</v>
      </c>
      <c r="N124" s="238">
        <f t="shared" si="8"/>
        <v>0</v>
      </c>
      <c r="O124" s="237" t="str">
        <f t="shared" si="9"/>
        <v>N.A.</v>
      </c>
      <c r="P124" s="31">
        <v>0</v>
      </c>
      <c r="Q124" s="31">
        <v>0</v>
      </c>
      <c r="R124" s="32">
        <f t="shared" si="10"/>
        <v>0</v>
      </c>
      <c r="S124" s="31">
        <v>0</v>
      </c>
      <c r="T124" s="31">
        <v>0</v>
      </c>
      <c r="U124" s="32">
        <f t="shared" si="12"/>
        <v>0</v>
      </c>
    </row>
    <row r="125" spans="1:21" s="33" customFormat="1" ht="18" customHeight="1" x14ac:dyDescent="0.25">
      <c r="A125" s="242">
        <v>123</v>
      </c>
      <c r="B125" s="243" t="s">
        <v>237</v>
      </c>
      <c r="C125" s="243" t="s">
        <v>238</v>
      </c>
      <c r="D125" s="244">
        <v>0</v>
      </c>
      <c r="E125" s="245">
        <f t="shared" si="11"/>
        <v>0</v>
      </c>
      <c r="F125" s="244">
        <v>0</v>
      </c>
      <c r="G125" s="244">
        <v>0</v>
      </c>
      <c r="H125" s="238">
        <f t="shared" si="7"/>
        <v>0</v>
      </c>
      <c r="I125" s="238"/>
      <c r="J125" s="244">
        <v>0</v>
      </c>
      <c r="K125" s="238">
        <v>0</v>
      </c>
      <c r="L125" s="244">
        <v>0</v>
      </c>
      <c r="M125" s="244">
        <v>0</v>
      </c>
      <c r="N125" s="238">
        <f t="shared" si="8"/>
        <v>0</v>
      </c>
      <c r="O125" s="237" t="str">
        <f t="shared" si="9"/>
        <v>N.A.</v>
      </c>
      <c r="P125" s="31">
        <v>0</v>
      </c>
      <c r="Q125" s="31">
        <v>0</v>
      </c>
      <c r="R125" s="32">
        <f t="shared" si="10"/>
        <v>0</v>
      </c>
      <c r="S125" s="31">
        <v>0</v>
      </c>
      <c r="T125" s="31">
        <v>0</v>
      </c>
      <c r="U125" s="32">
        <f t="shared" si="12"/>
        <v>0</v>
      </c>
    </row>
    <row r="126" spans="1:21" s="33" customFormat="1" ht="18" customHeight="1" x14ac:dyDescent="0.25">
      <c r="A126" s="242">
        <v>124</v>
      </c>
      <c r="B126" s="243" t="s">
        <v>131</v>
      </c>
      <c r="C126" s="243" t="s">
        <v>239</v>
      </c>
      <c r="D126" s="244">
        <v>0</v>
      </c>
      <c r="E126" s="245">
        <f t="shared" si="11"/>
        <v>0</v>
      </c>
      <c r="F126" s="244">
        <v>0</v>
      </c>
      <c r="G126" s="244">
        <v>0</v>
      </c>
      <c r="H126" s="238">
        <f t="shared" si="7"/>
        <v>0</v>
      </c>
      <c r="I126" s="238"/>
      <c r="J126" s="244">
        <v>0</v>
      </c>
      <c r="K126" s="238">
        <v>0</v>
      </c>
      <c r="L126" s="244">
        <v>0</v>
      </c>
      <c r="M126" s="244">
        <v>0</v>
      </c>
      <c r="N126" s="238">
        <f t="shared" si="8"/>
        <v>0</v>
      </c>
      <c r="O126" s="237" t="str">
        <f t="shared" si="9"/>
        <v>N.A.</v>
      </c>
      <c r="P126" s="31">
        <v>0</v>
      </c>
      <c r="Q126" s="31">
        <v>0</v>
      </c>
      <c r="R126" s="32">
        <f t="shared" si="10"/>
        <v>0</v>
      </c>
      <c r="S126" s="31">
        <v>0</v>
      </c>
      <c r="T126" s="31">
        <v>0</v>
      </c>
      <c r="U126" s="32">
        <f t="shared" si="12"/>
        <v>0</v>
      </c>
    </row>
    <row r="127" spans="1:21" s="33" customFormat="1" ht="18" customHeight="1" x14ac:dyDescent="0.25">
      <c r="A127" s="242">
        <v>126</v>
      </c>
      <c r="B127" s="243" t="s">
        <v>219</v>
      </c>
      <c r="C127" s="243" t="s">
        <v>240</v>
      </c>
      <c r="D127" s="244">
        <v>0</v>
      </c>
      <c r="E127" s="245">
        <f t="shared" si="11"/>
        <v>0</v>
      </c>
      <c r="F127" s="244">
        <v>0</v>
      </c>
      <c r="G127" s="244">
        <v>0</v>
      </c>
      <c r="H127" s="238">
        <f t="shared" si="7"/>
        <v>0</v>
      </c>
      <c r="I127" s="238"/>
      <c r="J127" s="244">
        <v>0</v>
      </c>
      <c r="K127" s="238">
        <v>0</v>
      </c>
      <c r="L127" s="244">
        <v>0</v>
      </c>
      <c r="M127" s="244">
        <v>0</v>
      </c>
      <c r="N127" s="238">
        <f t="shared" si="8"/>
        <v>0</v>
      </c>
      <c r="O127" s="237" t="str">
        <f t="shared" si="9"/>
        <v>N.A.</v>
      </c>
      <c r="P127" s="31">
        <v>0</v>
      </c>
      <c r="Q127" s="31">
        <v>0</v>
      </c>
      <c r="R127" s="32">
        <f t="shared" si="10"/>
        <v>0</v>
      </c>
      <c r="S127" s="31">
        <v>0</v>
      </c>
      <c r="T127" s="31">
        <v>0</v>
      </c>
      <c r="U127" s="32">
        <f t="shared" si="12"/>
        <v>0</v>
      </c>
    </row>
    <row r="128" spans="1:21" s="33" customFormat="1" ht="18" customHeight="1" x14ac:dyDescent="0.25">
      <c r="A128" s="242">
        <v>127</v>
      </c>
      <c r="B128" s="243" t="s">
        <v>241</v>
      </c>
      <c r="C128" s="243" t="s">
        <v>242</v>
      </c>
      <c r="D128" s="244">
        <v>0</v>
      </c>
      <c r="E128" s="245">
        <f t="shared" si="11"/>
        <v>0</v>
      </c>
      <c r="F128" s="244">
        <v>0</v>
      </c>
      <c r="G128" s="244">
        <v>0</v>
      </c>
      <c r="H128" s="238">
        <f t="shared" si="7"/>
        <v>0</v>
      </c>
      <c r="I128" s="238"/>
      <c r="J128" s="244">
        <v>0</v>
      </c>
      <c r="K128" s="238">
        <v>0</v>
      </c>
      <c r="L128" s="244">
        <v>0</v>
      </c>
      <c r="M128" s="244">
        <v>0</v>
      </c>
      <c r="N128" s="238">
        <f t="shared" si="8"/>
        <v>0</v>
      </c>
      <c r="O128" s="237" t="str">
        <f t="shared" si="9"/>
        <v>N.A.</v>
      </c>
      <c r="P128" s="31">
        <v>0</v>
      </c>
      <c r="Q128" s="31">
        <v>0</v>
      </c>
      <c r="R128" s="32">
        <f t="shared" si="10"/>
        <v>0</v>
      </c>
      <c r="S128" s="31">
        <v>0</v>
      </c>
      <c r="T128" s="31">
        <v>0</v>
      </c>
      <c r="U128" s="32">
        <f t="shared" si="12"/>
        <v>0</v>
      </c>
    </row>
    <row r="129" spans="1:21" s="33" customFormat="1" ht="18" customHeight="1" x14ac:dyDescent="0.25">
      <c r="A129" s="242">
        <v>128</v>
      </c>
      <c r="B129" s="243" t="s">
        <v>219</v>
      </c>
      <c r="C129" s="243" t="s">
        <v>243</v>
      </c>
      <c r="D129" s="244">
        <v>0</v>
      </c>
      <c r="E129" s="245">
        <f t="shared" si="11"/>
        <v>0</v>
      </c>
      <c r="F129" s="244">
        <v>0</v>
      </c>
      <c r="G129" s="244">
        <v>0</v>
      </c>
      <c r="H129" s="238">
        <f t="shared" si="7"/>
        <v>0</v>
      </c>
      <c r="I129" s="238"/>
      <c r="J129" s="244">
        <v>0</v>
      </c>
      <c r="K129" s="238">
        <v>0</v>
      </c>
      <c r="L129" s="244">
        <v>0</v>
      </c>
      <c r="M129" s="244">
        <v>0</v>
      </c>
      <c r="N129" s="238">
        <f t="shared" si="8"/>
        <v>0</v>
      </c>
      <c r="O129" s="237" t="str">
        <f t="shared" si="9"/>
        <v>N.A.</v>
      </c>
      <c r="P129" s="31">
        <v>0</v>
      </c>
      <c r="Q129" s="31">
        <v>0</v>
      </c>
      <c r="R129" s="32">
        <f t="shared" si="10"/>
        <v>0</v>
      </c>
      <c r="S129" s="31">
        <v>0</v>
      </c>
      <c r="T129" s="31">
        <v>0</v>
      </c>
      <c r="U129" s="32">
        <f t="shared" si="12"/>
        <v>0</v>
      </c>
    </row>
    <row r="130" spans="1:21" s="33" customFormat="1" ht="18" customHeight="1" x14ac:dyDescent="0.25">
      <c r="A130" s="242">
        <v>130</v>
      </c>
      <c r="B130" s="243" t="s">
        <v>219</v>
      </c>
      <c r="C130" s="243" t="s">
        <v>244</v>
      </c>
      <c r="D130" s="244">
        <v>327.27443750000003</v>
      </c>
      <c r="E130" s="245">
        <f t="shared" si="11"/>
        <v>9.5517492900000018</v>
      </c>
      <c r="F130" s="244">
        <v>0</v>
      </c>
      <c r="G130" s="244">
        <v>0.37405342000000003</v>
      </c>
      <c r="H130" s="238">
        <f t="shared" si="7"/>
        <v>317.34863479000006</v>
      </c>
      <c r="I130" s="238"/>
      <c r="J130" s="244">
        <v>9.4237297576047361</v>
      </c>
      <c r="K130" s="238">
        <v>8.5015026327497409</v>
      </c>
      <c r="L130" s="244">
        <v>0</v>
      </c>
      <c r="M130" s="244">
        <v>0.73744810999999999</v>
      </c>
      <c r="N130" s="238">
        <f t="shared" si="8"/>
        <v>0.18477901485499515</v>
      </c>
      <c r="O130" s="237">
        <f t="shared" si="9"/>
        <v>-99.941774126434396</v>
      </c>
      <c r="P130" s="31">
        <v>0.83640504000000004</v>
      </c>
      <c r="Q130" s="31">
        <v>8.7153442500000011</v>
      </c>
      <c r="R130" s="32">
        <f t="shared" si="10"/>
        <v>9.5517492900000018</v>
      </c>
      <c r="S130" s="31">
        <v>1.27517492</v>
      </c>
      <c r="T130" s="31">
        <v>7.2263277127497414</v>
      </c>
      <c r="U130" s="32">
        <f t="shared" si="12"/>
        <v>8.5015026327497409</v>
      </c>
    </row>
    <row r="131" spans="1:21" s="33" customFormat="1" ht="18" customHeight="1" x14ac:dyDescent="0.25">
      <c r="A131" s="242">
        <v>132</v>
      </c>
      <c r="B131" s="243" t="s">
        <v>245</v>
      </c>
      <c r="C131" s="243" t="s">
        <v>246</v>
      </c>
      <c r="D131" s="244">
        <v>0</v>
      </c>
      <c r="E131" s="245">
        <f t="shared" si="11"/>
        <v>0</v>
      </c>
      <c r="F131" s="244">
        <v>0</v>
      </c>
      <c r="G131" s="244">
        <v>0</v>
      </c>
      <c r="H131" s="238">
        <f t="shared" si="7"/>
        <v>0</v>
      </c>
      <c r="I131" s="238"/>
      <c r="J131" s="244">
        <v>10.787633065263734</v>
      </c>
      <c r="K131" s="238">
        <v>110.0800335003521</v>
      </c>
      <c r="L131" s="244">
        <v>0</v>
      </c>
      <c r="M131" s="244">
        <v>0</v>
      </c>
      <c r="N131" s="238">
        <f t="shared" si="8"/>
        <v>-99.292400435088368</v>
      </c>
      <c r="O131" s="237" t="str">
        <f t="shared" si="9"/>
        <v>N.A.</v>
      </c>
      <c r="P131" s="31">
        <v>0</v>
      </c>
      <c r="Q131" s="31">
        <v>0</v>
      </c>
      <c r="R131" s="32">
        <f t="shared" si="10"/>
        <v>0</v>
      </c>
      <c r="S131" s="31">
        <v>0</v>
      </c>
      <c r="T131" s="31">
        <v>110.0800335003521</v>
      </c>
      <c r="U131" s="32">
        <f t="shared" si="12"/>
        <v>110.0800335003521</v>
      </c>
    </row>
    <row r="132" spans="1:21" s="33" customFormat="1" ht="18" customHeight="1" x14ac:dyDescent="0.25">
      <c r="A132" s="242">
        <v>136</v>
      </c>
      <c r="B132" s="243" t="s">
        <v>127</v>
      </c>
      <c r="C132" s="243" t="s">
        <v>247</v>
      </c>
      <c r="D132" s="244">
        <v>0</v>
      </c>
      <c r="E132" s="245">
        <f t="shared" si="11"/>
        <v>0</v>
      </c>
      <c r="F132" s="244">
        <v>0</v>
      </c>
      <c r="G132" s="244">
        <v>0</v>
      </c>
      <c r="H132" s="238">
        <f t="shared" si="7"/>
        <v>0</v>
      </c>
      <c r="I132" s="238"/>
      <c r="J132" s="244">
        <v>0</v>
      </c>
      <c r="K132" s="238">
        <v>0</v>
      </c>
      <c r="L132" s="244">
        <v>0</v>
      </c>
      <c r="M132" s="244">
        <v>0</v>
      </c>
      <c r="N132" s="238">
        <f t="shared" si="8"/>
        <v>0</v>
      </c>
      <c r="O132" s="237" t="str">
        <f t="shared" si="9"/>
        <v>N.A.</v>
      </c>
      <c r="P132" s="31">
        <v>0</v>
      </c>
      <c r="Q132" s="31">
        <v>0</v>
      </c>
      <c r="R132" s="32">
        <f t="shared" si="10"/>
        <v>0</v>
      </c>
      <c r="S132" s="31">
        <v>0</v>
      </c>
      <c r="T132" s="31">
        <v>0</v>
      </c>
      <c r="U132" s="32">
        <f t="shared" si="12"/>
        <v>0</v>
      </c>
    </row>
    <row r="133" spans="1:21" s="33" customFormat="1" ht="18" customHeight="1" x14ac:dyDescent="0.25">
      <c r="A133" s="242">
        <v>138</v>
      </c>
      <c r="B133" s="243" t="s">
        <v>131</v>
      </c>
      <c r="C133" s="243" t="s">
        <v>248</v>
      </c>
      <c r="D133" s="244">
        <v>0</v>
      </c>
      <c r="E133" s="245">
        <f t="shared" si="11"/>
        <v>0</v>
      </c>
      <c r="F133" s="244">
        <v>0</v>
      </c>
      <c r="G133" s="244">
        <v>0</v>
      </c>
      <c r="H133" s="238">
        <f t="shared" si="7"/>
        <v>0</v>
      </c>
      <c r="I133" s="238"/>
      <c r="J133" s="244">
        <v>0</v>
      </c>
      <c r="K133" s="238">
        <v>0</v>
      </c>
      <c r="L133" s="244">
        <v>0</v>
      </c>
      <c r="M133" s="244">
        <v>0</v>
      </c>
      <c r="N133" s="238">
        <f t="shared" si="8"/>
        <v>0</v>
      </c>
      <c r="O133" s="237" t="str">
        <f t="shared" si="9"/>
        <v>N.A.</v>
      </c>
      <c r="P133" s="31">
        <v>0</v>
      </c>
      <c r="Q133" s="31">
        <v>0</v>
      </c>
      <c r="R133" s="32">
        <f t="shared" si="10"/>
        <v>0</v>
      </c>
      <c r="S133" s="31">
        <v>0</v>
      </c>
      <c r="T133" s="31">
        <v>0</v>
      </c>
      <c r="U133" s="32">
        <f t="shared" si="12"/>
        <v>0</v>
      </c>
    </row>
    <row r="134" spans="1:21" s="33" customFormat="1" ht="18" customHeight="1" x14ac:dyDescent="0.25">
      <c r="A134" s="242">
        <v>139</v>
      </c>
      <c r="B134" s="243" t="s">
        <v>131</v>
      </c>
      <c r="C134" s="243" t="s">
        <v>249</v>
      </c>
      <c r="D134" s="244">
        <v>0</v>
      </c>
      <c r="E134" s="245">
        <f t="shared" si="11"/>
        <v>0</v>
      </c>
      <c r="F134" s="244">
        <v>0</v>
      </c>
      <c r="G134" s="244">
        <v>0</v>
      </c>
      <c r="H134" s="238">
        <f t="shared" si="7"/>
        <v>0</v>
      </c>
      <c r="I134" s="238"/>
      <c r="J134" s="244">
        <v>0</v>
      </c>
      <c r="K134" s="238">
        <v>0</v>
      </c>
      <c r="L134" s="244">
        <v>0</v>
      </c>
      <c r="M134" s="244">
        <v>0</v>
      </c>
      <c r="N134" s="238">
        <f t="shared" si="8"/>
        <v>0</v>
      </c>
      <c r="O134" s="237" t="str">
        <f t="shared" si="9"/>
        <v>N.A.</v>
      </c>
      <c r="P134" s="31">
        <v>0</v>
      </c>
      <c r="Q134" s="31">
        <v>0</v>
      </c>
      <c r="R134" s="32">
        <f t="shared" si="10"/>
        <v>0</v>
      </c>
      <c r="S134" s="31">
        <v>0</v>
      </c>
      <c r="T134" s="31">
        <v>0</v>
      </c>
      <c r="U134" s="32">
        <f t="shared" si="12"/>
        <v>0</v>
      </c>
    </row>
    <row r="135" spans="1:21" s="33" customFormat="1" ht="18" customHeight="1" x14ac:dyDescent="0.25">
      <c r="A135" s="242">
        <v>140</v>
      </c>
      <c r="B135" s="243" t="s">
        <v>237</v>
      </c>
      <c r="C135" s="243" t="s">
        <v>250</v>
      </c>
      <c r="D135" s="244">
        <v>35.326804500000001</v>
      </c>
      <c r="E135" s="245">
        <f t="shared" si="11"/>
        <v>12.50585302</v>
      </c>
      <c r="F135" s="244">
        <v>0</v>
      </c>
      <c r="G135" s="244">
        <v>0.46019728999999993</v>
      </c>
      <c r="H135" s="238">
        <f t="shared" si="7"/>
        <v>22.360754190000002</v>
      </c>
      <c r="I135" s="238"/>
      <c r="J135" s="244">
        <v>10.767416469908012</v>
      </c>
      <c r="K135" s="238">
        <v>10.093979026772562</v>
      </c>
      <c r="L135" s="244">
        <v>0</v>
      </c>
      <c r="M135" s="244">
        <v>0.46231163000000003</v>
      </c>
      <c r="N135" s="238">
        <f t="shared" si="8"/>
        <v>0.21112581313544992</v>
      </c>
      <c r="O135" s="237">
        <f t="shared" si="9"/>
        <v>-99.055819802223539</v>
      </c>
      <c r="P135" s="31">
        <v>8.7643987699999997</v>
      </c>
      <c r="Q135" s="31">
        <v>3.7414542500000003</v>
      </c>
      <c r="R135" s="32">
        <f t="shared" si="10"/>
        <v>12.50585302</v>
      </c>
      <c r="S135" s="31">
        <v>8.5321751999999993</v>
      </c>
      <c r="T135" s="31">
        <v>1.5618038267725631</v>
      </c>
      <c r="U135" s="32">
        <f t="shared" si="12"/>
        <v>10.093979026772562</v>
      </c>
    </row>
    <row r="136" spans="1:21" s="33" customFormat="1" ht="18" customHeight="1" x14ac:dyDescent="0.25">
      <c r="A136" s="242">
        <v>141</v>
      </c>
      <c r="B136" s="243" t="s">
        <v>131</v>
      </c>
      <c r="C136" s="243" t="s">
        <v>251</v>
      </c>
      <c r="D136" s="244">
        <v>0</v>
      </c>
      <c r="E136" s="245">
        <f t="shared" si="11"/>
        <v>0</v>
      </c>
      <c r="F136" s="244">
        <v>0</v>
      </c>
      <c r="G136" s="244">
        <v>0</v>
      </c>
      <c r="H136" s="238">
        <f t="shared" si="7"/>
        <v>0</v>
      </c>
      <c r="I136" s="238"/>
      <c r="J136" s="244">
        <v>0</v>
      </c>
      <c r="K136" s="238">
        <v>0</v>
      </c>
      <c r="L136" s="244">
        <v>0</v>
      </c>
      <c r="M136" s="244">
        <v>0</v>
      </c>
      <c r="N136" s="238">
        <f t="shared" si="8"/>
        <v>0</v>
      </c>
      <c r="O136" s="237" t="str">
        <f t="shared" si="9"/>
        <v>N.A.</v>
      </c>
      <c r="P136" s="31">
        <v>0</v>
      </c>
      <c r="Q136" s="31">
        <v>0</v>
      </c>
      <c r="R136" s="32">
        <f t="shared" si="10"/>
        <v>0</v>
      </c>
      <c r="S136" s="31">
        <v>0</v>
      </c>
      <c r="T136" s="31">
        <v>0</v>
      </c>
      <c r="U136" s="32">
        <f t="shared" si="12"/>
        <v>0</v>
      </c>
    </row>
    <row r="137" spans="1:21" s="33" customFormat="1" ht="18" customHeight="1" x14ac:dyDescent="0.25">
      <c r="A137" s="242">
        <v>142</v>
      </c>
      <c r="B137" s="243" t="s">
        <v>219</v>
      </c>
      <c r="C137" s="243" t="s">
        <v>252</v>
      </c>
      <c r="D137" s="244">
        <v>0</v>
      </c>
      <c r="E137" s="245">
        <f t="shared" si="11"/>
        <v>0</v>
      </c>
      <c r="F137" s="244">
        <v>0</v>
      </c>
      <c r="G137" s="244">
        <v>0</v>
      </c>
      <c r="H137" s="238">
        <f t="shared" si="7"/>
        <v>0</v>
      </c>
      <c r="I137" s="238"/>
      <c r="J137" s="244">
        <v>0</v>
      </c>
      <c r="K137" s="238">
        <v>0</v>
      </c>
      <c r="L137" s="244">
        <v>0</v>
      </c>
      <c r="M137" s="244">
        <v>0</v>
      </c>
      <c r="N137" s="238">
        <f t="shared" si="8"/>
        <v>0</v>
      </c>
      <c r="O137" s="237" t="str">
        <f t="shared" si="9"/>
        <v>N.A.</v>
      </c>
      <c r="P137" s="31">
        <v>0</v>
      </c>
      <c r="Q137" s="31">
        <v>0</v>
      </c>
      <c r="R137" s="32">
        <f t="shared" si="10"/>
        <v>0</v>
      </c>
      <c r="S137" s="31">
        <v>0</v>
      </c>
      <c r="T137" s="31">
        <v>0</v>
      </c>
      <c r="U137" s="32">
        <f t="shared" si="12"/>
        <v>0</v>
      </c>
    </row>
    <row r="138" spans="1:21" s="33" customFormat="1" ht="18" customHeight="1" x14ac:dyDescent="0.25">
      <c r="A138" s="242">
        <v>143</v>
      </c>
      <c r="B138" s="243" t="s">
        <v>219</v>
      </c>
      <c r="C138" s="243" t="s">
        <v>253</v>
      </c>
      <c r="D138" s="244">
        <v>0</v>
      </c>
      <c r="E138" s="245">
        <f t="shared" si="11"/>
        <v>0</v>
      </c>
      <c r="F138" s="244">
        <v>0</v>
      </c>
      <c r="G138" s="244">
        <v>0</v>
      </c>
      <c r="H138" s="238">
        <f t="shared" si="7"/>
        <v>0</v>
      </c>
      <c r="I138" s="238"/>
      <c r="J138" s="244">
        <v>0</v>
      </c>
      <c r="K138" s="238">
        <v>0</v>
      </c>
      <c r="L138" s="244">
        <v>0</v>
      </c>
      <c r="M138" s="244">
        <v>0</v>
      </c>
      <c r="N138" s="238">
        <f t="shared" si="8"/>
        <v>0</v>
      </c>
      <c r="O138" s="237" t="str">
        <f t="shared" si="9"/>
        <v>N.A.</v>
      </c>
      <c r="P138" s="31">
        <v>0</v>
      </c>
      <c r="Q138" s="31">
        <v>0</v>
      </c>
      <c r="R138" s="32">
        <f t="shared" si="10"/>
        <v>0</v>
      </c>
      <c r="S138" s="31">
        <v>0</v>
      </c>
      <c r="T138" s="31">
        <v>0</v>
      </c>
      <c r="U138" s="32">
        <f t="shared" si="12"/>
        <v>0</v>
      </c>
    </row>
    <row r="139" spans="1:21" s="33" customFormat="1" ht="18" customHeight="1" x14ac:dyDescent="0.25">
      <c r="A139" s="242">
        <v>144</v>
      </c>
      <c r="B139" s="243" t="s">
        <v>241</v>
      </c>
      <c r="C139" s="243" t="s">
        <v>254</v>
      </c>
      <c r="D139" s="244">
        <v>0</v>
      </c>
      <c r="E139" s="245">
        <f t="shared" si="11"/>
        <v>0</v>
      </c>
      <c r="F139" s="244">
        <v>0</v>
      </c>
      <c r="G139" s="244">
        <v>0</v>
      </c>
      <c r="H139" s="238">
        <f t="shared" si="7"/>
        <v>0</v>
      </c>
      <c r="I139" s="238"/>
      <c r="J139" s="244">
        <v>0</v>
      </c>
      <c r="K139" s="238">
        <v>0</v>
      </c>
      <c r="L139" s="244">
        <v>0</v>
      </c>
      <c r="M139" s="244">
        <v>0</v>
      </c>
      <c r="N139" s="238">
        <f t="shared" si="8"/>
        <v>0</v>
      </c>
      <c r="O139" s="237" t="str">
        <f t="shared" si="9"/>
        <v>N.A.</v>
      </c>
      <c r="P139" s="31">
        <v>0</v>
      </c>
      <c r="Q139" s="31">
        <v>0</v>
      </c>
      <c r="R139" s="32">
        <f t="shared" si="10"/>
        <v>0</v>
      </c>
      <c r="S139" s="31">
        <v>0</v>
      </c>
      <c r="T139" s="31">
        <v>0</v>
      </c>
      <c r="U139" s="32">
        <f t="shared" si="12"/>
        <v>0</v>
      </c>
    </row>
    <row r="140" spans="1:21" s="33" customFormat="1" ht="18" customHeight="1" x14ac:dyDescent="0.25">
      <c r="A140" s="242">
        <v>146</v>
      </c>
      <c r="B140" s="243" t="s">
        <v>185</v>
      </c>
      <c r="C140" s="243" t="s">
        <v>255</v>
      </c>
      <c r="D140" s="244">
        <v>1022.9363682500001</v>
      </c>
      <c r="E140" s="245">
        <f t="shared" si="11"/>
        <v>264.67258808000003</v>
      </c>
      <c r="F140" s="244">
        <v>0</v>
      </c>
      <c r="G140" s="244">
        <v>341.37125019999991</v>
      </c>
      <c r="H140" s="238">
        <f t="shared" si="7"/>
        <v>416.89252997000011</v>
      </c>
      <c r="I140" s="238"/>
      <c r="J140" s="244">
        <v>678.80725144000007</v>
      </c>
      <c r="K140" s="238">
        <v>255.62384355</v>
      </c>
      <c r="L140" s="244">
        <v>0</v>
      </c>
      <c r="M140" s="244">
        <v>343.89990063999994</v>
      </c>
      <c r="N140" s="238">
        <f t="shared" si="8"/>
        <v>79.283507250000127</v>
      </c>
      <c r="O140" s="237">
        <f t="shared" si="9"/>
        <v>-80.982267239063887</v>
      </c>
      <c r="P140" s="31">
        <v>230.57497433000003</v>
      </c>
      <c r="Q140" s="31">
        <v>34.097613750000001</v>
      </c>
      <c r="R140" s="32">
        <f t="shared" si="10"/>
        <v>264.67258808000003</v>
      </c>
      <c r="S140" s="31">
        <v>233.65697755000002</v>
      </c>
      <c r="T140" s="31">
        <v>21.966865999999996</v>
      </c>
      <c r="U140" s="32">
        <f t="shared" si="12"/>
        <v>255.62384355</v>
      </c>
    </row>
    <row r="141" spans="1:21" s="33" customFormat="1" ht="18" customHeight="1" x14ac:dyDescent="0.25">
      <c r="A141" s="242">
        <v>147</v>
      </c>
      <c r="B141" s="243" t="s">
        <v>183</v>
      </c>
      <c r="C141" s="243" t="s">
        <v>256</v>
      </c>
      <c r="D141" s="244">
        <v>0</v>
      </c>
      <c r="E141" s="245">
        <f t="shared" si="11"/>
        <v>0</v>
      </c>
      <c r="F141" s="244">
        <v>0</v>
      </c>
      <c r="G141" s="244">
        <v>0</v>
      </c>
      <c r="H141" s="238">
        <f t="shared" si="7"/>
        <v>0</v>
      </c>
      <c r="I141" s="238"/>
      <c r="J141" s="244">
        <v>0</v>
      </c>
      <c r="K141" s="238">
        <v>0</v>
      </c>
      <c r="L141" s="244">
        <v>0</v>
      </c>
      <c r="M141" s="244">
        <v>0</v>
      </c>
      <c r="N141" s="238">
        <f t="shared" si="8"/>
        <v>0</v>
      </c>
      <c r="O141" s="237" t="str">
        <f t="shared" si="9"/>
        <v>N.A.</v>
      </c>
      <c r="P141" s="31">
        <v>0</v>
      </c>
      <c r="Q141" s="31">
        <v>0</v>
      </c>
      <c r="R141" s="32">
        <f t="shared" si="10"/>
        <v>0</v>
      </c>
      <c r="S141" s="31">
        <v>0</v>
      </c>
      <c r="T141" s="31">
        <v>0</v>
      </c>
      <c r="U141" s="32">
        <f t="shared" si="12"/>
        <v>0</v>
      </c>
    </row>
    <row r="142" spans="1:21" s="33" customFormat="1" ht="18" customHeight="1" x14ac:dyDescent="0.25">
      <c r="A142" s="242">
        <v>148</v>
      </c>
      <c r="B142" s="243" t="s">
        <v>257</v>
      </c>
      <c r="C142" s="243" t="s">
        <v>258</v>
      </c>
      <c r="D142" s="244">
        <v>0</v>
      </c>
      <c r="E142" s="245">
        <f t="shared" si="11"/>
        <v>0</v>
      </c>
      <c r="F142" s="244">
        <v>0</v>
      </c>
      <c r="G142" s="244">
        <v>0</v>
      </c>
      <c r="H142" s="238">
        <f t="shared" si="7"/>
        <v>0</v>
      </c>
      <c r="I142" s="238"/>
      <c r="J142" s="244">
        <v>0</v>
      </c>
      <c r="K142" s="238">
        <v>0</v>
      </c>
      <c r="L142" s="244">
        <v>0</v>
      </c>
      <c r="M142" s="244">
        <v>0</v>
      </c>
      <c r="N142" s="238">
        <f t="shared" si="8"/>
        <v>0</v>
      </c>
      <c r="O142" s="237" t="str">
        <f t="shared" si="9"/>
        <v>N.A.</v>
      </c>
      <c r="P142" s="31">
        <v>0</v>
      </c>
      <c r="Q142" s="31">
        <v>0</v>
      </c>
      <c r="R142" s="32">
        <f t="shared" si="10"/>
        <v>0</v>
      </c>
      <c r="S142" s="31">
        <v>0</v>
      </c>
      <c r="T142" s="31">
        <v>0</v>
      </c>
      <c r="U142" s="32">
        <f t="shared" si="12"/>
        <v>0</v>
      </c>
    </row>
    <row r="143" spans="1:21" s="33" customFormat="1" ht="18" customHeight="1" x14ac:dyDescent="0.25">
      <c r="A143" s="242">
        <v>149</v>
      </c>
      <c r="B143" s="243" t="s">
        <v>257</v>
      </c>
      <c r="C143" s="243" t="s">
        <v>259</v>
      </c>
      <c r="D143" s="244">
        <v>0</v>
      </c>
      <c r="E143" s="245">
        <f t="shared" si="11"/>
        <v>0</v>
      </c>
      <c r="F143" s="244">
        <v>0</v>
      </c>
      <c r="G143" s="244">
        <v>0</v>
      </c>
      <c r="H143" s="238">
        <f t="shared" si="7"/>
        <v>0</v>
      </c>
      <c r="I143" s="238"/>
      <c r="J143" s="244">
        <v>0</v>
      </c>
      <c r="K143" s="238">
        <v>0</v>
      </c>
      <c r="L143" s="244">
        <v>0</v>
      </c>
      <c r="M143" s="244">
        <v>0</v>
      </c>
      <c r="N143" s="238">
        <f t="shared" si="8"/>
        <v>0</v>
      </c>
      <c r="O143" s="237" t="str">
        <f t="shared" si="9"/>
        <v>N.A.</v>
      </c>
      <c r="P143" s="31">
        <v>0</v>
      </c>
      <c r="Q143" s="31">
        <v>0</v>
      </c>
      <c r="R143" s="32">
        <f t="shared" si="10"/>
        <v>0</v>
      </c>
      <c r="S143" s="31">
        <v>0</v>
      </c>
      <c r="T143" s="31">
        <v>0</v>
      </c>
      <c r="U143" s="32">
        <f t="shared" si="12"/>
        <v>0</v>
      </c>
    </row>
    <row r="144" spans="1:21" s="33" customFormat="1" ht="18" customHeight="1" x14ac:dyDescent="0.25">
      <c r="A144" s="242">
        <v>150</v>
      </c>
      <c r="B144" s="243" t="s">
        <v>257</v>
      </c>
      <c r="C144" s="243" t="s">
        <v>260</v>
      </c>
      <c r="D144" s="244">
        <v>2.9656017500000003</v>
      </c>
      <c r="E144" s="245">
        <f t="shared" si="11"/>
        <v>0.71793313999999997</v>
      </c>
      <c r="F144" s="244">
        <v>0</v>
      </c>
      <c r="G144" s="244">
        <v>3.1854209999999994E-2</v>
      </c>
      <c r="H144" s="238">
        <f t="shared" si="7"/>
        <v>2.2158144000000002</v>
      </c>
      <c r="I144" s="238"/>
      <c r="J144" s="244">
        <v>792.26110120125009</v>
      </c>
      <c r="K144" s="238">
        <v>211.60897458333335</v>
      </c>
      <c r="L144" s="244">
        <v>0</v>
      </c>
      <c r="M144" s="244">
        <v>6.4504839999999994E-2</v>
      </c>
      <c r="N144" s="238">
        <f t="shared" si="8"/>
        <v>580.58762177791675</v>
      </c>
      <c r="O144" s="237" t="str">
        <f t="shared" si="9"/>
        <v>500&lt;</v>
      </c>
      <c r="P144" s="31">
        <v>7.3160639999999999E-2</v>
      </c>
      <c r="Q144" s="31">
        <v>0.64477249999999997</v>
      </c>
      <c r="R144" s="32">
        <f t="shared" si="10"/>
        <v>0.71793313999999997</v>
      </c>
      <c r="S144" s="31">
        <v>0.11153999000000001</v>
      </c>
      <c r="T144" s="31">
        <v>211.49743459333334</v>
      </c>
      <c r="U144" s="32">
        <f t="shared" si="12"/>
        <v>211.60897458333335</v>
      </c>
    </row>
    <row r="145" spans="1:21" s="33" customFormat="1" ht="18" customHeight="1" x14ac:dyDescent="0.25">
      <c r="A145" s="242">
        <v>151</v>
      </c>
      <c r="B145" s="243" t="s">
        <v>237</v>
      </c>
      <c r="C145" s="243" t="s">
        <v>261</v>
      </c>
      <c r="D145" s="244">
        <v>529.01365850000002</v>
      </c>
      <c r="E145" s="245">
        <f t="shared" si="11"/>
        <v>278.22968824999998</v>
      </c>
      <c r="F145" s="244">
        <v>0</v>
      </c>
      <c r="G145" s="244">
        <v>0.28298153999999998</v>
      </c>
      <c r="H145" s="238">
        <f t="shared" si="7"/>
        <v>250.50098871000003</v>
      </c>
      <c r="I145" s="238"/>
      <c r="J145" s="244">
        <v>1.4444399118908433</v>
      </c>
      <c r="K145" s="238">
        <v>1.1342003906772973</v>
      </c>
      <c r="L145" s="244">
        <v>0</v>
      </c>
      <c r="M145" s="244">
        <v>0.28191716999999999</v>
      </c>
      <c r="N145" s="238">
        <f t="shared" si="8"/>
        <v>2.8322351213546038E-2</v>
      </c>
      <c r="O145" s="237">
        <f t="shared" si="9"/>
        <v>-99.988693716795524</v>
      </c>
      <c r="P145" s="31">
        <v>0</v>
      </c>
      <c r="Q145" s="31">
        <v>278.22968824999998</v>
      </c>
      <c r="R145" s="32">
        <f t="shared" si="10"/>
        <v>278.22968824999998</v>
      </c>
      <c r="S145" s="31">
        <v>0</v>
      </c>
      <c r="T145" s="31">
        <v>1.1342003906772973</v>
      </c>
      <c r="U145" s="32">
        <f t="shared" si="12"/>
        <v>1.1342003906772973</v>
      </c>
    </row>
    <row r="146" spans="1:21" s="33" customFormat="1" ht="18" customHeight="1" x14ac:dyDescent="0.25">
      <c r="A146" s="242">
        <v>152</v>
      </c>
      <c r="B146" s="243" t="s">
        <v>237</v>
      </c>
      <c r="C146" s="243" t="s">
        <v>262</v>
      </c>
      <c r="D146" s="244">
        <v>900.17503224999996</v>
      </c>
      <c r="E146" s="245">
        <f t="shared" si="11"/>
        <v>711.9106578300001</v>
      </c>
      <c r="F146" s="244">
        <v>0</v>
      </c>
      <c r="G146" s="244">
        <v>0.82278245000000005</v>
      </c>
      <c r="H146" s="238">
        <f t="shared" ref="H146:H209" si="13">D146-E146-G146</f>
        <v>187.44159196999985</v>
      </c>
      <c r="I146" s="238"/>
      <c r="J146" s="244">
        <v>17.799088256849053</v>
      </c>
      <c r="K146" s="238">
        <v>16.514729756322602</v>
      </c>
      <c r="L146" s="244">
        <v>0</v>
      </c>
      <c r="M146" s="244">
        <v>0.93535676999999995</v>
      </c>
      <c r="N146" s="238">
        <f t="shared" ref="N146:N209" si="14">J146-K146-M146</f>
        <v>0.34900173052645156</v>
      </c>
      <c r="O146" s="237">
        <f t="shared" ref="O146:O209" si="15">IF(OR(H146=0,N146=0),"N.A.",IF((((N146-H146)/H146))*100&gt;=500,"500&lt;",IF((((N146-H146)/H146))*100&lt;=-500,"&lt;-500",(((N146-H146)/H146))*100)))</f>
        <v>-99.813807743063606</v>
      </c>
      <c r="P146" s="31">
        <v>13.906745329999998</v>
      </c>
      <c r="Q146" s="31">
        <v>698.00391250000007</v>
      </c>
      <c r="R146" s="32">
        <f t="shared" ref="R146:R209" si="16">P146+Q146</f>
        <v>711.9106578300001</v>
      </c>
      <c r="S146" s="31">
        <v>13.67241948</v>
      </c>
      <c r="T146" s="31">
        <v>2.8423102763226002</v>
      </c>
      <c r="U146" s="32">
        <f t="shared" si="12"/>
        <v>16.514729756322602</v>
      </c>
    </row>
    <row r="147" spans="1:21" s="33" customFormat="1" ht="18" customHeight="1" x14ac:dyDescent="0.25">
      <c r="A147" s="242">
        <v>156</v>
      </c>
      <c r="B147" s="243" t="s">
        <v>196</v>
      </c>
      <c r="C147" s="243" t="s">
        <v>263</v>
      </c>
      <c r="D147" s="244">
        <v>27.600165250000003</v>
      </c>
      <c r="E147" s="245">
        <f t="shared" ref="E147:E210" si="17">R147</f>
        <v>6.0287819999999999E-2</v>
      </c>
      <c r="F147" s="244">
        <v>0</v>
      </c>
      <c r="G147" s="244">
        <v>2.6961659999999998E-2</v>
      </c>
      <c r="H147" s="238">
        <f t="shared" si="13"/>
        <v>27.512915770000003</v>
      </c>
      <c r="I147" s="238"/>
      <c r="J147" s="244">
        <v>1311.85355953</v>
      </c>
      <c r="K147" s="238">
        <v>9.1914219999999991E-2</v>
      </c>
      <c r="L147" s="244">
        <v>0</v>
      </c>
      <c r="M147" s="244">
        <v>5.3155040000000001E-2</v>
      </c>
      <c r="N147" s="238">
        <f t="shared" si="14"/>
        <v>1311.7084902699999</v>
      </c>
      <c r="O147" s="237" t="str">
        <f t="shared" si="15"/>
        <v>500&lt;</v>
      </c>
      <c r="P147" s="31">
        <v>6.0287819999999999E-2</v>
      </c>
      <c r="Q147" s="31">
        <v>0</v>
      </c>
      <c r="R147" s="32">
        <f t="shared" si="16"/>
        <v>6.0287819999999999E-2</v>
      </c>
      <c r="S147" s="31">
        <v>9.1914219999999991E-2</v>
      </c>
      <c r="T147" s="31">
        <v>0</v>
      </c>
      <c r="U147" s="32">
        <f t="shared" ref="U147:U210" si="18">S147+T147</f>
        <v>9.1914219999999991E-2</v>
      </c>
    </row>
    <row r="148" spans="1:21" s="33" customFormat="1" ht="18" customHeight="1" x14ac:dyDescent="0.25">
      <c r="A148" s="242">
        <v>157</v>
      </c>
      <c r="B148" s="243" t="s">
        <v>204</v>
      </c>
      <c r="C148" s="243" t="s">
        <v>264</v>
      </c>
      <c r="D148" s="244">
        <v>253.168903</v>
      </c>
      <c r="E148" s="245">
        <f t="shared" si="17"/>
        <v>1.1507393400000001</v>
      </c>
      <c r="F148" s="244">
        <v>0</v>
      </c>
      <c r="G148" s="244">
        <v>0.51462865999999996</v>
      </c>
      <c r="H148" s="238">
        <f t="shared" si="13"/>
        <v>251.503535</v>
      </c>
      <c r="I148" s="238"/>
      <c r="J148" s="244">
        <v>1615.8084414800001</v>
      </c>
      <c r="K148" s="238">
        <v>1.7544058900000001</v>
      </c>
      <c r="L148" s="244">
        <v>0</v>
      </c>
      <c r="M148" s="244">
        <v>1.01459286</v>
      </c>
      <c r="N148" s="238">
        <f t="shared" si="14"/>
        <v>1613.03944273</v>
      </c>
      <c r="O148" s="237" t="str">
        <f t="shared" si="15"/>
        <v>500&lt;</v>
      </c>
      <c r="P148" s="31">
        <v>1.1507393400000001</v>
      </c>
      <c r="Q148" s="31">
        <v>0</v>
      </c>
      <c r="R148" s="32">
        <f t="shared" si="16"/>
        <v>1.1507393400000001</v>
      </c>
      <c r="S148" s="31">
        <v>1.7544058900000001</v>
      </c>
      <c r="T148" s="31">
        <v>0</v>
      </c>
      <c r="U148" s="32">
        <f t="shared" si="18"/>
        <v>1.7544058900000001</v>
      </c>
    </row>
    <row r="149" spans="1:21" s="33" customFormat="1" ht="18" customHeight="1" x14ac:dyDescent="0.25">
      <c r="A149" s="242">
        <v>158</v>
      </c>
      <c r="B149" s="243" t="s">
        <v>196</v>
      </c>
      <c r="C149" s="243" t="s">
        <v>265</v>
      </c>
      <c r="D149" s="244">
        <v>0</v>
      </c>
      <c r="E149" s="245">
        <f t="shared" si="17"/>
        <v>0</v>
      </c>
      <c r="F149" s="244">
        <v>0</v>
      </c>
      <c r="G149" s="244">
        <v>0</v>
      </c>
      <c r="H149" s="238">
        <f t="shared" si="13"/>
        <v>0</v>
      </c>
      <c r="I149" s="238"/>
      <c r="J149" s="244">
        <v>0</v>
      </c>
      <c r="K149" s="238">
        <v>0</v>
      </c>
      <c r="L149" s="244">
        <v>0</v>
      </c>
      <c r="M149" s="244">
        <v>0</v>
      </c>
      <c r="N149" s="238">
        <f t="shared" si="14"/>
        <v>0</v>
      </c>
      <c r="O149" s="237" t="str">
        <f t="shared" si="15"/>
        <v>N.A.</v>
      </c>
      <c r="P149" s="31">
        <v>0</v>
      </c>
      <c r="Q149" s="31">
        <v>0</v>
      </c>
      <c r="R149" s="32">
        <f t="shared" si="16"/>
        <v>0</v>
      </c>
      <c r="S149" s="31">
        <v>0</v>
      </c>
      <c r="T149" s="31">
        <v>0</v>
      </c>
      <c r="U149" s="32">
        <f t="shared" si="18"/>
        <v>0</v>
      </c>
    </row>
    <row r="150" spans="1:21" s="33" customFormat="1" ht="18" customHeight="1" x14ac:dyDescent="0.25">
      <c r="A150" s="242">
        <v>159</v>
      </c>
      <c r="B150" s="243" t="s">
        <v>204</v>
      </c>
      <c r="C150" s="243" t="s">
        <v>266</v>
      </c>
      <c r="D150" s="244">
        <v>0</v>
      </c>
      <c r="E150" s="245">
        <f t="shared" si="17"/>
        <v>0</v>
      </c>
      <c r="F150" s="244">
        <v>0</v>
      </c>
      <c r="G150" s="244">
        <v>0</v>
      </c>
      <c r="H150" s="238">
        <f t="shared" si="13"/>
        <v>0</v>
      </c>
      <c r="I150" s="238"/>
      <c r="J150" s="244">
        <v>0</v>
      </c>
      <c r="K150" s="238">
        <v>0</v>
      </c>
      <c r="L150" s="244">
        <v>0</v>
      </c>
      <c r="M150" s="244">
        <v>0</v>
      </c>
      <c r="N150" s="238">
        <f t="shared" si="14"/>
        <v>0</v>
      </c>
      <c r="O150" s="237" t="str">
        <f t="shared" si="15"/>
        <v>N.A.</v>
      </c>
      <c r="P150" s="31">
        <v>0</v>
      </c>
      <c r="Q150" s="31">
        <v>0</v>
      </c>
      <c r="R150" s="32">
        <f t="shared" si="16"/>
        <v>0</v>
      </c>
      <c r="S150" s="31">
        <v>0</v>
      </c>
      <c r="T150" s="31">
        <v>0</v>
      </c>
      <c r="U150" s="32">
        <f t="shared" si="18"/>
        <v>0</v>
      </c>
    </row>
    <row r="151" spans="1:21" s="33" customFormat="1" ht="18" customHeight="1" x14ac:dyDescent="0.25">
      <c r="A151" s="242">
        <v>160</v>
      </c>
      <c r="B151" s="243" t="s">
        <v>204</v>
      </c>
      <c r="C151" s="243" t="s">
        <v>267</v>
      </c>
      <c r="D151" s="244">
        <v>0</v>
      </c>
      <c r="E151" s="245">
        <f t="shared" si="17"/>
        <v>0</v>
      </c>
      <c r="F151" s="244">
        <v>0</v>
      </c>
      <c r="G151" s="244">
        <v>0</v>
      </c>
      <c r="H151" s="238">
        <f t="shared" si="13"/>
        <v>0</v>
      </c>
      <c r="I151" s="238"/>
      <c r="J151" s="244">
        <v>0</v>
      </c>
      <c r="K151" s="238">
        <v>0</v>
      </c>
      <c r="L151" s="244">
        <v>0</v>
      </c>
      <c r="M151" s="244">
        <v>0</v>
      </c>
      <c r="N151" s="238">
        <f t="shared" si="14"/>
        <v>0</v>
      </c>
      <c r="O151" s="237" t="str">
        <f t="shared" si="15"/>
        <v>N.A.</v>
      </c>
      <c r="P151" s="31">
        <v>0</v>
      </c>
      <c r="Q151" s="31">
        <v>0</v>
      </c>
      <c r="R151" s="32">
        <f t="shared" si="16"/>
        <v>0</v>
      </c>
      <c r="S151" s="31">
        <v>0</v>
      </c>
      <c r="T151" s="31">
        <v>0</v>
      </c>
      <c r="U151" s="32">
        <f t="shared" si="18"/>
        <v>0</v>
      </c>
    </row>
    <row r="152" spans="1:21" s="33" customFormat="1" ht="18" customHeight="1" x14ac:dyDescent="0.25">
      <c r="A152" s="242">
        <v>161</v>
      </c>
      <c r="B152" s="243" t="s">
        <v>204</v>
      </c>
      <c r="C152" s="243" t="s">
        <v>268</v>
      </c>
      <c r="D152" s="244">
        <v>0</v>
      </c>
      <c r="E152" s="245">
        <f t="shared" si="17"/>
        <v>0</v>
      </c>
      <c r="F152" s="244">
        <v>0</v>
      </c>
      <c r="G152" s="244">
        <v>0</v>
      </c>
      <c r="H152" s="238">
        <f t="shared" si="13"/>
        <v>0</v>
      </c>
      <c r="I152" s="238"/>
      <c r="J152" s="244">
        <v>0</v>
      </c>
      <c r="K152" s="238">
        <v>0</v>
      </c>
      <c r="L152" s="244">
        <v>0</v>
      </c>
      <c r="M152" s="244">
        <v>0</v>
      </c>
      <c r="N152" s="238">
        <f t="shared" si="14"/>
        <v>0</v>
      </c>
      <c r="O152" s="237" t="str">
        <f t="shared" si="15"/>
        <v>N.A.</v>
      </c>
      <c r="P152" s="31">
        <v>0</v>
      </c>
      <c r="Q152" s="31">
        <v>0</v>
      </c>
      <c r="R152" s="32">
        <f t="shared" si="16"/>
        <v>0</v>
      </c>
      <c r="S152" s="31">
        <v>0</v>
      </c>
      <c r="T152" s="31">
        <v>0</v>
      </c>
      <c r="U152" s="32">
        <f t="shared" si="18"/>
        <v>0</v>
      </c>
    </row>
    <row r="153" spans="1:21" s="33" customFormat="1" ht="18" customHeight="1" x14ac:dyDescent="0.25">
      <c r="A153" s="242">
        <v>162</v>
      </c>
      <c r="B153" s="243" t="s">
        <v>196</v>
      </c>
      <c r="C153" s="243" t="s">
        <v>269</v>
      </c>
      <c r="D153" s="244">
        <v>0</v>
      </c>
      <c r="E153" s="245">
        <f t="shared" si="17"/>
        <v>0</v>
      </c>
      <c r="F153" s="244">
        <v>0</v>
      </c>
      <c r="G153" s="244">
        <v>0</v>
      </c>
      <c r="H153" s="238">
        <f t="shared" si="13"/>
        <v>0</v>
      </c>
      <c r="I153" s="238"/>
      <c r="J153" s="244">
        <v>0</v>
      </c>
      <c r="K153" s="238">
        <v>0</v>
      </c>
      <c r="L153" s="244">
        <v>0</v>
      </c>
      <c r="M153" s="244">
        <v>0</v>
      </c>
      <c r="N153" s="238">
        <f t="shared" si="14"/>
        <v>0</v>
      </c>
      <c r="O153" s="237" t="str">
        <f t="shared" si="15"/>
        <v>N.A.</v>
      </c>
      <c r="P153" s="31">
        <v>0</v>
      </c>
      <c r="Q153" s="31">
        <v>0</v>
      </c>
      <c r="R153" s="32">
        <f t="shared" si="16"/>
        <v>0</v>
      </c>
      <c r="S153" s="31">
        <v>0</v>
      </c>
      <c r="T153" s="31">
        <v>0</v>
      </c>
      <c r="U153" s="32">
        <f t="shared" si="18"/>
        <v>0</v>
      </c>
    </row>
    <row r="154" spans="1:21" s="33" customFormat="1" ht="18" customHeight="1" x14ac:dyDescent="0.25">
      <c r="A154" s="242">
        <v>163</v>
      </c>
      <c r="B154" s="243" t="s">
        <v>131</v>
      </c>
      <c r="C154" s="243" t="s">
        <v>270</v>
      </c>
      <c r="D154" s="244">
        <v>0</v>
      </c>
      <c r="E154" s="245">
        <f t="shared" si="17"/>
        <v>0</v>
      </c>
      <c r="F154" s="244">
        <v>0</v>
      </c>
      <c r="G154" s="244">
        <v>0</v>
      </c>
      <c r="H154" s="238">
        <f t="shared" si="13"/>
        <v>0</v>
      </c>
      <c r="I154" s="238"/>
      <c r="J154" s="244">
        <v>0</v>
      </c>
      <c r="K154" s="238">
        <v>0</v>
      </c>
      <c r="L154" s="244">
        <v>0</v>
      </c>
      <c r="M154" s="244">
        <v>0</v>
      </c>
      <c r="N154" s="238">
        <f t="shared" si="14"/>
        <v>0</v>
      </c>
      <c r="O154" s="237" t="str">
        <f t="shared" si="15"/>
        <v>N.A.</v>
      </c>
      <c r="P154" s="31">
        <v>0</v>
      </c>
      <c r="Q154" s="31">
        <v>0</v>
      </c>
      <c r="R154" s="32">
        <f t="shared" si="16"/>
        <v>0</v>
      </c>
      <c r="S154" s="31">
        <v>0</v>
      </c>
      <c r="T154" s="31">
        <v>0</v>
      </c>
      <c r="U154" s="32">
        <f t="shared" si="18"/>
        <v>0</v>
      </c>
    </row>
    <row r="155" spans="1:21" s="33" customFormat="1" ht="18" customHeight="1" x14ac:dyDescent="0.25">
      <c r="A155" s="242">
        <v>164</v>
      </c>
      <c r="B155" s="243" t="s">
        <v>237</v>
      </c>
      <c r="C155" s="243" t="s">
        <v>271</v>
      </c>
      <c r="D155" s="244">
        <v>390.89317500000004</v>
      </c>
      <c r="E155" s="245">
        <f t="shared" si="17"/>
        <v>3.9843000000000002</v>
      </c>
      <c r="F155" s="244">
        <v>0</v>
      </c>
      <c r="G155" s="244">
        <v>0</v>
      </c>
      <c r="H155" s="238">
        <f t="shared" si="13"/>
        <v>386.90887500000002</v>
      </c>
      <c r="I155" s="238"/>
      <c r="J155" s="244">
        <v>8.8432951539887092</v>
      </c>
      <c r="K155" s="238">
        <v>8.6698972097928522</v>
      </c>
      <c r="L155" s="244">
        <v>0</v>
      </c>
      <c r="M155" s="244">
        <v>0</v>
      </c>
      <c r="N155" s="238">
        <f t="shared" si="14"/>
        <v>0.17339794419585708</v>
      </c>
      <c r="O155" s="237">
        <f t="shared" si="15"/>
        <v>-99.955183777007989</v>
      </c>
      <c r="P155" s="31">
        <v>0</v>
      </c>
      <c r="Q155" s="31">
        <v>3.9843000000000002</v>
      </c>
      <c r="R155" s="32">
        <f t="shared" si="16"/>
        <v>3.9843000000000002</v>
      </c>
      <c r="S155" s="31">
        <v>0</v>
      </c>
      <c r="T155" s="31">
        <v>8.6698972097928522</v>
      </c>
      <c r="U155" s="32">
        <f t="shared" si="18"/>
        <v>8.6698972097928522</v>
      </c>
    </row>
    <row r="156" spans="1:21" s="33" customFormat="1" ht="18" customHeight="1" x14ac:dyDescent="0.25">
      <c r="A156" s="242">
        <v>165</v>
      </c>
      <c r="B156" s="243" t="s">
        <v>127</v>
      </c>
      <c r="C156" s="243" t="s">
        <v>272</v>
      </c>
      <c r="D156" s="244">
        <v>0</v>
      </c>
      <c r="E156" s="245">
        <f t="shared" si="17"/>
        <v>0</v>
      </c>
      <c r="F156" s="244">
        <v>0</v>
      </c>
      <c r="G156" s="244">
        <v>0</v>
      </c>
      <c r="H156" s="238">
        <f t="shared" si="13"/>
        <v>0</v>
      </c>
      <c r="I156" s="238"/>
      <c r="J156" s="244">
        <v>0</v>
      </c>
      <c r="K156" s="238">
        <v>0</v>
      </c>
      <c r="L156" s="244">
        <v>0</v>
      </c>
      <c r="M156" s="244">
        <v>0</v>
      </c>
      <c r="N156" s="238">
        <f t="shared" si="14"/>
        <v>0</v>
      </c>
      <c r="O156" s="237" t="str">
        <f t="shared" si="15"/>
        <v>N.A.</v>
      </c>
      <c r="P156" s="31">
        <v>0</v>
      </c>
      <c r="Q156" s="31">
        <v>0</v>
      </c>
      <c r="R156" s="32">
        <f t="shared" si="16"/>
        <v>0</v>
      </c>
      <c r="S156" s="31">
        <v>0</v>
      </c>
      <c r="T156" s="31">
        <v>0</v>
      </c>
      <c r="U156" s="32">
        <f t="shared" si="18"/>
        <v>0</v>
      </c>
    </row>
    <row r="157" spans="1:21" s="33" customFormat="1" ht="18" customHeight="1" x14ac:dyDescent="0.25">
      <c r="A157" s="242">
        <v>166</v>
      </c>
      <c r="B157" s="243" t="s">
        <v>219</v>
      </c>
      <c r="C157" s="243" t="s">
        <v>273</v>
      </c>
      <c r="D157" s="244">
        <v>22.160154999999996</v>
      </c>
      <c r="E157" s="245">
        <f t="shared" si="17"/>
        <v>14.781246050000002</v>
      </c>
      <c r="F157" s="244">
        <v>0</v>
      </c>
      <c r="G157" s="244">
        <v>0.15369797000000002</v>
      </c>
      <c r="H157" s="238">
        <f t="shared" si="13"/>
        <v>7.2252109799999946</v>
      </c>
      <c r="I157" s="238"/>
      <c r="J157" s="244">
        <v>15.911801035921417</v>
      </c>
      <c r="K157" s="238">
        <v>15.29678861717786</v>
      </c>
      <c r="L157" s="244">
        <v>0</v>
      </c>
      <c r="M157" s="244">
        <v>0.30301632000000001</v>
      </c>
      <c r="N157" s="238">
        <f t="shared" si="14"/>
        <v>0.31199609874355727</v>
      </c>
      <c r="O157" s="237">
        <f t="shared" si="15"/>
        <v>-95.681840992502657</v>
      </c>
      <c r="P157" s="31">
        <v>0.34367755</v>
      </c>
      <c r="Q157" s="31">
        <v>14.437568500000001</v>
      </c>
      <c r="R157" s="32">
        <f t="shared" si="16"/>
        <v>14.781246050000002</v>
      </c>
      <c r="S157" s="31">
        <v>0.52396741000000002</v>
      </c>
      <c r="T157" s="31">
        <v>14.772821207177859</v>
      </c>
      <c r="U157" s="32">
        <f t="shared" si="18"/>
        <v>15.29678861717786</v>
      </c>
    </row>
    <row r="158" spans="1:21" s="33" customFormat="1" ht="18" customHeight="1" x14ac:dyDescent="0.25">
      <c r="A158" s="242">
        <v>167</v>
      </c>
      <c r="B158" s="243" t="s">
        <v>117</v>
      </c>
      <c r="C158" s="243" t="s">
        <v>274</v>
      </c>
      <c r="D158" s="244">
        <v>1649.0684249999999</v>
      </c>
      <c r="E158" s="245">
        <f t="shared" si="17"/>
        <v>1253.3063276600001</v>
      </c>
      <c r="F158" s="244">
        <v>0</v>
      </c>
      <c r="G158" s="244">
        <v>5.9834519200000011</v>
      </c>
      <c r="H158" s="238">
        <f t="shared" si="13"/>
        <v>389.77864541999986</v>
      </c>
      <c r="I158" s="238"/>
      <c r="J158" s="244">
        <v>1035.07451552</v>
      </c>
      <c r="K158" s="238">
        <v>218.6247679354</v>
      </c>
      <c r="L158" s="244">
        <v>0</v>
      </c>
      <c r="M158" s="244">
        <v>5.81198733</v>
      </c>
      <c r="N158" s="238">
        <f t="shared" si="14"/>
        <v>810.63776025460004</v>
      </c>
      <c r="O158" s="237">
        <f t="shared" si="15"/>
        <v>107.97387691188418</v>
      </c>
      <c r="P158" s="31">
        <v>117.41468241</v>
      </c>
      <c r="Q158" s="31">
        <v>1135.89164525</v>
      </c>
      <c r="R158" s="32">
        <f t="shared" si="16"/>
        <v>1253.3063276600001</v>
      </c>
      <c r="S158" s="31">
        <v>114.04998631000001</v>
      </c>
      <c r="T158" s="31">
        <v>104.57478162539999</v>
      </c>
      <c r="U158" s="32">
        <f t="shared" si="18"/>
        <v>218.6247679354</v>
      </c>
    </row>
    <row r="159" spans="1:21" s="33" customFormat="1" ht="18" customHeight="1" x14ac:dyDescent="0.25">
      <c r="A159" s="242">
        <v>168</v>
      </c>
      <c r="B159" s="243" t="s">
        <v>241</v>
      </c>
      <c r="C159" s="243" t="s">
        <v>275</v>
      </c>
      <c r="D159" s="244">
        <v>0</v>
      </c>
      <c r="E159" s="245">
        <f t="shared" si="17"/>
        <v>0</v>
      </c>
      <c r="F159" s="244">
        <v>0</v>
      </c>
      <c r="G159" s="244">
        <v>0</v>
      </c>
      <c r="H159" s="238">
        <f t="shared" si="13"/>
        <v>0</v>
      </c>
      <c r="I159" s="238"/>
      <c r="J159" s="244">
        <v>0</v>
      </c>
      <c r="K159" s="238">
        <v>0</v>
      </c>
      <c r="L159" s="244">
        <v>0</v>
      </c>
      <c r="M159" s="244">
        <v>0</v>
      </c>
      <c r="N159" s="238">
        <f t="shared" si="14"/>
        <v>0</v>
      </c>
      <c r="O159" s="237" t="str">
        <f t="shared" si="15"/>
        <v>N.A.</v>
      </c>
      <c r="P159" s="31">
        <v>0</v>
      </c>
      <c r="Q159" s="31">
        <v>0</v>
      </c>
      <c r="R159" s="32">
        <f t="shared" si="16"/>
        <v>0</v>
      </c>
      <c r="S159" s="31">
        <v>0</v>
      </c>
      <c r="T159" s="31">
        <v>0</v>
      </c>
      <c r="U159" s="32">
        <f t="shared" si="18"/>
        <v>0</v>
      </c>
    </row>
    <row r="160" spans="1:21" s="33" customFormat="1" ht="18" customHeight="1" x14ac:dyDescent="0.25">
      <c r="A160" s="242">
        <v>170</v>
      </c>
      <c r="B160" s="243" t="s">
        <v>127</v>
      </c>
      <c r="C160" s="243" t="s">
        <v>276</v>
      </c>
      <c r="D160" s="244">
        <v>83.887794999999997</v>
      </c>
      <c r="E160" s="245">
        <f t="shared" si="17"/>
        <v>9.3080073200000015</v>
      </c>
      <c r="F160" s="244">
        <v>0</v>
      </c>
      <c r="G160" s="244">
        <v>2.41779937</v>
      </c>
      <c r="H160" s="238">
        <f t="shared" si="13"/>
        <v>72.161988309999998</v>
      </c>
      <c r="I160" s="238"/>
      <c r="J160" s="244">
        <v>17.077706887238492</v>
      </c>
      <c r="K160" s="238">
        <v>11.976146739449501</v>
      </c>
      <c r="L160" s="244">
        <v>0</v>
      </c>
      <c r="M160" s="244">
        <v>4.7667031500000006</v>
      </c>
      <c r="N160" s="238">
        <f t="shared" si="14"/>
        <v>0.33485699778899036</v>
      </c>
      <c r="O160" s="237">
        <f t="shared" si="15"/>
        <v>-99.535964840172525</v>
      </c>
      <c r="P160" s="31">
        <v>5.4063388200000002</v>
      </c>
      <c r="Q160" s="31">
        <v>3.9016685000000004</v>
      </c>
      <c r="R160" s="32">
        <f t="shared" si="16"/>
        <v>9.3080073200000015</v>
      </c>
      <c r="S160" s="31">
        <v>8.24245099</v>
      </c>
      <c r="T160" s="31">
        <v>3.7336957494495007</v>
      </c>
      <c r="U160" s="32">
        <f t="shared" si="18"/>
        <v>11.976146739449501</v>
      </c>
    </row>
    <row r="161" spans="1:21" s="33" customFormat="1" ht="18" customHeight="1" x14ac:dyDescent="0.25">
      <c r="A161" s="242">
        <v>171</v>
      </c>
      <c r="B161" s="243" t="s">
        <v>117</v>
      </c>
      <c r="C161" s="243" t="s">
        <v>277</v>
      </c>
      <c r="D161" s="244">
        <v>317.84731449999998</v>
      </c>
      <c r="E161" s="245">
        <f t="shared" si="17"/>
        <v>106.59916438</v>
      </c>
      <c r="F161" s="244">
        <v>0</v>
      </c>
      <c r="G161" s="244">
        <v>106.77017580999994</v>
      </c>
      <c r="H161" s="238">
        <f t="shared" si="13"/>
        <v>104.47797431000005</v>
      </c>
      <c r="I161" s="238"/>
      <c r="J161" s="244">
        <v>241.43370107999999</v>
      </c>
      <c r="K161" s="238">
        <v>268.48686173999999</v>
      </c>
      <c r="L161" s="244">
        <v>0</v>
      </c>
      <c r="M161" s="244">
        <v>105.45862553000003</v>
      </c>
      <c r="N161" s="238">
        <f t="shared" si="14"/>
        <v>-132.51178619000004</v>
      </c>
      <c r="O161" s="237">
        <f t="shared" si="15"/>
        <v>-226.83226973449919</v>
      </c>
      <c r="P161" s="31">
        <v>9.0490166300000006</v>
      </c>
      <c r="Q161" s="31">
        <v>97.550147750000008</v>
      </c>
      <c r="R161" s="32">
        <f t="shared" si="16"/>
        <v>106.59916438</v>
      </c>
      <c r="S161" s="31">
        <v>13.79604174</v>
      </c>
      <c r="T161" s="31">
        <v>254.69082</v>
      </c>
      <c r="U161" s="32">
        <f t="shared" si="18"/>
        <v>268.48686173999999</v>
      </c>
    </row>
    <row r="162" spans="1:21" s="33" customFormat="1" ht="18" customHeight="1" x14ac:dyDescent="0.25">
      <c r="A162" s="242">
        <v>176</v>
      </c>
      <c r="B162" s="243" t="s">
        <v>127</v>
      </c>
      <c r="C162" s="243" t="s">
        <v>278</v>
      </c>
      <c r="D162" s="244">
        <v>131.37738475</v>
      </c>
      <c r="E162" s="245">
        <f t="shared" si="17"/>
        <v>3.1301164999999997</v>
      </c>
      <c r="F162" s="244">
        <v>0</v>
      </c>
      <c r="G162" s="244">
        <v>0.88753437999999996</v>
      </c>
      <c r="H162" s="238">
        <f t="shared" si="13"/>
        <v>127.35973386999999</v>
      </c>
      <c r="I162" s="238"/>
      <c r="J162" s="244">
        <v>2.8297803097744634</v>
      </c>
      <c r="K162" s="238">
        <v>1.8900982413475127</v>
      </c>
      <c r="L162" s="244">
        <v>0</v>
      </c>
      <c r="M162" s="244">
        <v>0.88419618</v>
      </c>
      <c r="N162" s="238">
        <f t="shared" si="14"/>
        <v>5.548588842695068E-2</v>
      </c>
      <c r="O162" s="237">
        <f t="shared" si="15"/>
        <v>-99.956433727724672</v>
      </c>
      <c r="P162" s="31">
        <v>0</v>
      </c>
      <c r="Q162" s="31">
        <v>3.1301164999999997</v>
      </c>
      <c r="R162" s="32">
        <f t="shared" si="16"/>
        <v>3.1301164999999997</v>
      </c>
      <c r="S162" s="31">
        <v>0</v>
      </c>
      <c r="T162" s="31">
        <v>1.8900982413475127</v>
      </c>
      <c r="U162" s="32">
        <f t="shared" si="18"/>
        <v>1.8900982413475127</v>
      </c>
    </row>
    <row r="163" spans="1:21" s="33" customFormat="1" ht="18" customHeight="1" x14ac:dyDescent="0.25">
      <c r="A163" s="242">
        <v>177</v>
      </c>
      <c r="B163" s="243" t="s">
        <v>127</v>
      </c>
      <c r="C163" s="243" t="s">
        <v>279</v>
      </c>
      <c r="D163" s="244">
        <v>0.152391</v>
      </c>
      <c r="E163" s="245">
        <f t="shared" si="17"/>
        <v>7.4255479999999999E-2</v>
      </c>
      <c r="F163" s="244">
        <v>0</v>
      </c>
      <c r="G163" s="244">
        <v>8.3790300000000009E-3</v>
      </c>
      <c r="H163" s="238">
        <f t="shared" si="13"/>
        <v>6.9756490000000004E-2</v>
      </c>
      <c r="I163" s="238"/>
      <c r="J163" s="244">
        <v>0.23148091248056998</v>
      </c>
      <c r="K163" s="238">
        <v>0.21042279105938233</v>
      </c>
      <c r="L163" s="244">
        <v>0</v>
      </c>
      <c r="M163" s="244">
        <v>1.6519279999999997E-2</v>
      </c>
      <c r="N163" s="238">
        <f t="shared" si="14"/>
        <v>4.538841421187656E-3</v>
      </c>
      <c r="O163" s="237">
        <f t="shared" si="15"/>
        <v>-93.493305897146399</v>
      </c>
      <c r="P163" s="31">
        <v>1.8735979999999999E-2</v>
      </c>
      <c r="Q163" s="31">
        <v>5.5519499999999999E-2</v>
      </c>
      <c r="R163" s="32">
        <f t="shared" si="16"/>
        <v>7.4255479999999999E-2</v>
      </c>
      <c r="S163" s="31">
        <v>2.856469E-2</v>
      </c>
      <c r="T163" s="31">
        <v>0.18185810105938233</v>
      </c>
      <c r="U163" s="32">
        <f t="shared" si="18"/>
        <v>0.21042279105938233</v>
      </c>
    </row>
    <row r="164" spans="1:21" s="33" customFormat="1" ht="18" customHeight="1" x14ac:dyDescent="0.25">
      <c r="A164" s="242">
        <v>181</v>
      </c>
      <c r="B164" s="243" t="s">
        <v>196</v>
      </c>
      <c r="C164" s="243" t="s">
        <v>280</v>
      </c>
      <c r="D164" s="244">
        <v>910.71607500000005</v>
      </c>
      <c r="E164" s="245">
        <f t="shared" si="17"/>
        <v>262.20653375999996</v>
      </c>
      <c r="F164" s="244">
        <v>0</v>
      </c>
      <c r="G164" s="244">
        <v>67.585142400000009</v>
      </c>
      <c r="H164" s="238">
        <f t="shared" si="13"/>
        <v>580.92439884000009</v>
      </c>
      <c r="I164" s="238"/>
      <c r="J164" s="244">
        <v>391.30967313899993</v>
      </c>
      <c r="K164" s="238">
        <v>230.56030598000001</v>
      </c>
      <c r="L164" s="244">
        <v>0</v>
      </c>
      <c r="M164" s="244">
        <v>59.467341310000002</v>
      </c>
      <c r="N164" s="238">
        <f t="shared" si="14"/>
        <v>101.28202584899992</v>
      </c>
      <c r="O164" s="237">
        <f t="shared" si="15"/>
        <v>-82.56536891009543</v>
      </c>
      <c r="P164" s="31">
        <v>262.20653375999996</v>
      </c>
      <c r="Q164" s="31">
        <v>0</v>
      </c>
      <c r="R164" s="32">
        <f t="shared" si="16"/>
        <v>262.20653375999996</v>
      </c>
      <c r="S164" s="31">
        <v>230.56030598000001</v>
      </c>
      <c r="T164" s="31">
        <v>0</v>
      </c>
      <c r="U164" s="32">
        <f t="shared" si="18"/>
        <v>230.56030598000001</v>
      </c>
    </row>
    <row r="165" spans="1:21" s="33" customFormat="1" ht="18" customHeight="1" x14ac:dyDescent="0.25">
      <c r="A165" s="242">
        <v>182</v>
      </c>
      <c r="B165" s="243" t="s">
        <v>204</v>
      </c>
      <c r="C165" s="243" t="s">
        <v>281</v>
      </c>
      <c r="D165" s="244">
        <v>0</v>
      </c>
      <c r="E165" s="245">
        <f t="shared" si="17"/>
        <v>0</v>
      </c>
      <c r="F165" s="244">
        <v>0</v>
      </c>
      <c r="G165" s="244">
        <v>0</v>
      </c>
      <c r="H165" s="238">
        <f t="shared" si="13"/>
        <v>0</v>
      </c>
      <c r="I165" s="238"/>
      <c r="J165" s="244">
        <v>0</v>
      </c>
      <c r="K165" s="238">
        <v>0</v>
      </c>
      <c r="L165" s="244">
        <v>0</v>
      </c>
      <c r="M165" s="244">
        <v>0</v>
      </c>
      <c r="N165" s="238">
        <f t="shared" si="14"/>
        <v>0</v>
      </c>
      <c r="O165" s="237" t="str">
        <f t="shared" si="15"/>
        <v>N.A.</v>
      </c>
      <c r="P165" s="31">
        <v>0</v>
      </c>
      <c r="Q165" s="31">
        <v>0</v>
      </c>
      <c r="R165" s="32">
        <f t="shared" si="16"/>
        <v>0</v>
      </c>
      <c r="S165" s="31">
        <v>0</v>
      </c>
      <c r="T165" s="31">
        <v>0</v>
      </c>
      <c r="U165" s="32">
        <f t="shared" si="18"/>
        <v>0</v>
      </c>
    </row>
    <row r="166" spans="1:21" s="33" customFormat="1" ht="18" customHeight="1" x14ac:dyDescent="0.25">
      <c r="A166" s="242">
        <v>183</v>
      </c>
      <c r="B166" s="243" t="s">
        <v>196</v>
      </c>
      <c r="C166" s="243" t="s">
        <v>282</v>
      </c>
      <c r="D166" s="244">
        <v>0</v>
      </c>
      <c r="E166" s="245">
        <f t="shared" si="17"/>
        <v>0</v>
      </c>
      <c r="F166" s="244">
        <v>0</v>
      </c>
      <c r="G166" s="244">
        <v>0</v>
      </c>
      <c r="H166" s="238">
        <f t="shared" si="13"/>
        <v>0</v>
      </c>
      <c r="I166" s="238"/>
      <c r="J166" s="244">
        <v>0</v>
      </c>
      <c r="K166" s="238">
        <v>0</v>
      </c>
      <c r="L166" s="244">
        <v>0</v>
      </c>
      <c r="M166" s="244">
        <v>0</v>
      </c>
      <c r="N166" s="238">
        <f t="shared" si="14"/>
        <v>0</v>
      </c>
      <c r="O166" s="237" t="str">
        <f t="shared" si="15"/>
        <v>N.A.</v>
      </c>
      <c r="P166" s="31">
        <v>0</v>
      </c>
      <c r="Q166" s="31">
        <v>0</v>
      </c>
      <c r="R166" s="32">
        <f t="shared" si="16"/>
        <v>0</v>
      </c>
      <c r="S166" s="31">
        <v>0</v>
      </c>
      <c r="T166" s="31">
        <v>0</v>
      </c>
      <c r="U166" s="32">
        <f t="shared" si="18"/>
        <v>0</v>
      </c>
    </row>
    <row r="167" spans="1:21" s="33" customFormat="1" ht="18" customHeight="1" x14ac:dyDescent="0.25">
      <c r="A167" s="242">
        <v>185</v>
      </c>
      <c r="B167" s="243" t="s">
        <v>131</v>
      </c>
      <c r="C167" s="243" t="s">
        <v>283</v>
      </c>
      <c r="D167" s="244">
        <v>109.43572499999999</v>
      </c>
      <c r="E167" s="245">
        <f t="shared" si="17"/>
        <v>1.8339750000000001</v>
      </c>
      <c r="F167" s="244">
        <v>0</v>
      </c>
      <c r="G167" s="244">
        <v>0</v>
      </c>
      <c r="H167" s="238">
        <f t="shared" si="13"/>
        <v>107.60175</v>
      </c>
      <c r="I167" s="238"/>
      <c r="J167" s="244">
        <v>13.587655568417658</v>
      </c>
      <c r="K167" s="238">
        <v>13.321230949429076</v>
      </c>
      <c r="L167" s="244">
        <v>0</v>
      </c>
      <c r="M167" s="244">
        <v>0</v>
      </c>
      <c r="N167" s="238">
        <f t="shared" si="14"/>
        <v>0.26642461898858194</v>
      </c>
      <c r="O167" s="237">
        <f t="shared" si="15"/>
        <v>-99.752397503768691</v>
      </c>
      <c r="P167" s="31">
        <v>0</v>
      </c>
      <c r="Q167" s="31">
        <v>1.8339750000000001</v>
      </c>
      <c r="R167" s="32">
        <f t="shared" si="16"/>
        <v>1.8339750000000001</v>
      </c>
      <c r="S167" s="31">
        <v>0</v>
      </c>
      <c r="T167" s="31">
        <v>13.321230949429076</v>
      </c>
      <c r="U167" s="32">
        <f t="shared" si="18"/>
        <v>13.321230949429076</v>
      </c>
    </row>
    <row r="168" spans="1:21" s="33" customFormat="1" ht="18" customHeight="1" x14ac:dyDescent="0.25">
      <c r="A168" s="242">
        <v>188</v>
      </c>
      <c r="B168" s="243" t="s">
        <v>131</v>
      </c>
      <c r="C168" s="243" t="s">
        <v>284</v>
      </c>
      <c r="D168" s="244">
        <v>45.812563000000004</v>
      </c>
      <c r="E168" s="245">
        <f t="shared" si="17"/>
        <v>49.212315009999983</v>
      </c>
      <c r="F168" s="244">
        <v>0</v>
      </c>
      <c r="G168" s="244">
        <v>15.910587589003848</v>
      </c>
      <c r="H168" s="238">
        <f t="shared" si="13"/>
        <v>-19.310339599003825</v>
      </c>
      <c r="I168" s="238"/>
      <c r="J168" s="244">
        <v>30.819124986465987</v>
      </c>
      <c r="K168" s="238">
        <v>26.977786778103912</v>
      </c>
      <c r="L168" s="244">
        <v>0</v>
      </c>
      <c r="M168" s="244">
        <v>3.2370416399999993</v>
      </c>
      <c r="N168" s="238">
        <f t="shared" si="14"/>
        <v>0.60429656836207535</v>
      </c>
      <c r="O168" s="237">
        <f t="shared" si="15"/>
        <v>-103.12939379063664</v>
      </c>
      <c r="P168" s="31">
        <v>26.747835509999987</v>
      </c>
      <c r="Q168" s="31">
        <v>22.464479499999999</v>
      </c>
      <c r="R168" s="32">
        <f t="shared" si="16"/>
        <v>49.212315009999983</v>
      </c>
      <c r="S168" s="31">
        <v>3.73877025</v>
      </c>
      <c r="T168" s="31">
        <v>23.23901652810391</v>
      </c>
      <c r="U168" s="32">
        <f t="shared" si="18"/>
        <v>26.977786778103912</v>
      </c>
    </row>
    <row r="169" spans="1:21" s="33" customFormat="1" ht="18" customHeight="1" x14ac:dyDescent="0.25">
      <c r="A169" s="242">
        <v>189</v>
      </c>
      <c r="B169" s="243" t="s">
        <v>131</v>
      </c>
      <c r="C169" s="243" t="s">
        <v>285</v>
      </c>
      <c r="D169" s="244">
        <v>72.834273749999994</v>
      </c>
      <c r="E169" s="245">
        <f t="shared" si="17"/>
        <v>2.2195385299999999</v>
      </c>
      <c r="F169" s="244">
        <v>0</v>
      </c>
      <c r="G169" s="244">
        <v>0.45357094999999997</v>
      </c>
      <c r="H169" s="238">
        <f t="shared" si="13"/>
        <v>70.16116427</v>
      </c>
      <c r="I169" s="238"/>
      <c r="J169" s="244">
        <v>4.3851759942203365</v>
      </c>
      <c r="K169" s="238">
        <v>3.4049748511964086</v>
      </c>
      <c r="L169" s="244">
        <v>0</v>
      </c>
      <c r="M169" s="244">
        <v>0.89421729999999999</v>
      </c>
      <c r="N169" s="238">
        <f t="shared" si="14"/>
        <v>8.5983843023927919E-2</v>
      </c>
      <c r="O169" s="237">
        <f t="shared" si="15"/>
        <v>-99.87744809551188</v>
      </c>
      <c r="P169" s="31">
        <v>1.01421078</v>
      </c>
      <c r="Q169" s="31">
        <v>1.2053277499999999</v>
      </c>
      <c r="R169" s="32">
        <f t="shared" si="16"/>
        <v>2.2195385299999999</v>
      </c>
      <c r="S169" s="31">
        <v>1.5462557800000001</v>
      </c>
      <c r="T169" s="31">
        <v>1.8587190711964086</v>
      </c>
      <c r="U169" s="32">
        <f t="shared" si="18"/>
        <v>3.4049748511964086</v>
      </c>
    </row>
    <row r="170" spans="1:21" s="33" customFormat="1" ht="18" customHeight="1" x14ac:dyDescent="0.25">
      <c r="A170" s="242">
        <v>190</v>
      </c>
      <c r="B170" s="243" t="s">
        <v>131</v>
      </c>
      <c r="C170" s="243" t="s">
        <v>286</v>
      </c>
      <c r="D170" s="244">
        <v>1227.5513945</v>
      </c>
      <c r="E170" s="245">
        <f t="shared" si="17"/>
        <v>841.62519392000002</v>
      </c>
      <c r="F170" s="244">
        <v>0</v>
      </c>
      <c r="G170" s="244">
        <v>3.0133295650000007</v>
      </c>
      <c r="H170" s="238">
        <f t="shared" si="13"/>
        <v>382.91287101500001</v>
      </c>
      <c r="I170" s="238"/>
      <c r="J170" s="244">
        <v>9.3982038557019543</v>
      </c>
      <c r="K170" s="238">
        <v>6.1950521287274052</v>
      </c>
      <c r="L170" s="244">
        <v>0</v>
      </c>
      <c r="M170" s="244">
        <v>3.0188732200000001</v>
      </c>
      <c r="N170" s="238">
        <f t="shared" si="14"/>
        <v>0.18427850697454895</v>
      </c>
      <c r="O170" s="237">
        <f t="shared" si="15"/>
        <v>-99.951874559221253</v>
      </c>
      <c r="P170" s="31">
        <v>1.4283646699999999</v>
      </c>
      <c r="Q170" s="31">
        <v>840.19682925000006</v>
      </c>
      <c r="R170" s="32">
        <f t="shared" si="16"/>
        <v>841.62519392000002</v>
      </c>
      <c r="S170" s="31">
        <v>1.7860057599999999</v>
      </c>
      <c r="T170" s="31">
        <v>4.4090463687274051</v>
      </c>
      <c r="U170" s="32">
        <f t="shared" si="18"/>
        <v>6.1950521287274052</v>
      </c>
    </row>
    <row r="171" spans="1:21" s="33" customFormat="1" ht="18" customHeight="1" x14ac:dyDescent="0.25">
      <c r="A171" s="242">
        <v>191</v>
      </c>
      <c r="B171" s="243" t="s">
        <v>237</v>
      </c>
      <c r="C171" s="243" t="s">
        <v>287</v>
      </c>
      <c r="D171" s="244">
        <v>291.51951750000001</v>
      </c>
      <c r="E171" s="245">
        <f t="shared" si="17"/>
        <v>107.89705968999999</v>
      </c>
      <c r="F171" s="244">
        <v>0</v>
      </c>
      <c r="G171" s="244">
        <v>0.12014055999999999</v>
      </c>
      <c r="H171" s="238">
        <f t="shared" si="13"/>
        <v>183.50231725</v>
      </c>
      <c r="I171" s="238"/>
      <c r="J171" s="244">
        <v>3.3246298075470269</v>
      </c>
      <c r="K171" s="238">
        <v>3.142743237791203</v>
      </c>
      <c r="L171" s="244">
        <v>0</v>
      </c>
      <c r="M171" s="244">
        <v>0.11669775</v>
      </c>
      <c r="N171" s="238">
        <f t="shared" si="14"/>
        <v>6.5188819755823843E-2</v>
      </c>
      <c r="O171" s="237">
        <f t="shared" si="15"/>
        <v>-99.964475206235676</v>
      </c>
      <c r="P171" s="31">
        <v>2.3575354400000004</v>
      </c>
      <c r="Q171" s="31">
        <v>105.53952424999999</v>
      </c>
      <c r="R171" s="32">
        <f t="shared" si="16"/>
        <v>107.89705968999999</v>
      </c>
      <c r="S171" s="31">
        <v>2.2899833799999998</v>
      </c>
      <c r="T171" s="31">
        <v>0.852759857791203</v>
      </c>
      <c r="U171" s="32">
        <f t="shared" si="18"/>
        <v>3.142743237791203</v>
      </c>
    </row>
    <row r="172" spans="1:21" s="33" customFormat="1" ht="18" customHeight="1" x14ac:dyDescent="0.25">
      <c r="A172" s="242">
        <v>192</v>
      </c>
      <c r="B172" s="243" t="s">
        <v>131</v>
      </c>
      <c r="C172" s="243" t="s">
        <v>288</v>
      </c>
      <c r="D172" s="244">
        <v>7.030891500000001</v>
      </c>
      <c r="E172" s="245">
        <f t="shared" si="17"/>
        <v>4.7114082200000009</v>
      </c>
      <c r="F172" s="244">
        <v>0</v>
      </c>
      <c r="G172" s="244">
        <v>0.11343815000000002</v>
      </c>
      <c r="H172" s="238">
        <f t="shared" si="13"/>
        <v>2.2060451300000001</v>
      </c>
      <c r="I172" s="238"/>
      <c r="J172" s="244">
        <v>5.9607440547734258</v>
      </c>
      <c r="K172" s="238">
        <v>5.728228160366104</v>
      </c>
      <c r="L172" s="244">
        <v>0</v>
      </c>
      <c r="M172" s="244">
        <v>0.11563856000000002</v>
      </c>
      <c r="N172" s="238">
        <f t="shared" si="14"/>
        <v>0.11687733440732177</v>
      </c>
      <c r="O172" s="237">
        <f t="shared" si="15"/>
        <v>-94.701951795187341</v>
      </c>
      <c r="P172" s="31">
        <v>2.1312577200000002</v>
      </c>
      <c r="Q172" s="31">
        <v>2.5801505000000002</v>
      </c>
      <c r="R172" s="32">
        <f t="shared" si="16"/>
        <v>4.7114082200000009</v>
      </c>
      <c r="S172" s="31">
        <v>2.0769259</v>
      </c>
      <c r="T172" s="31">
        <v>3.6513022603661041</v>
      </c>
      <c r="U172" s="32">
        <f t="shared" si="18"/>
        <v>5.728228160366104</v>
      </c>
    </row>
    <row r="173" spans="1:21" s="33" customFormat="1" ht="18" customHeight="1" x14ac:dyDescent="0.25">
      <c r="A173" s="242">
        <v>193</v>
      </c>
      <c r="B173" s="243" t="s">
        <v>237</v>
      </c>
      <c r="C173" s="243" t="s">
        <v>289</v>
      </c>
      <c r="D173" s="244">
        <v>0</v>
      </c>
      <c r="E173" s="245">
        <f t="shared" si="17"/>
        <v>0</v>
      </c>
      <c r="F173" s="244">
        <v>0</v>
      </c>
      <c r="G173" s="244">
        <v>0</v>
      </c>
      <c r="H173" s="238">
        <f t="shared" si="13"/>
        <v>0</v>
      </c>
      <c r="I173" s="238"/>
      <c r="J173" s="244">
        <v>0</v>
      </c>
      <c r="K173" s="238">
        <v>0</v>
      </c>
      <c r="L173" s="244">
        <v>0</v>
      </c>
      <c r="M173" s="244">
        <v>0</v>
      </c>
      <c r="N173" s="238">
        <f t="shared" si="14"/>
        <v>0</v>
      </c>
      <c r="O173" s="237" t="str">
        <f t="shared" si="15"/>
        <v>N.A.</v>
      </c>
      <c r="P173" s="31">
        <v>0</v>
      </c>
      <c r="Q173" s="31">
        <v>0</v>
      </c>
      <c r="R173" s="32">
        <f t="shared" si="16"/>
        <v>0</v>
      </c>
      <c r="S173" s="31">
        <v>0</v>
      </c>
      <c r="T173" s="31">
        <v>0</v>
      </c>
      <c r="U173" s="32">
        <f t="shared" si="18"/>
        <v>0</v>
      </c>
    </row>
    <row r="174" spans="1:21" s="33" customFormat="1" ht="18" customHeight="1" x14ac:dyDescent="0.25">
      <c r="A174" s="242">
        <v>194</v>
      </c>
      <c r="B174" s="243" t="s">
        <v>131</v>
      </c>
      <c r="C174" s="243" t="s">
        <v>290</v>
      </c>
      <c r="D174" s="244">
        <v>3.6665519999999998</v>
      </c>
      <c r="E174" s="245">
        <f t="shared" si="17"/>
        <v>1.68962974</v>
      </c>
      <c r="F174" s="244">
        <v>0</v>
      </c>
      <c r="G174" s="244">
        <v>0.16626382000000001</v>
      </c>
      <c r="H174" s="238">
        <f t="shared" si="13"/>
        <v>1.8106584399999999</v>
      </c>
      <c r="I174" s="238"/>
      <c r="J174" s="244">
        <v>2.8546315270678497</v>
      </c>
      <c r="K174" s="238">
        <v>2.4708684298704409</v>
      </c>
      <c r="L174" s="244">
        <v>0</v>
      </c>
      <c r="M174" s="244">
        <v>0.32778993000000001</v>
      </c>
      <c r="N174" s="238">
        <f t="shared" si="14"/>
        <v>5.5973167197408857E-2</v>
      </c>
      <c r="O174" s="237">
        <f t="shared" si="15"/>
        <v>-96.908684379069925</v>
      </c>
      <c r="P174" s="31">
        <v>0.37177548999999999</v>
      </c>
      <c r="Q174" s="31">
        <v>1.3178542499999999</v>
      </c>
      <c r="R174" s="32">
        <f t="shared" si="16"/>
        <v>1.68962974</v>
      </c>
      <c r="S174" s="31">
        <v>0.56680527999999997</v>
      </c>
      <c r="T174" s="31">
        <v>1.9040631498704408</v>
      </c>
      <c r="U174" s="32">
        <f t="shared" si="18"/>
        <v>2.4708684298704409</v>
      </c>
    </row>
    <row r="175" spans="1:21" s="33" customFormat="1" ht="18" customHeight="1" x14ac:dyDescent="0.25">
      <c r="A175" s="242">
        <v>195</v>
      </c>
      <c r="B175" s="243" t="s">
        <v>131</v>
      </c>
      <c r="C175" s="243" t="s">
        <v>291</v>
      </c>
      <c r="D175" s="244">
        <v>12.52872125</v>
      </c>
      <c r="E175" s="245">
        <f t="shared" si="17"/>
        <v>5.3648075500000001</v>
      </c>
      <c r="F175" s="244">
        <v>0</v>
      </c>
      <c r="G175" s="244">
        <v>0.91106368000000004</v>
      </c>
      <c r="H175" s="238">
        <f t="shared" si="13"/>
        <v>6.2528500200000003</v>
      </c>
      <c r="I175" s="238"/>
      <c r="J175" s="244">
        <v>10.614790423913391</v>
      </c>
      <c r="K175" s="238">
        <v>8.5617516683464618</v>
      </c>
      <c r="L175" s="244">
        <v>0</v>
      </c>
      <c r="M175" s="244">
        <v>1.8449056100000001</v>
      </c>
      <c r="N175" s="238">
        <f t="shared" si="14"/>
        <v>0.20813314556692886</v>
      </c>
      <c r="O175" s="237">
        <f t="shared" si="15"/>
        <v>-96.671387528867527</v>
      </c>
      <c r="P175" s="31">
        <v>2.0924703</v>
      </c>
      <c r="Q175" s="31">
        <v>3.2723372499999996</v>
      </c>
      <c r="R175" s="32">
        <f t="shared" si="16"/>
        <v>5.3648075500000001</v>
      </c>
      <c r="S175" s="31">
        <v>3.1901596300000001</v>
      </c>
      <c r="T175" s="31">
        <v>5.3715920383464617</v>
      </c>
      <c r="U175" s="32">
        <f t="shared" si="18"/>
        <v>8.5617516683464618</v>
      </c>
    </row>
    <row r="176" spans="1:21" s="33" customFormat="1" ht="18" customHeight="1" x14ac:dyDescent="0.25">
      <c r="A176" s="242">
        <v>197</v>
      </c>
      <c r="B176" s="243" t="s">
        <v>131</v>
      </c>
      <c r="C176" s="243" t="s">
        <v>292</v>
      </c>
      <c r="D176" s="244">
        <v>2.1688399999999999</v>
      </c>
      <c r="E176" s="245">
        <f t="shared" si="17"/>
        <v>0.89594812000000001</v>
      </c>
      <c r="F176" s="244">
        <v>0</v>
      </c>
      <c r="G176" s="244">
        <v>0.23498445000000001</v>
      </c>
      <c r="H176" s="238">
        <f t="shared" si="13"/>
        <v>1.03790743</v>
      </c>
      <c r="I176" s="238"/>
      <c r="J176" s="244">
        <v>2.0612515942840917</v>
      </c>
      <c r="K176" s="238">
        <v>1.5534276063569525</v>
      </c>
      <c r="L176" s="244">
        <v>0</v>
      </c>
      <c r="M176" s="244">
        <v>0.46740728999999998</v>
      </c>
      <c r="N176" s="238">
        <f t="shared" si="14"/>
        <v>4.0416697927139145E-2</v>
      </c>
      <c r="O176" s="237">
        <f t="shared" si="15"/>
        <v>-96.10594386754326</v>
      </c>
      <c r="P176" s="31">
        <v>0.53012787000000006</v>
      </c>
      <c r="Q176" s="31">
        <v>0.36582024999999996</v>
      </c>
      <c r="R176" s="32">
        <f t="shared" si="16"/>
        <v>0.89594812000000001</v>
      </c>
      <c r="S176" s="31">
        <v>0.80822773000000003</v>
      </c>
      <c r="T176" s="31">
        <v>0.74519987635695251</v>
      </c>
      <c r="U176" s="32">
        <f t="shared" si="18"/>
        <v>1.5534276063569525</v>
      </c>
    </row>
    <row r="177" spans="1:21" s="33" customFormat="1" ht="18" customHeight="1" x14ac:dyDescent="0.25">
      <c r="A177" s="242">
        <v>198</v>
      </c>
      <c r="B177" s="243" t="s">
        <v>131</v>
      </c>
      <c r="C177" s="243" t="s">
        <v>293</v>
      </c>
      <c r="D177" s="244">
        <v>7.49959825</v>
      </c>
      <c r="E177" s="245">
        <f t="shared" si="17"/>
        <v>3.8889445999999999</v>
      </c>
      <c r="F177" s="244">
        <v>0</v>
      </c>
      <c r="G177" s="244">
        <v>0.80918984999999999</v>
      </c>
      <c r="H177" s="238">
        <f t="shared" si="13"/>
        <v>2.8014638000000001</v>
      </c>
      <c r="I177" s="238"/>
      <c r="J177" s="244">
        <v>5.2469285720602166</v>
      </c>
      <c r="K177" s="238">
        <v>4.2324686096668787</v>
      </c>
      <c r="L177" s="244">
        <v>0</v>
      </c>
      <c r="M177" s="244">
        <v>0.9115790100000003</v>
      </c>
      <c r="N177" s="238">
        <f t="shared" si="14"/>
        <v>0.10288095239333761</v>
      </c>
      <c r="O177" s="237">
        <f t="shared" si="15"/>
        <v>-96.32760014984531</v>
      </c>
      <c r="P177" s="31">
        <v>0.24173260000000002</v>
      </c>
      <c r="Q177" s="31">
        <v>3.6472119999999997</v>
      </c>
      <c r="R177" s="32">
        <f t="shared" si="16"/>
        <v>3.8889445999999999</v>
      </c>
      <c r="S177" s="31">
        <v>0.36854313999999999</v>
      </c>
      <c r="T177" s="31">
        <v>3.8639254696668783</v>
      </c>
      <c r="U177" s="32">
        <f t="shared" si="18"/>
        <v>4.2324686096668787</v>
      </c>
    </row>
    <row r="178" spans="1:21" s="33" customFormat="1" ht="18" customHeight="1" x14ac:dyDescent="0.25">
      <c r="A178" s="242">
        <v>199</v>
      </c>
      <c r="B178" s="243" t="s">
        <v>131</v>
      </c>
      <c r="C178" s="243" t="s">
        <v>294</v>
      </c>
      <c r="D178" s="244">
        <v>5.4592520000000002</v>
      </c>
      <c r="E178" s="245">
        <f t="shared" si="17"/>
        <v>6.8532692500000003</v>
      </c>
      <c r="F178" s="244">
        <v>0</v>
      </c>
      <c r="G178" s="244">
        <v>0.30245669000000014</v>
      </c>
      <c r="H178" s="238">
        <f t="shared" si="13"/>
        <v>-1.6964739400000002</v>
      </c>
      <c r="I178" s="238"/>
      <c r="J178" s="244">
        <v>7.5720199980372014</v>
      </c>
      <c r="K178" s="238">
        <v>7.0352577776835306</v>
      </c>
      <c r="L178" s="244">
        <v>0</v>
      </c>
      <c r="M178" s="244">
        <v>0.38829124000000004</v>
      </c>
      <c r="N178" s="238">
        <f t="shared" si="14"/>
        <v>0.14847098035367079</v>
      </c>
      <c r="O178" s="237">
        <f t="shared" si="15"/>
        <v>-108.75173952590575</v>
      </c>
      <c r="P178" s="31">
        <v>4.2923517499999999</v>
      </c>
      <c r="Q178" s="31">
        <v>2.5609175</v>
      </c>
      <c r="R178" s="32">
        <f t="shared" si="16"/>
        <v>6.8532692500000003</v>
      </c>
      <c r="S178" s="31">
        <v>4.2862284399999986</v>
      </c>
      <c r="T178" s="31">
        <v>2.749029337683532</v>
      </c>
      <c r="U178" s="32">
        <f t="shared" si="18"/>
        <v>7.0352577776835306</v>
      </c>
    </row>
    <row r="179" spans="1:21" s="33" customFormat="1" ht="18" customHeight="1" x14ac:dyDescent="0.25">
      <c r="A179" s="242">
        <v>200</v>
      </c>
      <c r="B179" s="243" t="s">
        <v>219</v>
      </c>
      <c r="C179" s="243" t="s">
        <v>295</v>
      </c>
      <c r="D179" s="244">
        <v>17.542983999999997</v>
      </c>
      <c r="E179" s="245">
        <f t="shared" si="17"/>
        <v>6.59638802</v>
      </c>
      <c r="F179" s="244">
        <v>0</v>
      </c>
      <c r="G179" s="244">
        <v>2.4562188799999998</v>
      </c>
      <c r="H179" s="238">
        <f t="shared" si="13"/>
        <v>8.4903770999999981</v>
      </c>
      <c r="I179" s="238"/>
      <c r="J179" s="244">
        <v>10.928264718348768</v>
      </c>
      <c r="K179" s="238">
        <v>7.8486108979889879</v>
      </c>
      <c r="L179" s="244">
        <v>0</v>
      </c>
      <c r="M179" s="244">
        <v>2.8653741199999998</v>
      </c>
      <c r="N179" s="238">
        <f t="shared" si="14"/>
        <v>0.21427970035977983</v>
      </c>
      <c r="O179" s="237">
        <f t="shared" si="15"/>
        <v>-97.476205145708079</v>
      </c>
      <c r="P179" s="31">
        <v>0.95927901999999998</v>
      </c>
      <c r="Q179" s="31">
        <v>5.6371089999999997</v>
      </c>
      <c r="R179" s="32">
        <f t="shared" si="16"/>
        <v>6.59638802</v>
      </c>
      <c r="S179" s="31">
        <v>1.46250736</v>
      </c>
      <c r="T179" s="31">
        <v>6.3861035379889879</v>
      </c>
      <c r="U179" s="32">
        <f t="shared" si="18"/>
        <v>7.8486108979889879</v>
      </c>
    </row>
    <row r="180" spans="1:21" s="33" customFormat="1" ht="18" customHeight="1" x14ac:dyDescent="0.25">
      <c r="A180" s="242">
        <v>201</v>
      </c>
      <c r="B180" s="243" t="s">
        <v>219</v>
      </c>
      <c r="C180" s="243" t="s">
        <v>296</v>
      </c>
      <c r="D180" s="244">
        <v>30.128186499999998</v>
      </c>
      <c r="E180" s="245">
        <f t="shared" si="17"/>
        <v>9.5533507600000007</v>
      </c>
      <c r="F180" s="244">
        <v>0</v>
      </c>
      <c r="G180" s="244">
        <v>3.7887987299999999</v>
      </c>
      <c r="H180" s="238">
        <f t="shared" si="13"/>
        <v>16.786037009999998</v>
      </c>
      <c r="I180" s="238"/>
      <c r="J180" s="244">
        <v>28.019687389401227</v>
      </c>
      <c r="K180" s="238">
        <v>20.000650614314928</v>
      </c>
      <c r="L180" s="244">
        <v>0</v>
      </c>
      <c r="M180" s="244">
        <v>7.4696311400000006</v>
      </c>
      <c r="N180" s="238">
        <f t="shared" si="14"/>
        <v>0.54940563508629836</v>
      </c>
      <c r="O180" s="237">
        <f t="shared" si="15"/>
        <v>-96.727008079637869</v>
      </c>
      <c r="P180" s="31">
        <v>8.4719680100000012</v>
      </c>
      <c r="Q180" s="31">
        <v>1.0813827499999999</v>
      </c>
      <c r="R180" s="32">
        <f t="shared" si="16"/>
        <v>9.5533507600000007</v>
      </c>
      <c r="S180" s="31">
        <v>12.916279110000001</v>
      </c>
      <c r="T180" s="31">
        <v>7.0843715043149285</v>
      </c>
      <c r="U180" s="32">
        <f t="shared" si="18"/>
        <v>20.000650614314928</v>
      </c>
    </row>
    <row r="181" spans="1:21" s="33" customFormat="1" ht="18" customHeight="1" x14ac:dyDescent="0.25">
      <c r="A181" s="242">
        <v>202</v>
      </c>
      <c r="B181" s="243" t="s">
        <v>219</v>
      </c>
      <c r="C181" s="243" t="s">
        <v>297</v>
      </c>
      <c r="D181" s="244">
        <v>30.358070249999997</v>
      </c>
      <c r="E181" s="245">
        <f t="shared" si="17"/>
        <v>5.1975877500000003</v>
      </c>
      <c r="F181" s="244">
        <v>0</v>
      </c>
      <c r="G181" s="244">
        <v>3.0619480399999999</v>
      </c>
      <c r="H181" s="238">
        <f t="shared" si="13"/>
        <v>22.098534459999996</v>
      </c>
      <c r="I181" s="238"/>
      <c r="J181" s="244">
        <v>12.237204557133275</v>
      </c>
      <c r="K181" s="238">
        <v>8.9468279497385037</v>
      </c>
      <c r="L181" s="244">
        <v>0</v>
      </c>
      <c r="M181" s="244">
        <v>3.0504314199999998</v>
      </c>
      <c r="N181" s="238">
        <f t="shared" si="14"/>
        <v>0.23994518739477133</v>
      </c>
      <c r="O181" s="237">
        <f t="shared" si="15"/>
        <v>-98.914203166598725</v>
      </c>
      <c r="P181" s="31">
        <v>0</v>
      </c>
      <c r="Q181" s="31">
        <v>5.1975877500000003</v>
      </c>
      <c r="R181" s="32">
        <f t="shared" si="16"/>
        <v>5.1975877500000003</v>
      </c>
      <c r="S181" s="31">
        <v>0</v>
      </c>
      <c r="T181" s="31">
        <v>8.9468279497385037</v>
      </c>
      <c r="U181" s="32">
        <f t="shared" si="18"/>
        <v>8.9468279497385037</v>
      </c>
    </row>
    <row r="182" spans="1:21" s="33" customFormat="1" ht="18" customHeight="1" x14ac:dyDescent="0.25">
      <c r="A182" s="242">
        <v>203</v>
      </c>
      <c r="B182" s="243" t="s">
        <v>241</v>
      </c>
      <c r="C182" s="243" t="s">
        <v>298</v>
      </c>
      <c r="D182" s="244">
        <v>10.150141000000001</v>
      </c>
      <c r="E182" s="245">
        <f t="shared" si="17"/>
        <v>15.48687844</v>
      </c>
      <c r="F182" s="244">
        <v>0</v>
      </c>
      <c r="G182" s="244">
        <v>0.57023986999999998</v>
      </c>
      <c r="H182" s="238">
        <f t="shared" si="13"/>
        <v>-5.9069773099999985</v>
      </c>
      <c r="I182" s="238"/>
      <c r="J182" s="244">
        <v>16.107966103263934</v>
      </c>
      <c r="K182" s="238">
        <v>15.238226470650917</v>
      </c>
      <c r="L182" s="244">
        <v>0</v>
      </c>
      <c r="M182" s="244">
        <v>0.55389715999999989</v>
      </c>
      <c r="N182" s="238">
        <f t="shared" si="14"/>
        <v>0.31584247261301723</v>
      </c>
      <c r="O182" s="237">
        <f t="shared" si="15"/>
        <v>-105.34693898482263</v>
      </c>
      <c r="P182" s="31">
        <v>11.18991344</v>
      </c>
      <c r="Q182" s="31">
        <v>4.2969650000000001</v>
      </c>
      <c r="R182" s="32">
        <f t="shared" si="16"/>
        <v>15.48687844</v>
      </c>
      <c r="S182" s="31">
        <v>10.869252600000001</v>
      </c>
      <c r="T182" s="31">
        <v>4.3689738706509154</v>
      </c>
      <c r="U182" s="32">
        <f t="shared" si="18"/>
        <v>15.238226470650917</v>
      </c>
    </row>
    <row r="183" spans="1:21" s="33" customFormat="1" ht="18" customHeight="1" x14ac:dyDescent="0.25">
      <c r="A183" s="242">
        <v>204</v>
      </c>
      <c r="B183" s="243" t="s">
        <v>219</v>
      </c>
      <c r="C183" s="243" t="s">
        <v>299</v>
      </c>
      <c r="D183" s="244">
        <v>15.861207500000001</v>
      </c>
      <c r="E183" s="245">
        <f t="shared" si="17"/>
        <v>14.106516880000001</v>
      </c>
      <c r="F183" s="244">
        <v>0</v>
      </c>
      <c r="G183" s="244">
        <v>0.28957635999999998</v>
      </c>
      <c r="H183" s="238">
        <f t="shared" si="13"/>
        <v>1.46511426</v>
      </c>
      <c r="I183" s="238"/>
      <c r="J183" s="244">
        <v>15.970326746844606</v>
      </c>
      <c r="K183" s="238">
        <v>15.080722925141771</v>
      </c>
      <c r="L183" s="244">
        <v>0</v>
      </c>
      <c r="M183" s="244">
        <v>0.57646016</v>
      </c>
      <c r="N183" s="238">
        <f t="shared" si="14"/>
        <v>0.31314366170283481</v>
      </c>
      <c r="O183" s="237">
        <f t="shared" si="15"/>
        <v>-78.626673000723173</v>
      </c>
      <c r="P183" s="31">
        <v>0.65381438000000003</v>
      </c>
      <c r="Q183" s="31">
        <v>13.452702500000001</v>
      </c>
      <c r="R183" s="32">
        <f t="shared" si="16"/>
        <v>14.106516880000001</v>
      </c>
      <c r="S183" s="31">
        <v>0.99679896999999995</v>
      </c>
      <c r="T183" s="31">
        <v>14.083923955141771</v>
      </c>
      <c r="U183" s="32">
        <f t="shared" si="18"/>
        <v>15.080722925141771</v>
      </c>
    </row>
    <row r="184" spans="1:21" s="33" customFormat="1" ht="18" customHeight="1" x14ac:dyDescent="0.25">
      <c r="A184" s="242">
        <v>205</v>
      </c>
      <c r="B184" s="243" t="s">
        <v>180</v>
      </c>
      <c r="C184" s="243" t="s">
        <v>300</v>
      </c>
      <c r="D184" s="244">
        <v>486.78549475</v>
      </c>
      <c r="E184" s="245">
        <f t="shared" si="17"/>
        <v>11.04090931</v>
      </c>
      <c r="F184" s="244">
        <v>0</v>
      </c>
      <c r="G184" s="244">
        <v>0.50711710999999993</v>
      </c>
      <c r="H184" s="238">
        <f t="shared" si="13"/>
        <v>475.23746832999996</v>
      </c>
      <c r="I184" s="238"/>
      <c r="J184" s="244">
        <v>494.18238114000007</v>
      </c>
      <c r="K184" s="238">
        <v>14.4487774714</v>
      </c>
      <c r="L184" s="244">
        <v>0</v>
      </c>
      <c r="M184" s="244">
        <v>0.99978383000000015</v>
      </c>
      <c r="N184" s="238">
        <f t="shared" si="14"/>
        <v>478.73381983860008</v>
      </c>
      <c r="O184" s="237">
        <f t="shared" si="15"/>
        <v>0.73570619776391399</v>
      </c>
      <c r="P184" s="31">
        <v>1.13394306</v>
      </c>
      <c r="Q184" s="31">
        <v>9.90696625</v>
      </c>
      <c r="R184" s="32">
        <f t="shared" si="16"/>
        <v>11.04090931</v>
      </c>
      <c r="S184" s="31">
        <v>1.72879844</v>
      </c>
      <c r="T184" s="31">
        <v>12.719979031399999</v>
      </c>
      <c r="U184" s="32">
        <f t="shared" si="18"/>
        <v>14.4487774714</v>
      </c>
    </row>
    <row r="185" spans="1:21" s="33" customFormat="1" ht="18" customHeight="1" x14ac:dyDescent="0.25">
      <c r="A185" s="242">
        <v>206</v>
      </c>
      <c r="B185" s="243" t="s">
        <v>237</v>
      </c>
      <c r="C185" s="243" t="s">
        <v>301</v>
      </c>
      <c r="D185" s="244">
        <v>0</v>
      </c>
      <c r="E185" s="245">
        <f t="shared" si="17"/>
        <v>0</v>
      </c>
      <c r="F185" s="244">
        <v>0</v>
      </c>
      <c r="G185" s="244">
        <v>0</v>
      </c>
      <c r="H185" s="238">
        <f t="shared" si="13"/>
        <v>0</v>
      </c>
      <c r="I185" s="238"/>
      <c r="J185" s="244">
        <v>0</v>
      </c>
      <c r="K185" s="238">
        <v>0</v>
      </c>
      <c r="L185" s="244">
        <v>0</v>
      </c>
      <c r="M185" s="244">
        <v>0</v>
      </c>
      <c r="N185" s="238">
        <f t="shared" si="14"/>
        <v>0</v>
      </c>
      <c r="O185" s="237" t="str">
        <f t="shared" si="15"/>
        <v>N.A.</v>
      </c>
      <c r="P185" s="31">
        <v>0</v>
      </c>
      <c r="Q185" s="31">
        <v>0</v>
      </c>
      <c r="R185" s="32">
        <f t="shared" si="16"/>
        <v>0</v>
      </c>
      <c r="S185" s="31">
        <v>0</v>
      </c>
      <c r="T185" s="31">
        <v>0</v>
      </c>
      <c r="U185" s="32">
        <f t="shared" si="18"/>
        <v>0</v>
      </c>
    </row>
    <row r="186" spans="1:21" s="33" customFormat="1" ht="18" customHeight="1" x14ac:dyDescent="0.25">
      <c r="A186" s="242">
        <v>207</v>
      </c>
      <c r="B186" s="243" t="s">
        <v>237</v>
      </c>
      <c r="C186" s="243" t="s">
        <v>302</v>
      </c>
      <c r="D186" s="244">
        <v>10.439977499999999</v>
      </c>
      <c r="E186" s="245">
        <f t="shared" si="17"/>
        <v>10.16080324</v>
      </c>
      <c r="F186" s="244">
        <v>0</v>
      </c>
      <c r="G186" s="244">
        <v>0.30164133999999981</v>
      </c>
      <c r="H186" s="238">
        <f t="shared" si="13"/>
        <v>-2.246708000000025E-2</v>
      </c>
      <c r="I186" s="238"/>
      <c r="J186" s="244">
        <v>11.507694459963155</v>
      </c>
      <c r="K186" s="238">
        <v>10.77906433212074</v>
      </c>
      <c r="L186" s="244">
        <v>0</v>
      </c>
      <c r="M186" s="244">
        <v>0.50298905999999999</v>
      </c>
      <c r="N186" s="238">
        <f t="shared" si="14"/>
        <v>0.22564106784241478</v>
      </c>
      <c r="O186" s="237" t="str">
        <f t="shared" si="15"/>
        <v>&lt;-500</v>
      </c>
      <c r="P186" s="31">
        <v>2.3595479900000003</v>
      </c>
      <c r="Q186" s="31">
        <v>7.8012552499999988</v>
      </c>
      <c r="R186" s="32">
        <f t="shared" si="16"/>
        <v>10.16080324</v>
      </c>
      <c r="S186" s="31">
        <v>2.5486760299999998</v>
      </c>
      <c r="T186" s="31">
        <v>8.2303883021207405</v>
      </c>
      <c r="U186" s="32">
        <f t="shared" si="18"/>
        <v>10.77906433212074</v>
      </c>
    </row>
    <row r="187" spans="1:21" s="33" customFormat="1" ht="18" customHeight="1" x14ac:dyDescent="0.25">
      <c r="A187" s="242">
        <v>208</v>
      </c>
      <c r="B187" s="243" t="s">
        <v>131</v>
      </c>
      <c r="C187" s="243" t="s">
        <v>303</v>
      </c>
      <c r="D187" s="244">
        <v>6.5454182500000009</v>
      </c>
      <c r="E187" s="245">
        <f t="shared" si="17"/>
        <v>10.28990589</v>
      </c>
      <c r="F187" s="244">
        <v>0</v>
      </c>
      <c r="G187" s="244">
        <v>0.39894536000000003</v>
      </c>
      <c r="H187" s="238">
        <f t="shared" si="13"/>
        <v>-4.143432999999999</v>
      </c>
      <c r="I187" s="238"/>
      <c r="J187" s="244">
        <v>10.706539955467543</v>
      </c>
      <c r="K187" s="238">
        <v>10.109100659477983</v>
      </c>
      <c r="L187" s="244">
        <v>0</v>
      </c>
      <c r="M187" s="244">
        <v>0.38750714000000008</v>
      </c>
      <c r="N187" s="238">
        <f t="shared" si="14"/>
        <v>0.2099321559895595</v>
      </c>
      <c r="O187" s="237">
        <f t="shared" si="15"/>
        <v>-105.06662364250997</v>
      </c>
      <c r="P187" s="31">
        <v>7.8284806400000004</v>
      </c>
      <c r="Q187" s="31">
        <v>2.4614252500000005</v>
      </c>
      <c r="R187" s="32">
        <f t="shared" si="16"/>
        <v>10.28990589</v>
      </c>
      <c r="S187" s="31">
        <v>7.6041440199999988</v>
      </c>
      <c r="T187" s="31">
        <v>2.5049566394779847</v>
      </c>
      <c r="U187" s="32">
        <f t="shared" si="18"/>
        <v>10.109100659477983</v>
      </c>
    </row>
    <row r="188" spans="1:21" s="33" customFormat="1" ht="18" customHeight="1" x14ac:dyDescent="0.25">
      <c r="A188" s="242">
        <v>209</v>
      </c>
      <c r="B188" s="243" t="s">
        <v>131</v>
      </c>
      <c r="C188" s="243" t="s">
        <v>304</v>
      </c>
      <c r="D188" s="244">
        <v>21.4605</v>
      </c>
      <c r="E188" s="245">
        <f t="shared" si="17"/>
        <v>17.7534012928</v>
      </c>
      <c r="F188" s="244">
        <v>0</v>
      </c>
      <c r="G188" s="244">
        <v>7.2951166694792002</v>
      </c>
      <c r="H188" s="238">
        <f t="shared" si="13"/>
        <v>-3.5880179622792001</v>
      </c>
      <c r="I188" s="238"/>
      <c r="J188" s="244">
        <v>13.985990988502875</v>
      </c>
      <c r="K188" s="238">
        <v>10.896556061081252</v>
      </c>
      <c r="L188" s="244">
        <v>0</v>
      </c>
      <c r="M188" s="244">
        <v>2.8151998099999997</v>
      </c>
      <c r="N188" s="238">
        <f t="shared" si="14"/>
        <v>0.2742351174216231</v>
      </c>
      <c r="O188" s="237">
        <f t="shared" si="15"/>
        <v>-107.64308095178603</v>
      </c>
      <c r="P188" s="31">
        <v>11.267204542800002</v>
      </c>
      <c r="Q188" s="31">
        <v>6.4861967499999995</v>
      </c>
      <c r="R188" s="32">
        <f t="shared" si="16"/>
        <v>17.7534012928</v>
      </c>
      <c r="S188" s="31">
        <v>3.7339968300000006</v>
      </c>
      <c r="T188" s="31">
        <v>7.1625592310812509</v>
      </c>
      <c r="U188" s="32">
        <f t="shared" si="18"/>
        <v>10.896556061081252</v>
      </c>
    </row>
    <row r="189" spans="1:21" s="33" customFormat="1" ht="18" customHeight="1" x14ac:dyDescent="0.25">
      <c r="A189" s="242">
        <v>210</v>
      </c>
      <c r="B189" s="243" t="s">
        <v>219</v>
      </c>
      <c r="C189" s="243" t="s">
        <v>305</v>
      </c>
      <c r="D189" s="244">
        <v>40.336446250000002</v>
      </c>
      <c r="E189" s="245">
        <f t="shared" si="17"/>
        <v>35.901982520000004</v>
      </c>
      <c r="F189" s="244">
        <v>0</v>
      </c>
      <c r="G189" s="244">
        <v>0.74337482999999993</v>
      </c>
      <c r="H189" s="238">
        <f t="shared" si="13"/>
        <v>3.6910888999999973</v>
      </c>
      <c r="I189" s="238"/>
      <c r="J189" s="244">
        <v>40.682888425879788</v>
      </c>
      <c r="K189" s="238">
        <v>38.402670941254698</v>
      </c>
      <c r="L189" s="244">
        <v>0</v>
      </c>
      <c r="M189" s="244">
        <v>1.4825137900000001</v>
      </c>
      <c r="N189" s="238">
        <f t="shared" si="14"/>
        <v>0.79770369462509061</v>
      </c>
      <c r="O189" s="237">
        <f t="shared" si="15"/>
        <v>-78.388391170283342</v>
      </c>
      <c r="P189" s="31">
        <v>1.68144977</v>
      </c>
      <c r="Q189" s="31">
        <v>34.220532750000004</v>
      </c>
      <c r="R189" s="32">
        <f t="shared" si="16"/>
        <v>35.901982520000004</v>
      </c>
      <c r="S189" s="31">
        <v>2.5635217799999999</v>
      </c>
      <c r="T189" s="31">
        <v>35.839149161254696</v>
      </c>
      <c r="U189" s="32">
        <f t="shared" si="18"/>
        <v>38.402670941254698</v>
      </c>
    </row>
    <row r="190" spans="1:21" s="33" customFormat="1" ht="18" customHeight="1" x14ac:dyDescent="0.25">
      <c r="A190" s="242">
        <v>211</v>
      </c>
      <c r="B190" s="243" t="s">
        <v>219</v>
      </c>
      <c r="C190" s="243" t="s">
        <v>306</v>
      </c>
      <c r="D190" s="244">
        <v>15.119653250000002</v>
      </c>
      <c r="E190" s="245">
        <f t="shared" si="17"/>
        <v>4.2693386100000001</v>
      </c>
      <c r="F190" s="244">
        <v>0</v>
      </c>
      <c r="G190" s="244">
        <v>1.0716843699999998</v>
      </c>
      <c r="H190" s="238">
        <f t="shared" si="13"/>
        <v>9.7786302700000025</v>
      </c>
      <c r="I190" s="238"/>
      <c r="J190" s="244">
        <v>10.973660944734272</v>
      </c>
      <c r="K190" s="238">
        <v>8.6585107322884998</v>
      </c>
      <c r="L190" s="244">
        <v>0</v>
      </c>
      <c r="M190" s="244">
        <v>2.0999803899999998</v>
      </c>
      <c r="N190" s="238">
        <f t="shared" si="14"/>
        <v>0.21516982244577232</v>
      </c>
      <c r="O190" s="237">
        <f t="shared" si="15"/>
        <v>-97.79959138954365</v>
      </c>
      <c r="P190" s="31">
        <v>2.3046896099999996</v>
      </c>
      <c r="Q190" s="31">
        <v>1.9646490000000001</v>
      </c>
      <c r="R190" s="32">
        <f t="shared" si="16"/>
        <v>4.2693386100000001</v>
      </c>
      <c r="S190" s="31">
        <v>3.5137070899999996</v>
      </c>
      <c r="T190" s="31">
        <v>5.1448036422885002</v>
      </c>
      <c r="U190" s="32">
        <f t="shared" si="18"/>
        <v>8.6585107322884998</v>
      </c>
    </row>
    <row r="191" spans="1:21" s="33" customFormat="1" ht="18" customHeight="1" x14ac:dyDescent="0.25">
      <c r="A191" s="242">
        <v>212</v>
      </c>
      <c r="B191" s="243" t="s">
        <v>131</v>
      </c>
      <c r="C191" s="243" t="s">
        <v>307</v>
      </c>
      <c r="D191" s="244">
        <v>258.58018924999999</v>
      </c>
      <c r="E191" s="245">
        <f t="shared" si="17"/>
        <v>0</v>
      </c>
      <c r="F191" s="244">
        <v>0</v>
      </c>
      <c r="G191" s="244">
        <v>0</v>
      </c>
      <c r="H191" s="238">
        <f t="shared" si="13"/>
        <v>258.58018924999999</v>
      </c>
      <c r="I191" s="238"/>
      <c r="J191" s="244">
        <v>0</v>
      </c>
      <c r="K191" s="238">
        <v>0</v>
      </c>
      <c r="L191" s="244">
        <v>0</v>
      </c>
      <c r="M191" s="244">
        <v>0</v>
      </c>
      <c r="N191" s="238">
        <f t="shared" si="14"/>
        <v>0</v>
      </c>
      <c r="O191" s="237" t="str">
        <f t="shared" si="15"/>
        <v>N.A.</v>
      </c>
      <c r="P191" s="31">
        <v>0</v>
      </c>
      <c r="Q191" s="31">
        <v>0</v>
      </c>
      <c r="R191" s="32">
        <f t="shared" si="16"/>
        <v>0</v>
      </c>
      <c r="S191" s="31">
        <v>0</v>
      </c>
      <c r="T191" s="31">
        <v>0</v>
      </c>
      <c r="U191" s="32">
        <f t="shared" si="18"/>
        <v>0</v>
      </c>
    </row>
    <row r="192" spans="1:21" s="33" customFormat="1" ht="18" customHeight="1" x14ac:dyDescent="0.25">
      <c r="A192" s="242">
        <v>213</v>
      </c>
      <c r="B192" s="243" t="s">
        <v>131</v>
      </c>
      <c r="C192" s="243" t="s">
        <v>308</v>
      </c>
      <c r="D192" s="244">
        <v>28.906387249999998</v>
      </c>
      <c r="E192" s="245">
        <f t="shared" si="17"/>
        <v>3.6787315399999998</v>
      </c>
      <c r="F192" s="244">
        <v>0</v>
      </c>
      <c r="G192" s="244">
        <v>7.553426</v>
      </c>
      <c r="H192" s="238">
        <f t="shared" si="13"/>
        <v>17.674229709999999</v>
      </c>
      <c r="I192" s="238"/>
      <c r="J192" s="244">
        <v>13.938911326539676</v>
      </c>
      <c r="K192" s="238">
        <v>6.4517138697447765</v>
      </c>
      <c r="L192" s="244">
        <v>0</v>
      </c>
      <c r="M192" s="244">
        <v>7.2138854699999992</v>
      </c>
      <c r="N192" s="238">
        <f t="shared" si="14"/>
        <v>0.27331198679490054</v>
      </c>
      <c r="O192" s="237">
        <f t="shared" si="15"/>
        <v>-98.453613021447467</v>
      </c>
      <c r="P192" s="31">
        <v>0.87810204000000003</v>
      </c>
      <c r="Q192" s="31">
        <v>2.8006294999999999</v>
      </c>
      <c r="R192" s="32">
        <f t="shared" si="16"/>
        <v>3.6787315399999998</v>
      </c>
      <c r="S192" s="31">
        <v>1.2310167999999999</v>
      </c>
      <c r="T192" s="31">
        <v>5.2206970697447765</v>
      </c>
      <c r="U192" s="32">
        <f t="shared" si="18"/>
        <v>6.4517138697447765</v>
      </c>
    </row>
    <row r="193" spans="1:21" s="33" customFormat="1" ht="18" customHeight="1" x14ac:dyDescent="0.25">
      <c r="A193" s="242">
        <v>214</v>
      </c>
      <c r="B193" s="243" t="s">
        <v>131</v>
      </c>
      <c r="C193" s="243" t="s">
        <v>309</v>
      </c>
      <c r="D193" s="244">
        <v>53.76372525</v>
      </c>
      <c r="E193" s="245">
        <f t="shared" si="17"/>
        <v>39.08596867</v>
      </c>
      <c r="F193" s="244">
        <v>0</v>
      </c>
      <c r="G193" s="244">
        <v>6.5404597500000001</v>
      </c>
      <c r="H193" s="238">
        <f t="shared" si="13"/>
        <v>8.1372968300000004</v>
      </c>
      <c r="I193" s="238"/>
      <c r="J193" s="244">
        <v>30.507382932085974</v>
      </c>
      <c r="K193" s="238">
        <v>23.546997543025466</v>
      </c>
      <c r="L193" s="244">
        <v>0</v>
      </c>
      <c r="M193" s="244">
        <v>6.3622014100000008</v>
      </c>
      <c r="N193" s="238">
        <f t="shared" si="14"/>
        <v>0.59818397906050791</v>
      </c>
      <c r="O193" s="237">
        <f t="shared" si="15"/>
        <v>-92.648861267353965</v>
      </c>
      <c r="P193" s="31">
        <v>31.627803670000002</v>
      </c>
      <c r="Q193" s="31">
        <v>7.4581649999999993</v>
      </c>
      <c r="R193" s="32">
        <f t="shared" si="16"/>
        <v>39.08596867</v>
      </c>
      <c r="S193" s="31">
        <v>19.275726489999997</v>
      </c>
      <c r="T193" s="31">
        <v>4.2712710530254689</v>
      </c>
      <c r="U193" s="32">
        <f t="shared" si="18"/>
        <v>23.546997543025466</v>
      </c>
    </row>
    <row r="194" spans="1:21" s="33" customFormat="1" ht="18" customHeight="1" x14ac:dyDescent="0.25">
      <c r="A194" s="242">
        <v>215</v>
      </c>
      <c r="B194" s="243" t="s">
        <v>219</v>
      </c>
      <c r="C194" s="243" t="s">
        <v>310</v>
      </c>
      <c r="D194" s="244">
        <v>27.848978750000001</v>
      </c>
      <c r="E194" s="245">
        <f t="shared" si="17"/>
        <v>13.093841430000001</v>
      </c>
      <c r="F194" s="244">
        <v>0</v>
      </c>
      <c r="G194" s="244">
        <v>4.8436955400000006</v>
      </c>
      <c r="H194" s="238">
        <f t="shared" si="13"/>
        <v>9.9114417799999988</v>
      </c>
      <c r="I194" s="238"/>
      <c r="J194" s="244">
        <v>18.357467281163427</v>
      </c>
      <c r="K194" s="238">
        <v>13.141627422317082</v>
      </c>
      <c r="L194" s="244">
        <v>0</v>
      </c>
      <c r="M194" s="244">
        <v>4.8558895200000007</v>
      </c>
      <c r="N194" s="238">
        <f t="shared" si="14"/>
        <v>0.35995033884634342</v>
      </c>
      <c r="O194" s="237">
        <f t="shared" si="15"/>
        <v>-96.368335234812392</v>
      </c>
      <c r="P194" s="31">
        <v>8.0314376799999998</v>
      </c>
      <c r="Q194" s="31">
        <v>5.0624037500000005</v>
      </c>
      <c r="R194" s="32">
        <f t="shared" si="16"/>
        <v>13.093841430000001</v>
      </c>
      <c r="S194" s="31">
        <v>8.3554240699999998</v>
      </c>
      <c r="T194" s="31">
        <v>4.7862033523170817</v>
      </c>
      <c r="U194" s="32">
        <f t="shared" si="18"/>
        <v>13.141627422317082</v>
      </c>
    </row>
    <row r="195" spans="1:21" s="33" customFormat="1" ht="18" customHeight="1" x14ac:dyDescent="0.25">
      <c r="A195" s="242">
        <v>216</v>
      </c>
      <c r="B195" s="243" t="s">
        <v>196</v>
      </c>
      <c r="C195" s="243" t="s">
        <v>311</v>
      </c>
      <c r="D195" s="244">
        <v>466.96403399999997</v>
      </c>
      <c r="E195" s="245">
        <f t="shared" si="17"/>
        <v>0</v>
      </c>
      <c r="F195" s="244">
        <v>0</v>
      </c>
      <c r="G195" s="244">
        <v>20.474025960000002</v>
      </c>
      <c r="H195" s="238">
        <f t="shared" si="13"/>
        <v>446.49000803999996</v>
      </c>
      <c r="I195" s="238"/>
      <c r="J195" s="244">
        <v>188.41467022705737</v>
      </c>
      <c r="K195" s="238">
        <v>0</v>
      </c>
      <c r="L195" s="244">
        <v>0</v>
      </c>
      <c r="M195" s="244">
        <v>20.394765069999998</v>
      </c>
      <c r="N195" s="238">
        <f t="shared" si="14"/>
        <v>168.01990515705737</v>
      </c>
      <c r="O195" s="237">
        <f t="shared" si="15"/>
        <v>-62.36871998667327</v>
      </c>
      <c r="P195" s="31">
        <v>0</v>
      </c>
      <c r="Q195" s="31">
        <v>0</v>
      </c>
      <c r="R195" s="32">
        <f t="shared" si="16"/>
        <v>0</v>
      </c>
      <c r="S195" s="31">
        <v>0</v>
      </c>
      <c r="T195" s="31">
        <v>0</v>
      </c>
      <c r="U195" s="32">
        <f t="shared" si="18"/>
        <v>0</v>
      </c>
    </row>
    <row r="196" spans="1:21" s="33" customFormat="1" ht="18" customHeight="1" x14ac:dyDescent="0.25">
      <c r="A196" s="242">
        <v>217</v>
      </c>
      <c r="B196" s="243" t="s">
        <v>196</v>
      </c>
      <c r="C196" s="243" t="s">
        <v>312</v>
      </c>
      <c r="D196" s="244">
        <v>1201.0999175000002</v>
      </c>
      <c r="E196" s="245">
        <f t="shared" si="17"/>
        <v>5.9243334399999998</v>
      </c>
      <c r="F196" s="244">
        <v>0</v>
      </c>
      <c r="G196" s="244">
        <v>3.7201888900000002</v>
      </c>
      <c r="H196" s="238">
        <f t="shared" si="13"/>
        <v>1191.4553951700002</v>
      </c>
      <c r="I196" s="238"/>
      <c r="J196" s="244">
        <v>1094.3606781999997</v>
      </c>
      <c r="K196" s="238">
        <v>9.03218049</v>
      </c>
      <c r="L196" s="244">
        <v>0</v>
      </c>
      <c r="M196" s="244">
        <v>6.2901196500000003</v>
      </c>
      <c r="N196" s="238">
        <f t="shared" si="14"/>
        <v>1079.0383780599998</v>
      </c>
      <c r="O196" s="237">
        <f t="shared" si="15"/>
        <v>-9.4352686274050939</v>
      </c>
      <c r="P196" s="31">
        <v>5.9243334399999998</v>
      </c>
      <c r="Q196" s="31">
        <v>0</v>
      </c>
      <c r="R196" s="32">
        <f t="shared" si="16"/>
        <v>5.9243334399999998</v>
      </c>
      <c r="S196" s="31">
        <v>9.03218049</v>
      </c>
      <c r="T196" s="31">
        <v>0</v>
      </c>
      <c r="U196" s="32">
        <f t="shared" si="18"/>
        <v>9.03218049</v>
      </c>
    </row>
    <row r="197" spans="1:21" s="33" customFormat="1" ht="18" customHeight="1" x14ac:dyDescent="0.25">
      <c r="A197" s="242">
        <v>218</v>
      </c>
      <c r="B197" s="243" t="s">
        <v>127</v>
      </c>
      <c r="C197" s="243" t="s">
        <v>313</v>
      </c>
      <c r="D197" s="244">
        <v>20.603653250000001</v>
      </c>
      <c r="E197" s="245">
        <f t="shared" si="17"/>
        <v>19.944007190000001</v>
      </c>
      <c r="F197" s="244">
        <v>0</v>
      </c>
      <c r="G197" s="244">
        <v>6.4820870000000003E-2</v>
      </c>
      <c r="H197" s="238">
        <f t="shared" si="13"/>
        <v>0.59482519</v>
      </c>
      <c r="I197" s="238"/>
      <c r="J197" s="244">
        <v>41.462268242647056</v>
      </c>
      <c r="K197" s="238">
        <v>40.521487950830448</v>
      </c>
      <c r="L197" s="244">
        <v>0</v>
      </c>
      <c r="M197" s="244">
        <v>0.12779463999999999</v>
      </c>
      <c r="N197" s="238">
        <f t="shared" si="14"/>
        <v>0.81298565181660842</v>
      </c>
      <c r="O197" s="237">
        <f t="shared" si="15"/>
        <v>36.6763992991972</v>
      </c>
      <c r="P197" s="31">
        <v>0.14494319</v>
      </c>
      <c r="Q197" s="31">
        <v>19.799064000000001</v>
      </c>
      <c r="R197" s="32">
        <f t="shared" si="16"/>
        <v>19.944007190000001</v>
      </c>
      <c r="S197" s="31">
        <v>0.22097896</v>
      </c>
      <c r="T197" s="31">
        <v>40.300508990830451</v>
      </c>
      <c r="U197" s="32">
        <f t="shared" si="18"/>
        <v>40.521487950830448</v>
      </c>
    </row>
    <row r="198" spans="1:21" s="33" customFormat="1" ht="18" customHeight="1" x14ac:dyDescent="0.25">
      <c r="A198" s="242">
        <v>219</v>
      </c>
      <c r="B198" s="243" t="s">
        <v>219</v>
      </c>
      <c r="C198" s="243" t="s">
        <v>314</v>
      </c>
      <c r="D198" s="244">
        <v>10.82348775</v>
      </c>
      <c r="E198" s="245">
        <f t="shared" si="17"/>
        <v>3.2945072200000003</v>
      </c>
      <c r="F198" s="244">
        <v>0</v>
      </c>
      <c r="G198" s="244">
        <v>1.4733552100000002</v>
      </c>
      <c r="H198" s="238">
        <f t="shared" si="13"/>
        <v>6.0556253199999999</v>
      </c>
      <c r="I198" s="238"/>
      <c r="J198" s="244">
        <v>8.2956958058270818</v>
      </c>
      <c r="K198" s="238">
        <v>5.2283082037520403</v>
      </c>
      <c r="L198" s="244">
        <v>0</v>
      </c>
      <c r="M198" s="244">
        <v>2.9047269</v>
      </c>
      <c r="N198" s="238">
        <f t="shared" si="14"/>
        <v>0.16266070207504146</v>
      </c>
      <c r="O198" s="237">
        <f t="shared" si="15"/>
        <v>-97.313890911681412</v>
      </c>
      <c r="P198" s="31">
        <v>3.2945072200000003</v>
      </c>
      <c r="Q198" s="31">
        <v>0</v>
      </c>
      <c r="R198" s="32">
        <f t="shared" si="16"/>
        <v>3.2945072200000003</v>
      </c>
      <c r="S198" s="31">
        <v>5.0227733000000008</v>
      </c>
      <c r="T198" s="31">
        <v>0.20553490375203975</v>
      </c>
      <c r="U198" s="32">
        <f t="shared" si="18"/>
        <v>5.2283082037520403</v>
      </c>
    </row>
    <row r="199" spans="1:21" s="33" customFormat="1" ht="18" customHeight="1" x14ac:dyDescent="0.25">
      <c r="A199" s="242">
        <v>222</v>
      </c>
      <c r="B199" s="243" t="s">
        <v>117</v>
      </c>
      <c r="C199" s="243" t="s">
        <v>315</v>
      </c>
      <c r="D199" s="244">
        <v>1384.3149560000002</v>
      </c>
      <c r="E199" s="245">
        <f t="shared" si="17"/>
        <v>569.14686176000009</v>
      </c>
      <c r="F199" s="244">
        <v>0</v>
      </c>
      <c r="G199" s="244">
        <v>14.556150629999999</v>
      </c>
      <c r="H199" s="238">
        <f t="shared" si="13"/>
        <v>800.61194361000003</v>
      </c>
      <c r="I199" s="238"/>
      <c r="J199" s="244">
        <v>1641.3327868590013</v>
      </c>
      <c r="K199" s="238">
        <v>431.01287664790709</v>
      </c>
      <c r="L199" s="244">
        <v>0</v>
      </c>
      <c r="M199" s="244">
        <v>28.088020789999998</v>
      </c>
      <c r="N199" s="238">
        <f t="shared" si="14"/>
        <v>1182.2318894210944</v>
      </c>
      <c r="O199" s="237">
        <f t="shared" si="15"/>
        <v>47.666032071711371</v>
      </c>
      <c r="P199" s="31">
        <v>32.745888010000002</v>
      </c>
      <c r="Q199" s="31">
        <v>536.40097375000005</v>
      </c>
      <c r="R199" s="32">
        <f t="shared" si="16"/>
        <v>569.14686176000009</v>
      </c>
      <c r="S199" s="31">
        <v>49.08014043</v>
      </c>
      <c r="T199" s="31">
        <v>381.93273621790706</v>
      </c>
      <c r="U199" s="32">
        <f t="shared" si="18"/>
        <v>431.01287664790709</v>
      </c>
    </row>
    <row r="200" spans="1:21" s="33" customFormat="1" ht="18" customHeight="1" x14ac:dyDescent="0.25">
      <c r="A200" s="242">
        <v>223</v>
      </c>
      <c r="B200" s="243" t="s">
        <v>127</v>
      </c>
      <c r="C200" s="243" t="s">
        <v>316</v>
      </c>
      <c r="D200" s="244">
        <v>0</v>
      </c>
      <c r="E200" s="245">
        <f t="shared" si="17"/>
        <v>0</v>
      </c>
      <c r="F200" s="244">
        <v>0</v>
      </c>
      <c r="G200" s="244">
        <v>0</v>
      </c>
      <c r="H200" s="238">
        <f t="shared" si="13"/>
        <v>0</v>
      </c>
      <c r="I200" s="238"/>
      <c r="J200" s="244">
        <v>0</v>
      </c>
      <c r="K200" s="238">
        <v>0</v>
      </c>
      <c r="L200" s="244">
        <v>0</v>
      </c>
      <c r="M200" s="244">
        <v>0</v>
      </c>
      <c r="N200" s="238">
        <f t="shared" si="14"/>
        <v>0</v>
      </c>
      <c r="O200" s="237" t="str">
        <f t="shared" si="15"/>
        <v>N.A.</v>
      </c>
      <c r="P200" s="31">
        <v>0</v>
      </c>
      <c r="Q200" s="31">
        <v>0</v>
      </c>
      <c r="R200" s="32">
        <f t="shared" si="16"/>
        <v>0</v>
      </c>
      <c r="S200" s="31">
        <v>0</v>
      </c>
      <c r="T200" s="31">
        <v>0</v>
      </c>
      <c r="U200" s="32">
        <f t="shared" si="18"/>
        <v>0</v>
      </c>
    </row>
    <row r="201" spans="1:21" s="33" customFormat="1" ht="18" customHeight="1" x14ac:dyDescent="0.25">
      <c r="A201" s="242">
        <v>225</v>
      </c>
      <c r="B201" s="243" t="s">
        <v>127</v>
      </c>
      <c r="C201" s="243" t="s">
        <v>317</v>
      </c>
      <c r="D201" s="244">
        <v>0</v>
      </c>
      <c r="E201" s="245">
        <f t="shared" si="17"/>
        <v>0</v>
      </c>
      <c r="F201" s="244">
        <v>0</v>
      </c>
      <c r="G201" s="244">
        <v>0</v>
      </c>
      <c r="H201" s="238">
        <f t="shared" si="13"/>
        <v>0</v>
      </c>
      <c r="I201" s="238"/>
      <c r="J201" s="244">
        <v>0</v>
      </c>
      <c r="K201" s="238">
        <v>0</v>
      </c>
      <c r="L201" s="244">
        <v>0</v>
      </c>
      <c r="M201" s="244">
        <v>0</v>
      </c>
      <c r="N201" s="238">
        <f t="shared" si="14"/>
        <v>0</v>
      </c>
      <c r="O201" s="237" t="str">
        <f t="shared" si="15"/>
        <v>N.A.</v>
      </c>
      <c r="P201" s="31">
        <v>0</v>
      </c>
      <c r="Q201" s="31">
        <v>0</v>
      </c>
      <c r="R201" s="32">
        <f t="shared" si="16"/>
        <v>0</v>
      </c>
      <c r="S201" s="31">
        <v>0</v>
      </c>
      <c r="T201" s="31">
        <v>0</v>
      </c>
      <c r="U201" s="32">
        <f t="shared" si="18"/>
        <v>0</v>
      </c>
    </row>
    <row r="202" spans="1:21" s="33" customFormat="1" ht="18" customHeight="1" x14ac:dyDescent="0.25">
      <c r="A202" s="242">
        <v>226</v>
      </c>
      <c r="B202" s="243" t="s">
        <v>119</v>
      </c>
      <c r="C202" s="243" t="s">
        <v>318</v>
      </c>
      <c r="D202" s="244">
        <v>90.138452000000001</v>
      </c>
      <c r="E202" s="245">
        <f t="shared" si="17"/>
        <v>37.200532750000008</v>
      </c>
      <c r="F202" s="244">
        <v>0</v>
      </c>
      <c r="G202" s="244">
        <v>3.8521910999999998</v>
      </c>
      <c r="H202" s="238">
        <f t="shared" si="13"/>
        <v>49.085728149999994</v>
      </c>
      <c r="I202" s="238"/>
      <c r="J202" s="244">
        <v>91.646951090641707</v>
      </c>
      <c r="K202" s="238">
        <v>43.166915250000002</v>
      </c>
      <c r="L202" s="244">
        <v>0</v>
      </c>
      <c r="M202" s="244">
        <v>3.8372781299999996</v>
      </c>
      <c r="N202" s="238">
        <f t="shared" si="14"/>
        <v>44.642757710641703</v>
      </c>
      <c r="O202" s="237">
        <f t="shared" si="15"/>
        <v>-9.0514506085783548</v>
      </c>
      <c r="P202" s="31">
        <v>0</v>
      </c>
      <c r="Q202" s="31">
        <v>37.200532750000008</v>
      </c>
      <c r="R202" s="32">
        <f t="shared" si="16"/>
        <v>37.200532750000008</v>
      </c>
      <c r="S202" s="31">
        <v>0</v>
      </c>
      <c r="T202" s="31">
        <v>43.166915250000002</v>
      </c>
      <c r="U202" s="32">
        <f t="shared" si="18"/>
        <v>43.166915250000002</v>
      </c>
    </row>
    <row r="203" spans="1:21" s="33" customFormat="1" ht="18" customHeight="1" x14ac:dyDescent="0.25">
      <c r="A203" s="242">
        <v>227</v>
      </c>
      <c r="B203" s="243" t="s">
        <v>115</v>
      </c>
      <c r="C203" s="243" t="s">
        <v>319</v>
      </c>
      <c r="D203" s="244">
        <v>140.16511750000001</v>
      </c>
      <c r="E203" s="245">
        <f t="shared" si="17"/>
        <v>8.8669912499999999</v>
      </c>
      <c r="F203" s="244">
        <v>0</v>
      </c>
      <c r="G203" s="244">
        <v>0</v>
      </c>
      <c r="H203" s="238">
        <f t="shared" si="13"/>
        <v>131.29812625</v>
      </c>
      <c r="I203" s="238"/>
      <c r="J203" s="244">
        <v>108.25499039744696</v>
      </c>
      <c r="K203" s="238">
        <v>16.378684634399999</v>
      </c>
      <c r="L203" s="244">
        <v>0</v>
      </c>
      <c r="M203" s="244">
        <v>0</v>
      </c>
      <c r="N203" s="238">
        <f t="shared" si="14"/>
        <v>91.876305763046958</v>
      </c>
      <c r="O203" s="237">
        <f t="shared" si="15"/>
        <v>-30.024663422760035</v>
      </c>
      <c r="P203" s="31">
        <v>0</v>
      </c>
      <c r="Q203" s="31">
        <v>8.8669912499999999</v>
      </c>
      <c r="R203" s="32">
        <f t="shared" si="16"/>
        <v>8.8669912499999999</v>
      </c>
      <c r="S203" s="31">
        <v>0</v>
      </c>
      <c r="T203" s="31">
        <v>16.378684634399999</v>
      </c>
      <c r="U203" s="32">
        <f t="shared" si="18"/>
        <v>16.378684634399999</v>
      </c>
    </row>
    <row r="204" spans="1:21" s="33" customFormat="1" ht="18" customHeight="1" x14ac:dyDescent="0.25">
      <c r="A204" s="242">
        <v>228</v>
      </c>
      <c r="B204" s="243" t="s">
        <v>127</v>
      </c>
      <c r="C204" s="243" t="s">
        <v>320</v>
      </c>
      <c r="D204" s="244">
        <v>3.771388</v>
      </c>
      <c r="E204" s="245">
        <f t="shared" si="17"/>
        <v>1.2200765</v>
      </c>
      <c r="F204" s="244">
        <v>0</v>
      </c>
      <c r="G204" s="244">
        <v>1.086209E-2</v>
      </c>
      <c r="H204" s="238">
        <f t="shared" si="13"/>
        <v>2.5404494099999999</v>
      </c>
      <c r="I204" s="238"/>
      <c r="J204" s="244">
        <v>0.57725054822757715</v>
      </c>
      <c r="K204" s="238">
        <v>0.55511068002703634</v>
      </c>
      <c r="L204" s="244">
        <v>0</v>
      </c>
      <c r="M204" s="244">
        <v>1.0821229999999999E-2</v>
      </c>
      <c r="N204" s="238">
        <f t="shared" si="14"/>
        <v>1.1318638200540814E-2</v>
      </c>
      <c r="O204" s="237">
        <f t="shared" si="15"/>
        <v>-99.554463153015874</v>
      </c>
      <c r="P204" s="31">
        <v>0</v>
      </c>
      <c r="Q204" s="31">
        <v>1.2200765</v>
      </c>
      <c r="R204" s="32">
        <f t="shared" si="16"/>
        <v>1.2200765</v>
      </c>
      <c r="S204" s="31">
        <v>0</v>
      </c>
      <c r="T204" s="31">
        <v>0.55511068002703634</v>
      </c>
      <c r="U204" s="32">
        <f t="shared" si="18"/>
        <v>0.55511068002703634</v>
      </c>
    </row>
    <row r="205" spans="1:21" s="33" customFormat="1" ht="18" customHeight="1" x14ac:dyDescent="0.25">
      <c r="A205" s="242">
        <v>229</v>
      </c>
      <c r="B205" s="243" t="s">
        <v>125</v>
      </c>
      <c r="C205" s="243" t="s">
        <v>321</v>
      </c>
      <c r="D205" s="244">
        <v>119.06787725000001</v>
      </c>
      <c r="E205" s="245">
        <f t="shared" si="17"/>
        <v>101.30577915000001</v>
      </c>
      <c r="F205" s="244">
        <v>0</v>
      </c>
      <c r="G205" s="244">
        <v>3.2633721900000001</v>
      </c>
      <c r="H205" s="238">
        <f t="shared" si="13"/>
        <v>14.498725910000003</v>
      </c>
      <c r="I205" s="238"/>
      <c r="J205" s="244">
        <v>89.672580649730449</v>
      </c>
      <c r="K205" s="238">
        <v>95.320520400000007</v>
      </c>
      <c r="L205" s="244">
        <v>0</v>
      </c>
      <c r="M205" s="244">
        <v>6.4337540099999995</v>
      </c>
      <c r="N205" s="238">
        <f t="shared" si="14"/>
        <v>-12.081693760269557</v>
      </c>
      <c r="O205" s="237">
        <f t="shared" si="15"/>
        <v>-183.32934793902561</v>
      </c>
      <c r="P205" s="31">
        <v>7.2970883999999998</v>
      </c>
      <c r="Q205" s="31">
        <v>94.00869075</v>
      </c>
      <c r="R205" s="32">
        <f t="shared" si="16"/>
        <v>101.30577915000001</v>
      </c>
      <c r="S205" s="31">
        <v>11.1250692</v>
      </c>
      <c r="T205" s="31">
        <v>84.195451200000008</v>
      </c>
      <c r="U205" s="32">
        <f t="shared" si="18"/>
        <v>95.320520400000007</v>
      </c>
    </row>
    <row r="206" spans="1:21" s="33" customFormat="1" ht="18" customHeight="1" x14ac:dyDescent="0.25">
      <c r="A206" s="242">
        <v>231</v>
      </c>
      <c r="B206" s="243" t="s">
        <v>219</v>
      </c>
      <c r="C206" s="243" t="s">
        <v>322</v>
      </c>
      <c r="D206" s="244">
        <v>5.7022472499999992</v>
      </c>
      <c r="E206" s="245">
        <f t="shared" si="17"/>
        <v>5.1758134300000007</v>
      </c>
      <c r="F206" s="244">
        <v>0</v>
      </c>
      <c r="G206" s="244">
        <v>8.8255850000000011E-2</v>
      </c>
      <c r="H206" s="238">
        <f t="shared" si="13"/>
        <v>0.43817796999999847</v>
      </c>
      <c r="I206" s="238"/>
      <c r="J206" s="244">
        <v>5.7685026372753256</v>
      </c>
      <c r="K206" s="238">
        <v>5.4813978924267905</v>
      </c>
      <c r="L206" s="244">
        <v>0</v>
      </c>
      <c r="M206" s="244">
        <v>0.17399685000000001</v>
      </c>
      <c r="N206" s="238">
        <f t="shared" si="14"/>
        <v>0.11310789484853509</v>
      </c>
      <c r="O206" s="237">
        <f t="shared" si="15"/>
        <v>-74.186768255707719</v>
      </c>
      <c r="P206" s="31">
        <v>0.19734518000000001</v>
      </c>
      <c r="Q206" s="31">
        <v>4.9784682500000006</v>
      </c>
      <c r="R206" s="32">
        <f t="shared" si="16"/>
        <v>5.1758134300000007</v>
      </c>
      <c r="S206" s="31">
        <v>0.30087053000000002</v>
      </c>
      <c r="T206" s="31">
        <v>5.1805273624267905</v>
      </c>
      <c r="U206" s="32">
        <f t="shared" si="18"/>
        <v>5.4813978924267905</v>
      </c>
    </row>
    <row r="207" spans="1:21" s="33" customFormat="1" ht="18" customHeight="1" x14ac:dyDescent="0.25">
      <c r="A207" s="242">
        <v>233</v>
      </c>
      <c r="B207" s="243" t="s">
        <v>219</v>
      </c>
      <c r="C207" s="243" t="s">
        <v>323</v>
      </c>
      <c r="D207" s="244">
        <v>10.575007750000001</v>
      </c>
      <c r="E207" s="245">
        <f t="shared" si="17"/>
        <v>2.0333968100000002</v>
      </c>
      <c r="F207" s="244">
        <v>0</v>
      </c>
      <c r="G207" s="244">
        <v>0.11791962</v>
      </c>
      <c r="H207" s="238">
        <f t="shared" si="13"/>
        <v>8.4236913200000014</v>
      </c>
      <c r="I207" s="238"/>
      <c r="J207" s="244">
        <v>2.6650934742854844</v>
      </c>
      <c r="K207" s="238">
        <v>2.3803576694955728</v>
      </c>
      <c r="L207" s="244">
        <v>0</v>
      </c>
      <c r="M207" s="244">
        <v>0.23247907000000001</v>
      </c>
      <c r="N207" s="238">
        <f t="shared" si="14"/>
        <v>5.2256734789911552E-2</v>
      </c>
      <c r="O207" s="237">
        <f t="shared" si="15"/>
        <v>-99.379645658835557</v>
      </c>
      <c r="P207" s="31">
        <v>0.26367506000000002</v>
      </c>
      <c r="Q207" s="31">
        <v>1.76972175</v>
      </c>
      <c r="R207" s="32">
        <f t="shared" si="16"/>
        <v>2.0333968100000002</v>
      </c>
      <c r="S207" s="31">
        <v>0.40199640000000003</v>
      </c>
      <c r="T207" s="31">
        <v>1.978361269495573</v>
      </c>
      <c r="U207" s="32">
        <f t="shared" si="18"/>
        <v>2.3803576694955728</v>
      </c>
    </row>
    <row r="208" spans="1:21" s="33" customFormat="1" ht="18" customHeight="1" x14ac:dyDescent="0.25">
      <c r="A208" s="242">
        <v>234</v>
      </c>
      <c r="B208" s="243" t="s">
        <v>219</v>
      </c>
      <c r="C208" s="243" t="s">
        <v>324</v>
      </c>
      <c r="D208" s="244">
        <v>19.622207249999999</v>
      </c>
      <c r="E208" s="245">
        <f t="shared" si="17"/>
        <v>4.0848105600000002</v>
      </c>
      <c r="F208" s="244">
        <v>0</v>
      </c>
      <c r="G208" s="244">
        <v>12.717482679999996</v>
      </c>
      <c r="H208" s="238">
        <f t="shared" si="13"/>
        <v>2.8199140100000015</v>
      </c>
      <c r="I208" s="238"/>
      <c r="J208" s="244">
        <v>23.651623784717909</v>
      </c>
      <c r="K208" s="238">
        <v>10.917036145605795</v>
      </c>
      <c r="L208" s="244">
        <v>0</v>
      </c>
      <c r="M208" s="244">
        <v>12.270830310000003</v>
      </c>
      <c r="N208" s="238">
        <f t="shared" si="14"/>
        <v>0.46375732911211109</v>
      </c>
      <c r="O208" s="237">
        <f t="shared" si="15"/>
        <v>-83.554203161247784</v>
      </c>
      <c r="P208" s="31">
        <v>2.1070160599999999</v>
      </c>
      <c r="Q208" s="31">
        <v>1.9777945000000003</v>
      </c>
      <c r="R208" s="32">
        <f t="shared" si="16"/>
        <v>4.0848105600000002</v>
      </c>
      <c r="S208" s="31">
        <v>3.20368963</v>
      </c>
      <c r="T208" s="31">
        <v>7.7133465156057959</v>
      </c>
      <c r="U208" s="32">
        <f t="shared" si="18"/>
        <v>10.917036145605795</v>
      </c>
    </row>
    <row r="209" spans="1:21" s="33" customFormat="1" ht="18" customHeight="1" x14ac:dyDescent="0.25">
      <c r="A209" s="242">
        <v>235</v>
      </c>
      <c r="B209" s="243" t="s">
        <v>119</v>
      </c>
      <c r="C209" s="243" t="s">
        <v>325</v>
      </c>
      <c r="D209" s="244">
        <v>173.13749999999999</v>
      </c>
      <c r="E209" s="245">
        <f t="shared" si="17"/>
        <v>150.72766189999999</v>
      </c>
      <c r="F209" s="244">
        <v>0</v>
      </c>
      <c r="G209" s="244">
        <v>7.0131700200000004</v>
      </c>
      <c r="H209" s="238">
        <f t="shared" si="13"/>
        <v>15.396668080000001</v>
      </c>
      <c r="I209" s="238"/>
      <c r="J209" s="244">
        <v>37.024960263679141</v>
      </c>
      <c r="K209" s="238">
        <v>185.80944170000004</v>
      </c>
      <c r="L209" s="244">
        <v>0</v>
      </c>
      <c r="M209" s="244">
        <v>13.826498579999999</v>
      </c>
      <c r="N209" s="238">
        <f t="shared" si="14"/>
        <v>-162.61098001632089</v>
      </c>
      <c r="O209" s="237" t="str">
        <f t="shared" si="15"/>
        <v>&lt;-500</v>
      </c>
      <c r="P209" s="31">
        <v>15.681852650000002</v>
      </c>
      <c r="Q209" s="31">
        <v>135.04580924999999</v>
      </c>
      <c r="R209" s="32">
        <f t="shared" si="16"/>
        <v>150.72766189999999</v>
      </c>
      <c r="S209" s="31">
        <v>23.908398300000002</v>
      </c>
      <c r="T209" s="31">
        <v>161.90104340000002</v>
      </c>
      <c r="U209" s="32">
        <f t="shared" si="18"/>
        <v>185.80944170000004</v>
      </c>
    </row>
    <row r="210" spans="1:21" s="33" customFormat="1" ht="18" customHeight="1" x14ac:dyDescent="0.25">
      <c r="A210" s="242">
        <v>236</v>
      </c>
      <c r="B210" s="243" t="s">
        <v>119</v>
      </c>
      <c r="C210" s="243" t="s">
        <v>326</v>
      </c>
      <c r="D210" s="244">
        <v>103.06533375000001</v>
      </c>
      <c r="E210" s="245">
        <f t="shared" si="17"/>
        <v>90.419819750000002</v>
      </c>
      <c r="F210" s="244">
        <v>0</v>
      </c>
      <c r="G210" s="244">
        <v>2.2530787000000001</v>
      </c>
      <c r="H210" s="238">
        <f t="shared" ref="H210:H273" si="19">D210-E210-G210</f>
        <v>10.392435300000006</v>
      </c>
      <c r="I210" s="238"/>
      <c r="J210" s="244">
        <v>165.6168375687792</v>
      </c>
      <c r="K210" s="238">
        <v>161.90104340000002</v>
      </c>
      <c r="L210" s="244">
        <v>0</v>
      </c>
      <c r="M210" s="244">
        <v>2.2446043900000001</v>
      </c>
      <c r="N210" s="238">
        <f t="shared" ref="N210:N273" si="20">J210-K210-M210</f>
        <v>1.4711897787791832</v>
      </c>
      <c r="O210" s="237">
        <f t="shared" ref="O210:O273" si="21">IF(OR(H210=0,N210=0),"N.A.",IF((((N210-H210)/H210))*100&gt;=500,"500&lt;",IF((((N210-H210)/H210))*100&lt;=-500,"&lt;-500",(((N210-H210)/H210))*100)))</f>
        <v>-85.843647457885226</v>
      </c>
      <c r="P210" s="31">
        <v>0</v>
      </c>
      <c r="Q210" s="31">
        <v>90.419819750000002</v>
      </c>
      <c r="R210" s="32">
        <f t="shared" ref="R210:R273" si="22">P210+Q210</f>
        <v>90.419819750000002</v>
      </c>
      <c r="S210" s="31">
        <v>0</v>
      </c>
      <c r="T210" s="31">
        <v>161.90104340000002</v>
      </c>
      <c r="U210" s="32">
        <f t="shared" si="18"/>
        <v>161.90104340000002</v>
      </c>
    </row>
    <row r="211" spans="1:21" s="33" customFormat="1" ht="18" customHeight="1" x14ac:dyDescent="0.25">
      <c r="A211" s="242">
        <v>237</v>
      </c>
      <c r="B211" s="243" t="s">
        <v>127</v>
      </c>
      <c r="C211" s="243" t="s">
        <v>327</v>
      </c>
      <c r="D211" s="244">
        <v>11.680283249999999</v>
      </c>
      <c r="E211" s="245">
        <f t="shared" ref="E211:E274" si="23">R211</f>
        <v>4.6315959099999997</v>
      </c>
      <c r="F211" s="244">
        <v>0</v>
      </c>
      <c r="G211" s="244">
        <v>0.73496874000000012</v>
      </c>
      <c r="H211" s="238">
        <f t="shared" si="19"/>
        <v>6.3137185999999987</v>
      </c>
      <c r="I211" s="238"/>
      <c r="J211" s="244">
        <v>4.6287930464839784</v>
      </c>
      <c r="K211" s="238">
        <v>3.7697343385137043</v>
      </c>
      <c r="L211" s="244">
        <v>0</v>
      </c>
      <c r="M211" s="244">
        <v>0.76829806</v>
      </c>
      <c r="N211" s="238">
        <f t="shared" si="20"/>
        <v>9.0760647970274055E-2</v>
      </c>
      <c r="O211" s="237">
        <f t="shared" si="21"/>
        <v>-98.562485062760402</v>
      </c>
      <c r="P211" s="31">
        <v>3.5040989099999997</v>
      </c>
      <c r="Q211" s="31">
        <v>1.127497</v>
      </c>
      <c r="R211" s="32">
        <f t="shared" si="22"/>
        <v>4.6315959099999997</v>
      </c>
      <c r="S211" s="31">
        <v>3.5040989099999997</v>
      </c>
      <c r="T211" s="31">
        <v>0.26563542851370447</v>
      </c>
      <c r="U211" s="32">
        <f t="shared" ref="U211:U274" si="24">S211+T211</f>
        <v>3.7697343385137043</v>
      </c>
    </row>
    <row r="212" spans="1:21" s="33" customFormat="1" ht="18" customHeight="1" x14ac:dyDescent="0.25">
      <c r="A212" s="242">
        <v>242</v>
      </c>
      <c r="B212" s="243" t="s">
        <v>131</v>
      </c>
      <c r="C212" s="243" t="s">
        <v>328</v>
      </c>
      <c r="D212" s="244">
        <v>1197.8474975000001</v>
      </c>
      <c r="E212" s="245">
        <f t="shared" si="23"/>
        <v>630.15049293999994</v>
      </c>
      <c r="F212" s="244">
        <v>0</v>
      </c>
      <c r="G212" s="244">
        <v>3.9077304900000001</v>
      </c>
      <c r="H212" s="238">
        <f t="shared" si="19"/>
        <v>563.78927407000026</v>
      </c>
      <c r="I212" s="238"/>
      <c r="J212" s="244">
        <v>14.903325919051417</v>
      </c>
      <c r="K212" s="238">
        <v>11.176168032207272</v>
      </c>
      <c r="L212" s="244">
        <v>0</v>
      </c>
      <c r="M212" s="244">
        <v>3.4349358099999998</v>
      </c>
      <c r="N212" s="238">
        <f t="shared" si="20"/>
        <v>0.29222207684414503</v>
      </c>
      <c r="O212" s="237">
        <f t="shared" si="21"/>
        <v>-99.948168209243391</v>
      </c>
      <c r="P212" s="31">
        <v>6.2523759400000003</v>
      </c>
      <c r="Q212" s="31">
        <v>623.89811699999996</v>
      </c>
      <c r="R212" s="32">
        <f t="shared" si="22"/>
        <v>630.15049293999994</v>
      </c>
      <c r="S212" s="31">
        <v>5.49589733</v>
      </c>
      <c r="T212" s="31">
        <v>5.6802707022072711</v>
      </c>
      <c r="U212" s="32">
        <f t="shared" si="24"/>
        <v>11.176168032207272</v>
      </c>
    </row>
    <row r="213" spans="1:21" s="33" customFormat="1" ht="18" customHeight="1" x14ac:dyDescent="0.25">
      <c r="A213" s="242">
        <v>243</v>
      </c>
      <c r="B213" s="243" t="s">
        <v>131</v>
      </c>
      <c r="C213" s="243" t="s">
        <v>329</v>
      </c>
      <c r="D213" s="244">
        <v>39.445591750000006</v>
      </c>
      <c r="E213" s="245">
        <f t="shared" si="23"/>
        <v>3.2104652499999999</v>
      </c>
      <c r="F213" s="244">
        <v>0</v>
      </c>
      <c r="G213" s="244">
        <v>3.34970262</v>
      </c>
      <c r="H213" s="238">
        <f t="shared" si="19"/>
        <v>32.885423880000005</v>
      </c>
      <c r="I213" s="238"/>
      <c r="J213" s="244">
        <v>6.0469516455900738</v>
      </c>
      <c r="K213" s="238">
        <v>2.5916489962647775</v>
      </c>
      <c r="L213" s="244">
        <v>0</v>
      </c>
      <c r="M213" s="244">
        <v>3.3367349700000002</v>
      </c>
      <c r="N213" s="238">
        <f t="shared" si="20"/>
        <v>0.1185676793252961</v>
      </c>
      <c r="O213" s="237">
        <f t="shared" si="21"/>
        <v>-99.639452178697923</v>
      </c>
      <c r="P213" s="31">
        <v>0</v>
      </c>
      <c r="Q213" s="31">
        <v>3.2104652499999999</v>
      </c>
      <c r="R213" s="32">
        <f t="shared" si="22"/>
        <v>3.2104652499999999</v>
      </c>
      <c r="S213" s="31">
        <v>0</v>
      </c>
      <c r="T213" s="31">
        <v>2.5916489962647775</v>
      </c>
      <c r="U213" s="32">
        <f t="shared" si="24"/>
        <v>2.5916489962647775</v>
      </c>
    </row>
    <row r="214" spans="1:21" s="33" customFormat="1" ht="18" customHeight="1" x14ac:dyDescent="0.25">
      <c r="A214" s="242">
        <v>244</v>
      </c>
      <c r="B214" s="243" t="s">
        <v>131</v>
      </c>
      <c r="C214" s="243" t="s">
        <v>330</v>
      </c>
      <c r="D214" s="244">
        <v>23.6421265</v>
      </c>
      <c r="E214" s="245">
        <f t="shared" si="23"/>
        <v>5.3129874299999997</v>
      </c>
      <c r="F214" s="244">
        <v>0</v>
      </c>
      <c r="G214" s="244">
        <v>1.8281207000000002</v>
      </c>
      <c r="H214" s="238">
        <f t="shared" si="19"/>
        <v>16.501018370000001</v>
      </c>
      <c r="I214" s="238"/>
      <c r="J214" s="244">
        <v>14.306453589782526</v>
      </c>
      <c r="K214" s="238">
        <v>10.673814081943652</v>
      </c>
      <c r="L214" s="244">
        <v>0</v>
      </c>
      <c r="M214" s="244">
        <v>3.3521208099999997</v>
      </c>
      <c r="N214" s="238">
        <f t="shared" si="20"/>
        <v>0.28051869783887451</v>
      </c>
      <c r="O214" s="237">
        <f t="shared" si="21"/>
        <v>-98.299991603252337</v>
      </c>
      <c r="P214" s="31">
        <v>3.5099419300000001</v>
      </c>
      <c r="Q214" s="31">
        <v>1.8030455000000001</v>
      </c>
      <c r="R214" s="32">
        <f t="shared" si="22"/>
        <v>5.3129874299999997</v>
      </c>
      <c r="S214" s="31">
        <v>5.3512229500000004</v>
      </c>
      <c r="T214" s="31">
        <v>5.3225911319436516</v>
      </c>
      <c r="U214" s="32">
        <f t="shared" si="24"/>
        <v>10.673814081943652</v>
      </c>
    </row>
    <row r="215" spans="1:21" s="33" customFormat="1" ht="18" customHeight="1" x14ac:dyDescent="0.25">
      <c r="A215" s="242">
        <v>245</v>
      </c>
      <c r="B215" s="243" t="s">
        <v>131</v>
      </c>
      <c r="C215" s="243" t="s">
        <v>331</v>
      </c>
      <c r="D215" s="244">
        <v>22.88395525</v>
      </c>
      <c r="E215" s="245">
        <f t="shared" si="23"/>
        <v>14.937147329999998</v>
      </c>
      <c r="F215" s="244">
        <v>0</v>
      </c>
      <c r="G215" s="244">
        <v>2.42204402</v>
      </c>
      <c r="H215" s="238">
        <f t="shared" si="19"/>
        <v>5.5247639000000017</v>
      </c>
      <c r="I215" s="238"/>
      <c r="J215" s="244">
        <v>17.065910692992993</v>
      </c>
      <c r="K215" s="238">
        <v>13.955295713130385</v>
      </c>
      <c r="L215" s="244">
        <v>0</v>
      </c>
      <c r="M215" s="244">
        <v>2.7759892799999997</v>
      </c>
      <c r="N215" s="238">
        <f t="shared" si="20"/>
        <v>0.33462569986260915</v>
      </c>
      <c r="O215" s="237">
        <f t="shared" si="21"/>
        <v>-93.943167420012102</v>
      </c>
      <c r="P215" s="31">
        <v>8.7896930799999975</v>
      </c>
      <c r="Q215" s="31">
        <v>6.14745425</v>
      </c>
      <c r="R215" s="32">
        <f t="shared" si="22"/>
        <v>14.937147329999998</v>
      </c>
      <c r="S215" s="31">
        <v>9.1253952099999971</v>
      </c>
      <c r="T215" s="31">
        <v>4.8299005031303874</v>
      </c>
      <c r="U215" s="32">
        <f t="shared" si="24"/>
        <v>13.955295713130385</v>
      </c>
    </row>
    <row r="216" spans="1:21" s="33" customFormat="1" ht="18" customHeight="1" x14ac:dyDescent="0.25">
      <c r="A216" s="242">
        <v>247</v>
      </c>
      <c r="B216" s="243" t="s">
        <v>219</v>
      </c>
      <c r="C216" s="243" t="s">
        <v>332</v>
      </c>
      <c r="D216" s="244">
        <v>9.6498677500000003</v>
      </c>
      <c r="E216" s="245">
        <f t="shared" si="23"/>
        <v>4.8672860300000007</v>
      </c>
      <c r="F216" s="244">
        <v>0</v>
      </c>
      <c r="G216" s="244">
        <v>0.74105966000000001</v>
      </c>
      <c r="H216" s="238">
        <f t="shared" si="19"/>
        <v>4.0415220599999993</v>
      </c>
      <c r="I216" s="238"/>
      <c r="J216" s="244">
        <v>7.3790668746157042</v>
      </c>
      <c r="K216" s="238">
        <v>6.0902269788389258</v>
      </c>
      <c r="L216" s="244">
        <v>0</v>
      </c>
      <c r="M216" s="244">
        <v>1.1441523100000002</v>
      </c>
      <c r="N216" s="238">
        <f t="shared" si="20"/>
        <v>0.1446875857767782</v>
      </c>
      <c r="O216" s="237">
        <f t="shared" si="21"/>
        <v>-96.419972880791889</v>
      </c>
      <c r="P216" s="31">
        <v>0.93058803000000001</v>
      </c>
      <c r="Q216" s="31">
        <v>3.9366980000000007</v>
      </c>
      <c r="R216" s="32">
        <f t="shared" si="22"/>
        <v>4.8672860300000007</v>
      </c>
      <c r="S216" s="31">
        <v>1.41876533</v>
      </c>
      <c r="T216" s="31">
        <v>4.6714616488389256</v>
      </c>
      <c r="U216" s="32">
        <f t="shared" si="24"/>
        <v>6.0902269788389258</v>
      </c>
    </row>
    <row r="217" spans="1:21" s="33" customFormat="1" ht="18" customHeight="1" x14ac:dyDescent="0.25">
      <c r="A217" s="242">
        <v>248</v>
      </c>
      <c r="B217" s="243" t="s">
        <v>219</v>
      </c>
      <c r="C217" s="243" t="s">
        <v>333</v>
      </c>
      <c r="D217" s="244">
        <v>21.786438749999999</v>
      </c>
      <c r="E217" s="245">
        <f t="shared" si="23"/>
        <v>10.668727109999999</v>
      </c>
      <c r="F217" s="244">
        <v>0</v>
      </c>
      <c r="G217" s="244">
        <v>1.4165092400000001</v>
      </c>
      <c r="H217" s="238">
        <f t="shared" si="19"/>
        <v>9.7012023999999997</v>
      </c>
      <c r="I217" s="238"/>
      <c r="J217" s="244">
        <v>15.933657916940232</v>
      </c>
      <c r="K217" s="238">
        <v>13.395510291902188</v>
      </c>
      <c r="L217" s="244">
        <v>0</v>
      </c>
      <c r="M217" s="244">
        <v>2.2257229600000001</v>
      </c>
      <c r="N217" s="238">
        <f t="shared" si="20"/>
        <v>0.31242466503804467</v>
      </c>
      <c r="O217" s="237">
        <f t="shared" si="21"/>
        <v>-96.779526370483268</v>
      </c>
      <c r="P217" s="31">
        <v>1.8675538599999999</v>
      </c>
      <c r="Q217" s="31">
        <v>8.8011732499999997</v>
      </c>
      <c r="R217" s="32">
        <f t="shared" si="22"/>
        <v>10.668727109999999</v>
      </c>
      <c r="S217" s="31">
        <v>2.8472542299999999</v>
      </c>
      <c r="T217" s="31">
        <v>10.548256061902189</v>
      </c>
      <c r="U217" s="32">
        <f t="shared" si="24"/>
        <v>13.395510291902188</v>
      </c>
    </row>
    <row r="218" spans="1:21" s="33" customFormat="1" ht="18" customHeight="1" x14ac:dyDescent="0.25">
      <c r="A218" s="242">
        <v>249</v>
      </c>
      <c r="B218" s="243" t="s">
        <v>219</v>
      </c>
      <c r="C218" s="243" t="s">
        <v>334</v>
      </c>
      <c r="D218" s="244">
        <v>25.395765750000002</v>
      </c>
      <c r="E218" s="245">
        <f t="shared" si="23"/>
        <v>6.40886128</v>
      </c>
      <c r="F218" s="244">
        <v>0</v>
      </c>
      <c r="G218" s="244">
        <v>2.2266233449600001</v>
      </c>
      <c r="H218" s="238">
        <f t="shared" si="19"/>
        <v>16.760281125040002</v>
      </c>
      <c r="I218" s="238"/>
      <c r="J218" s="244">
        <v>14.962314188755865</v>
      </c>
      <c r="K218" s="238">
        <v>11.769431399172415</v>
      </c>
      <c r="L218" s="244">
        <v>0</v>
      </c>
      <c r="M218" s="244">
        <v>2.8995040799999998</v>
      </c>
      <c r="N218" s="238">
        <f t="shared" si="20"/>
        <v>0.29337870958345036</v>
      </c>
      <c r="O218" s="237">
        <f t="shared" si="21"/>
        <v>-98.249559733546832</v>
      </c>
      <c r="P218" s="31">
        <v>4.5328842800000002</v>
      </c>
      <c r="Q218" s="31">
        <v>1.875977</v>
      </c>
      <c r="R218" s="32">
        <f t="shared" si="22"/>
        <v>6.40886128</v>
      </c>
      <c r="S218" s="31">
        <v>5.0137421199999999</v>
      </c>
      <c r="T218" s="31">
        <v>6.7556892791724152</v>
      </c>
      <c r="U218" s="32">
        <f t="shared" si="24"/>
        <v>11.769431399172415</v>
      </c>
    </row>
    <row r="219" spans="1:21" s="33" customFormat="1" ht="18" customHeight="1" x14ac:dyDescent="0.25">
      <c r="A219" s="242">
        <v>250</v>
      </c>
      <c r="B219" s="243" t="s">
        <v>219</v>
      </c>
      <c r="C219" s="243" t="s">
        <v>335</v>
      </c>
      <c r="D219" s="244">
        <v>15.317402000000001</v>
      </c>
      <c r="E219" s="245">
        <f t="shared" si="23"/>
        <v>10.403249240000001</v>
      </c>
      <c r="F219" s="244">
        <v>0</v>
      </c>
      <c r="G219" s="244">
        <v>0.51793548000000011</v>
      </c>
      <c r="H219" s="238">
        <f t="shared" si="19"/>
        <v>4.3962172800000001</v>
      </c>
      <c r="I219" s="238"/>
      <c r="J219" s="244">
        <v>13.226146486560872</v>
      </c>
      <c r="K219" s="238">
        <v>11.945697400942029</v>
      </c>
      <c r="L219" s="244">
        <v>0</v>
      </c>
      <c r="M219" s="244">
        <v>1.02111288</v>
      </c>
      <c r="N219" s="238">
        <f t="shared" si="20"/>
        <v>0.25933620561884263</v>
      </c>
      <c r="O219" s="237">
        <f t="shared" si="21"/>
        <v>-94.100923837439581</v>
      </c>
      <c r="P219" s="31">
        <v>1.1581342399999999</v>
      </c>
      <c r="Q219" s="31">
        <v>9.2451150000000002</v>
      </c>
      <c r="R219" s="32">
        <f t="shared" si="22"/>
        <v>10.403249240000001</v>
      </c>
      <c r="S219" s="31">
        <v>1.7656800799999999</v>
      </c>
      <c r="T219" s="31">
        <v>10.18001732094203</v>
      </c>
      <c r="U219" s="32">
        <f t="shared" si="24"/>
        <v>11.945697400942029</v>
      </c>
    </row>
    <row r="220" spans="1:21" s="33" customFormat="1" ht="18" customHeight="1" x14ac:dyDescent="0.25">
      <c r="A220" s="242">
        <v>251</v>
      </c>
      <c r="B220" s="243" t="s">
        <v>131</v>
      </c>
      <c r="C220" s="243" t="s">
        <v>336</v>
      </c>
      <c r="D220" s="244">
        <v>10.945081500000001</v>
      </c>
      <c r="E220" s="245">
        <f t="shared" si="23"/>
        <v>3.6559803899999999</v>
      </c>
      <c r="F220" s="244">
        <v>0</v>
      </c>
      <c r="G220" s="244">
        <v>2.4520077100000002</v>
      </c>
      <c r="H220" s="238">
        <f t="shared" si="19"/>
        <v>4.8370934000000005</v>
      </c>
      <c r="I220" s="238"/>
      <c r="J220" s="244">
        <v>6.0733345661190228</v>
      </c>
      <c r="K220" s="238">
        <v>3.4468830446264911</v>
      </c>
      <c r="L220" s="244">
        <v>0</v>
      </c>
      <c r="M220" s="244">
        <v>2.5073665300000001</v>
      </c>
      <c r="N220" s="238">
        <f t="shared" si="20"/>
        <v>0.1190849914925316</v>
      </c>
      <c r="O220" s="237">
        <f t="shared" si="21"/>
        <v>-97.538087821654813</v>
      </c>
      <c r="P220" s="31">
        <v>0.68774088999999994</v>
      </c>
      <c r="Q220" s="31">
        <v>2.9682395000000001</v>
      </c>
      <c r="R220" s="32">
        <f t="shared" si="22"/>
        <v>3.6559803899999999</v>
      </c>
      <c r="S220" s="31">
        <v>1.0485229999999999</v>
      </c>
      <c r="T220" s="31">
        <v>2.3983600446264912</v>
      </c>
      <c r="U220" s="32">
        <f t="shared" si="24"/>
        <v>3.4468830446264911</v>
      </c>
    </row>
    <row r="221" spans="1:21" s="33" customFormat="1" ht="18" customHeight="1" x14ac:dyDescent="0.25">
      <c r="A221" s="242">
        <v>252</v>
      </c>
      <c r="B221" s="243" t="s">
        <v>131</v>
      </c>
      <c r="C221" s="243" t="s">
        <v>337</v>
      </c>
      <c r="D221" s="244">
        <v>0</v>
      </c>
      <c r="E221" s="245">
        <f t="shared" si="23"/>
        <v>0</v>
      </c>
      <c r="F221" s="244">
        <v>0</v>
      </c>
      <c r="G221" s="244">
        <v>0</v>
      </c>
      <c r="H221" s="238">
        <f t="shared" si="19"/>
        <v>0</v>
      </c>
      <c r="I221" s="238"/>
      <c r="J221" s="244">
        <v>0</v>
      </c>
      <c r="K221" s="238">
        <v>0</v>
      </c>
      <c r="L221" s="244">
        <v>0</v>
      </c>
      <c r="M221" s="244">
        <v>0</v>
      </c>
      <c r="N221" s="238">
        <f t="shared" si="20"/>
        <v>0</v>
      </c>
      <c r="O221" s="237" t="str">
        <f t="shared" si="21"/>
        <v>N.A.</v>
      </c>
      <c r="P221" s="31">
        <v>0</v>
      </c>
      <c r="Q221" s="31">
        <v>0</v>
      </c>
      <c r="R221" s="32">
        <f t="shared" si="22"/>
        <v>0</v>
      </c>
      <c r="S221" s="31">
        <v>0</v>
      </c>
      <c r="T221" s="31">
        <v>0</v>
      </c>
      <c r="U221" s="32">
        <f t="shared" si="24"/>
        <v>0</v>
      </c>
    </row>
    <row r="222" spans="1:21" s="33" customFormat="1" ht="18" customHeight="1" x14ac:dyDescent="0.25">
      <c r="A222" s="242">
        <v>253</v>
      </c>
      <c r="B222" s="243" t="s">
        <v>131</v>
      </c>
      <c r="C222" s="243" t="s">
        <v>338</v>
      </c>
      <c r="D222" s="244">
        <v>23.864516250000001</v>
      </c>
      <c r="E222" s="245">
        <f t="shared" si="23"/>
        <v>9.2602981500000006</v>
      </c>
      <c r="F222" s="244">
        <v>0</v>
      </c>
      <c r="G222" s="244">
        <v>3.6928386900000003</v>
      </c>
      <c r="H222" s="238">
        <f t="shared" si="19"/>
        <v>10.91137941</v>
      </c>
      <c r="I222" s="238"/>
      <c r="J222" s="244">
        <v>12.804800411355687</v>
      </c>
      <c r="K222" s="238">
        <v>9.212278833485966</v>
      </c>
      <c r="L222" s="244">
        <v>0</v>
      </c>
      <c r="M222" s="244">
        <v>3.3414470600000001</v>
      </c>
      <c r="N222" s="238">
        <f t="shared" si="20"/>
        <v>0.25107451786972135</v>
      </c>
      <c r="O222" s="237">
        <f t="shared" si="21"/>
        <v>-97.698966295319011</v>
      </c>
      <c r="P222" s="31">
        <v>5.21102665</v>
      </c>
      <c r="Q222" s="31">
        <v>4.0492715000000006</v>
      </c>
      <c r="R222" s="32">
        <f t="shared" si="22"/>
        <v>9.2602981500000006</v>
      </c>
      <c r="S222" s="31">
        <v>4.3563720999999997</v>
      </c>
      <c r="T222" s="31">
        <v>4.8559067334859662</v>
      </c>
      <c r="U222" s="32">
        <f t="shared" si="24"/>
        <v>9.212278833485966</v>
      </c>
    </row>
    <row r="223" spans="1:21" s="33" customFormat="1" ht="18" customHeight="1" x14ac:dyDescent="0.25">
      <c r="A223" s="242">
        <v>259</v>
      </c>
      <c r="B223" s="243" t="s">
        <v>131</v>
      </c>
      <c r="C223" s="243" t="s">
        <v>339</v>
      </c>
      <c r="D223" s="244">
        <v>17.011802500000002</v>
      </c>
      <c r="E223" s="245">
        <f t="shared" si="23"/>
        <v>5.9942246699999995</v>
      </c>
      <c r="F223" s="244">
        <v>0</v>
      </c>
      <c r="G223" s="244">
        <v>5.8398054500000001</v>
      </c>
      <c r="H223" s="238">
        <f t="shared" si="19"/>
        <v>5.1777723800000022</v>
      </c>
      <c r="I223" s="238"/>
      <c r="J223" s="244">
        <v>13.573715036067583</v>
      </c>
      <c r="K223" s="238">
        <v>7.9158100408505732</v>
      </c>
      <c r="L223" s="244">
        <v>0</v>
      </c>
      <c r="M223" s="244">
        <v>5.3917537200000005</v>
      </c>
      <c r="N223" s="238">
        <f t="shared" si="20"/>
        <v>0.26615127521700899</v>
      </c>
      <c r="O223" s="237">
        <f t="shared" si="21"/>
        <v>-94.859733961170988</v>
      </c>
      <c r="P223" s="31">
        <v>3.61837192</v>
      </c>
      <c r="Q223" s="31">
        <v>2.37585275</v>
      </c>
      <c r="R223" s="32">
        <f t="shared" si="22"/>
        <v>5.9942246699999995</v>
      </c>
      <c r="S223" s="31">
        <v>3.5808218000000003</v>
      </c>
      <c r="T223" s="31">
        <v>4.3349882408505724</v>
      </c>
      <c r="U223" s="32">
        <f t="shared" si="24"/>
        <v>7.9158100408505732</v>
      </c>
    </row>
    <row r="224" spans="1:21" s="33" customFormat="1" ht="18" customHeight="1" x14ac:dyDescent="0.25">
      <c r="A224" s="242">
        <v>260</v>
      </c>
      <c r="B224" s="243" t="s">
        <v>131</v>
      </c>
      <c r="C224" s="243" t="s">
        <v>340</v>
      </c>
      <c r="D224" s="244">
        <v>8.6429427499999996</v>
      </c>
      <c r="E224" s="245">
        <f t="shared" si="23"/>
        <v>1.6982532599999998</v>
      </c>
      <c r="F224" s="244">
        <v>0</v>
      </c>
      <c r="G224" s="244">
        <v>3.9140642000000012</v>
      </c>
      <c r="H224" s="238">
        <f t="shared" si="19"/>
        <v>3.0306252899999988</v>
      </c>
      <c r="I224" s="238"/>
      <c r="J224" s="244">
        <v>6.7625408770386546</v>
      </c>
      <c r="K224" s="238">
        <v>3.1482285263124061</v>
      </c>
      <c r="L224" s="244">
        <v>0</v>
      </c>
      <c r="M224" s="244">
        <v>3.4817135099999996</v>
      </c>
      <c r="N224" s="238">
        <f t="shared" si="20"/>
        <v>0.13259884072624883</v>
      </c>
      <c r="O224" s="237">
        <f t="shared" si="21"/>
        <v>-95.624703549997463</v>
      </c>
      <c r="P224" s="31">
        <v>2.994726E-2</v>
      </c>
      <c r="Q224" s="31">
        <v>1.6683059999999998</v>
      </c>
      <c r="R224" s="32">
        <f t="shared" si="22"/>
        <v>1.6982532599999998</v>
      </c>
      <c r="S224" s="31">
        <v>4.5657299999999998E-2</v>
      </c>
      <c r="T224" s="31">
        <v>3.1025712263124063</v>
      </c>
      <c r="U224" s="32">
        <f t="shared" si="24"/>
        <v>3.1482285263124061</v>
      </c>
    </row>
    <row r="225" spans="1:21" s="33" customFormat="1" ht="18" customHeight="1" x14ac:dyDescent="0.25">
      <c r="A225" s="242">
        <v>261</v>
      </c>
      <c r="B225" s="243" t="s">
        <v>183</v>
      </c>
      <c r="C225" s="243" t="s">
        <v>341</v>
      </c>
      <c r="D225" s="244">
        <v>1216.8089862500001</v>
      </c>
      <c r="E225" s="245">
        <f t="shared" si="23"/>
        <v>467.72441535999997</v>
      </c>
      <c r="F225" s="244">
        <v>0</v>
      </c>
      <c r="G225" s="244">
        <v>27.747469969999997</v>
      </c>
      <c r="H225" s="238">
        <f t="shared" si="19"/>
        <v>721.33710092000013</v>
      </c>
      <c r="I225" s="238"/>
      <c r="J225" s="244">
        <v>1180.8772969300001</v>
      </c>
      <c r="K225" s="238">
        <v>437.08071130999997</v>
      </c>
      <c r="L225" s="244">
        <v>0</v>
      </c>
      <c r="M225" s="244">
        <v>32.109577339999994</v>
      </c>
      <c r="N225" s="238">
        <f t="shared" si="20"/>
        <v>711.6870082800001</v>
      </c>
      <c r="O225" s="237">
        <f t="shared" si="21"/>
        <v>-1.3378062250911822</v>
      </c>
      <c r="P225" s="31">
        <v>73.97218436</v>
      </c>
      <c r="Q225" s="31">
        <v>393.75223099999999</v>
      </c>
      <c r="R225" s="32">
        <f t="shared" si="22"/>
        <v>467.72441535999997</v>
      </c>
      <c r="S225" s="31">
        <v>68.757354309999997</v>
      </c>
      <c r="T225" s="31">
        <v>368.32335699999999</v>
      </c>
      <c r="U225" s="32">
        <f t="shared" si="24"/>
        <v>437.08071130999997</v>
      </c>
    </row>
    <row r="226" spans="1:21" s="33" customFormat="1" ht="18" customHeight="1" x14ac:dyDescent="0.25">
      <c r="A226" s="242">
        <v>262</v>
      </c>
      <c r="B226" s="243" t="s">
        <v>219</v>
      </c>
      <c r="C226" s="243" t="s">
        <v>342</v>
      </c>
      <c r="D226" s="244">
        <v>18.830212250000002</v>
      </c>
      <c r="E226" s="245">
        <f t="shared" si="23"/>
        <v>4.0988387900000003</v>
      </c>
      <c r="F226" s="244">
        <v>0</v>
      </c>
      <c r="G226" s="244">
        <v>1.5042418</v>
      </c>
      <c r="H226" s="238">
        <f t="shared" si="19"/>
        <v>13.227131660000001</v>
      </c>
      <c r="I226" s="238"/>
      <c r="J226" s="244">
        <v>10.428587834844748</v>
      </c>
      <c r="K226" s="238">
        <v>7.5837108604360273</v>
      </c>
      <c r="L226" s="244">
        <v>0</v>
      </c>
      <c r="M226" s="244">
        <v>2.6403948599999998</v>
      </c>
      <c r="N226" s="238">
        <f t="shared" si="20"/>
        <v>0.20448211440872122</v>
      </c>
      <c r="O226" s="237">
        <f t="shared" si="21"/>
        <v>-98.45407062041204</v>
      </c>
      <c r="P226" s="31">
        <v>2.6179060400000003</v>
      </c>
      <c r="Q226" s="31">
        <v>1.48093275</v>
      </c>
      <c r="R226" s="32">
        <f t="shared" si="22"/>
        <v>4.0988387900000003</v>
      </c>
      <c r="S226" s="31">
        <v>3.99123378</v>
      </c>
      <c r="T226" s="31">
        <v>3.5924770804360273</v>
      </c>
      <c r="U226" s="32">
        <f t="shared" si="24"/>
        <v>7.5837108604360273</v>
      </c>
    </row>
    <row r="227" spans="1:21" s="33" customFormat="1" ht="18" customHeight="1" x14ac:dyDescent="0.25">
      <c r="A227" s="242">
        <v>264</v>
      </c>
      <c r="B227" s="243" t="s">
        <v>117</v>
      </c>
      <c r="C227" s="243" t="s">
        <v>343</v>
      </c>
      <c r="D227" s="244">
        <v>1552.4650317500002</v>
      </c>
      <c r="E227" s="245">
        <f t="shared" si="23"/>
        <v>674.78296316000001</v>
      </c>
      <c r="F227" s="244">
        <v>0</v>
      </c>
      <c r="G227" s="244">
        <v>96.509824980000005</v>
      </c>
      <c r="H227" s="238">
        <f t="shared" si="19"/>
        <v>781.17224361000024</v>
      </c>
      <c r="I227" s="238"/>
      <c r="J227" s="244">
        <v>1780.90442738</v>
      </c>
      <c r="K227" s="238">
        <v>645.42719110000007</v>
      </c>
      <c r="L227" s="244">
        <v>0</v>
      </c>
      <c r="M227" s="244">
        <v>91.717803670000023</v>
      </c>
      <c r="N227" s="238">
        <f t="shared" si="20"/>
        <v>1043.75943261</v>
      </c>
      <c r="O227" s="237">
        <f t="shared" si="21"/>
        <v>33.614505782555206</v>
      </c>
      <c r="P227" s="31">
        <v>19.334867410000001</v>
      </c>
      <c r="Q227" s="31">
        <v>655.44809574999999</v>
      </c>
      <c r="R227" s="32">
        <f t="shared" si="22"/>
        <v>674.78296316000001</v>
      </c>
      <c r="S227" s="31">
        <v>25.737176099999999</v>
      </c>
      <c r="T227" s="31">
        <v>619.69001500000002</v>
      </c>
      <c r="U227" s="32">
        <f t="shared" si="24"/>
        <v>645.42719110000007</v>
      </c>
    </row>
    <row r="228" spans="1:21" s="33" customFormat="1" ht="18" customHeight="1" x14ac:dyDescent="0.25">
      <c r="A228" s="242">
        <v>266</v>
      </c>
      <c r="B228" s="243" t="s">
        <v>219</v>
      </c>
      <c r="C228" s="243" t="s">
        <v>344</v>
      </c>
      <c r="D228" s="244">
        <v>38.664532250000001</v>
      </c>
      <c r="E228" s="245">
        <f t="shared" si="23"/>
        <v>38.591482079999999</v>
      </c>
      <c r="F228" s="244">
        <v>0</v>
      </c>
      <c r="G228" s="244">
        <v>11.04644244</v>
      </c>
      <c r="H228" s="238">
        <f t="shared" si="19"/>
        <v>-10.973392269999998</v>
      </c>
      <c r="I228" s="238"/>
      <c r="J228" s="244">
        <v>48.620057213275715</v>
      </c>
      <c r="K228" s="238">
        <v>36.463592458113439</v>
      </c>
      <c r="L228" s="244">
        <v>0</v>
      </c>
      <c r="M228" s="244">
        <v>11.203130300000002</v>
      </c>
      <c r="N228" s="238">
        <f t="shared" si="20"/>
        <v>0.953334455162274</v>
      </c>
      <c r="O228" s="237">
        <f t="shared" si="21"/>
        <v>-108.68769138754459</v>
      </c>
      <c r="P228" s="31">
        <v>27.35641008</v>
      </c>
      <c r="Q228" s="31">
        <v>11.235071999999999</v>
      </c>
      <c r="R228" s="32">
        <f t="shared" si="22"/>
        <v>38.591482079999999</v>
      </c>
      <c r="S228" s="31">
        <v>27.13402352</v>
      </c>
      <c r="T228" s="31">
        <v>9.329568938113443</v>
      </c>
      <c r="U228" s="32">
        <f t="shared" si="24"/>
        <v>36.463592458113439</v>
      </c>
    </row>
    <row r="229" spans="1:21" s="33" customFormat="1" ht="18" customHeight="1" x14ac:dyDescent="0.25">
      <c r="A229" s="242">
        <v>267</v>
      </c>
      <c r="B229" s="243" t="s">
        <v>219</v>
      </c>
      <c r="C229" s="243" t="s">
        <v>345</v>
      </c>
      <c r="D229" s="244">
        <v>10.262924</v>
      </c>
      <c r="E229" s="245">
        <f t="shared" si="23"/>
        <v>1.7527500000000003</v>
      </c>
      <c r="F229" s="244">
        <v>0</v>
      </c>
      <c r="G229" s="244">
        <v>0</v>
      </c>
      <c r="H229" s="238">
        <f t="shared" si="19"/>
        <v>8.5101739999999992</v>
      </c>
      <c r="I229" s="238"/>
      <c r="J229" s="244">
        <v>1.8626770180957581</v>
      </c>
      <c r="K229" s="238">
        <v>1.8261539393095667</v>
      </c>
      <c r="L229" s="244">
        <v>0</v>
      </c>
      <c r="M229" s="244">
        <v>0</v>
      </c>
      <c r="N229" s="238">
        <f t="shared" si="20"/>
        <v>3.6523078786191432E-2</v>
      </c>
      <c r="O229" s="237">
        <f t="shared" si="21"/>
        <v>-99.57083041091532</v>
      </c>
      <c r="P229" s="31">
        <v>0</v>
      </c>
      <c r="Q229" s="31">
        <v>1.7527500000000003</v>
      </c>
      <c r="R229" s="32">
        <f t="shared" si="22"/>
        <v>1.7527500000000003</v>
      </c>
      <c r="S229" s="31">
        <v>0</v>
      </c>
      <c r="T229" s="31">
        <v>1.8261539393095667</v>
      </c>
      <c r="U229" s="32">
        <f t="shared" si="24"/>
        <v>1.8261539393095667</v>
      </c>
    </row>
    <row r="230" spans="1:21" s="33" customFormat="1" ht="18" customHeight="1" x14ac:dyDescent="0.25">
      <c r="A230" s="242">
        <v>268</v>
      </c>
      <c r="B230" s="243" t="s">
        <v>119</v>
      </c>
      <c r="C230" s="243" t="s">
        <v>346</v>
      </c>
      <c r="D230" s="244">
        <v>34.737961750000004</v>
      </c>
      <c r="E230" s="245">
        <f t="shared" si="23"/>
        <v>28.757904250000003</v>
      </c>
      <c r="F230" s="244">
        <v>0</v>
      </c>
      <c r="G230" s="244">
        <v>8.0213363224000016</v>
      </c>
      <c r="H230" s="238">
        <f t="shared" si="19"/>
        <v>-2.0412788224000007</v>
      </c>
      <c r="I230" s="238"/>
      <c r="J230" s="244">
        <v>0</v>
      </c>
      <c r="K230" s="238">
        <v>0</v>
      </c>
      <c r="L230" s="244">
        <v>0</v>
      </c>
      <c r="M230" s="244">
        <v>0</v>
      </c>
      <c r="N230" s="238">
        <f t="shared" si="20"/>
        <v>0</v>
      </c>
      <c r="O230" s="237" t="str">
        <f t="shared" si="21"/>
        <v>N.A.</v>
      </c>
      <c r="P230" s="31">
        <v>13.203851</v>
      </c>
      <c r="Q230" s="31">
        <v>15.554053250000003</v>
      </c>
      <c r="R230" s="32">
        <f t="shared" si="22"/>
        <v>28.757904250000003</v>
      </c>
      <c r="S230" s="31">
        <v>0</v>
      </c>
      <c r="T230" s="31">
        <v>0</v>
      </c>
      <c r="U230" s="32">
        <f t="shared" si="24"/>
        <v>0</v>
      </c>
    </row>
    <row r="231" spans="1:21" s="33" customFormat="1" ht="18" customHeight="1" x14ac:dyDescent="0.25">
      <c r="A231" s="242">
        <v>269</v>
      </c>
      <c r="B231" s="243" t="s">
        <v>127</v>
      </c>
      <c r="C231" s="243" t="s">
        <v>347</v>
      </c>
      <c r="D231" s="244">
        <v>11.429943499999998</v>
      </c>
      <c r="E231" s="245">
        <f t="shared" si="23"/>
        <v>8.0233250000000006E-2</v>
      </c>
      <c r="F231" s="244">
        <v>0</v>
      </c>
      <c r="G231" s="244">
        <v>0</v>
      </c>
      <c r="H231" s="238">
        <f t="shared" si="19"/>
        <v>11.349710249999999</v>
      </c>
      <c r="I231" s="238"/>
      <c r="J231" s="244">
        <v>0.43976966865168832</v>
      </c>
      <c r="K231" s="238">
        <v>0.4311467339722434</v>
      </c>
      <c r="L231" s="244">
        <v>0</v>
      </c>
      <c r="M231" s="244">
        <v>0</v>
      </c>
      <c r="N231" s="238">
        <f t="shared" si="20"/>
        <v>8.6229346794449158E-3</v>
      </c>
      <c r="O231" s="237">
        <f t="shared" si="21"/>
        <v>-99.924025067693293</v>
      </c>
      <c r="P231" s="31">
        <v>0</v>
      </c>
      <c r="Q231" s="31">
        <v>8.0233250000000006E-2</v>
      </c>
      <c r="R231" s="32">
        <f t="shared" si="22"/>
        <v>8.0233250000000006E-2</v>
      </c>
      <c r="S231" s="31">
        <v>0</v>
      </c>
      <c r="T231" s="31">
        <v>0.4311467339722434</v>
      </c>
      <c r="U231" s="32">
        <f t="shared" si="24"/>
        <v>0.4311467339722434</v>
      </c>
    </row>
    <row r="232" spans="1:21" s="33" customFormat="1" ht="18" customHeight="1" x14ac:dyDescent="0.25">
      <c r="A232" s="242">
        <v>273</v>
      </c>
      <c r="B232" s="243" t="s">
        <v>131</v>
      </c>
      <c r="C232" s="243" t="s">
        <v>348</v>
      </c>
      <c r="D232" s="244">
        <v>40.971518749999994</v>
      </c>
      <c r="E232" s="245">
        <f t="shared" si="23"/>
        <v>14.197064374999997</v>
      </c>
      <c r="F232" s="244">
        <v>0</v>
      </c>
      <c r="G232" s="244">
        <v>9.1244218900000007</v>
      </c>
      <c r="H232" s="238">
        <f t="shared" si="19"/>
        <v>17.650032484999997</v>
      </c>
      <c r="I232" s="238"/>
      <c r="J232" s="244">
        <v>25.067461646203242</v>
      </c>
      <c r="K232" s="238">
        <v>15.253367600395336</v>
      </c>
      <c r="L232" s="244">
        <v>0</v>
      </c>
      <c r="M232" s="244">
        <v>9.3225751900000002</v>
      </c>
      <c r="N232" s="238">
        <f t="shared" si="20"/>
        <v>0.49151885580790555</v>
      </c>
      <c r="O232" s="237">
        <f t="shared" si="21"/>
        <v>-97.215195744111952</v>
      </c>
      <c r="P232" s="31">
        <v>9.9529938749999953</v>
      </c>
      <c r="Q232" s="31">
        <v>4.2440705000000003</v>
      </c>
      <c r="R232" s="32">
        <f t="shared" si="22"/>
        <v>14.197064374999997</v>
      </c>
      <c r="S232" s="31">
        <v>8.0196992800000011</v>
      </c>
      <c r="T232" s="31">
        <v>7.233668320395334</v>
      </c>
      <c r="U232" s="32">
        <f t="shared" si="24"/>
        <v>15.253367600395336</v>
      </c>
    </row>
    <row r="233" spans="1:21" s="33" customFormat="1" ht="18" customHeight="1" x14ac:dyDescent="0.25">
      <c r="A233" s="242">
        <v>274</v>
      </c>
      <c r="B233" s="243" t="s">
        <v>131</v>
      </c>
      <c r="C233" s="243" t="s">
        <v>349</v>
      </c>
      <c r="D233" s="244">
        <v>63.545968250000001</v>
      </c>
      <c r="E233" s="245">
        <f t="shared" si="23"/>
        <v>26.301877619999999</v>
      </c>
      <c r="F233" s="244">
        <v>0</v>
      </c>
      <c r="G233" s="244">
        <v>10.35116841</v>
      </c>
      <c r="H233" s="238">
        <f t="shared" si="19"/>
        <v>26.892922220000003</v>
      </c>
      <c r="I233" s="238"/>
      <c r="J233" s="244">
        <v>43.141677733069201</v>
      </c>
      <c r="K233" s="238">
        <v>31.969329603401178</v>
      </c>
      <c r="L233" s="244">
        <v>0</v>
      </c>
      <c r="M233" s="244">
        <v>10.326432879999999</v>
      </c>
      <c r="N233" s="238">
        <f t="shared" si="20"/>
        <v>0.84591524966802467</v>
      </c>
      <c r="O233" s="237">
        <f t="shared" si="21"/>
        <v>-96.854506019286646</v>
      </c>
      <c r="P233" s="31">
        <v>12.317647119999998</v>
      </c>
      <c r="Q233" s="31">
        <v>13.984230500000002</v>
      </c>
      <c r="R233" s="32">
        <f t="shared" si="22"/>
        <v>26.301877619999999</v>
      </c>
      <c r="S233" s="31">
        <v>11.400448979999998</v>
      </c>
      <c r="T233" s="31">
        <v>20.568880623401181</v>
      </c>
      <c r="U233" s="32">
        <f t="shared" si="24"/>
        <v>31.969329603401178</v>
      </c>
    </row>
    <row r="234" spans="1:21" s="33" customFormat="1" ht="18" customHeight="1" x14ac:dyDescent="0.25">
      <c r="A234" s="242">
        <v>275</v>
      </c>
      <c r="B234" s="243" t="s">
        <v>115</v>
      </c>
      <c r="C234" s="243" t="s">
        <v>350</v>
      </c>
      <c r="D234" s="244">
        <v>80.609729250000001</v>
      </c>
      <c r="E234" s="245">
        <f t="shared" si="23"/>
        <v>10.237231249999999</v>
      </c>
      <c r="F234" s="244">
        <v>0</v>
      </c>
      <c r="G234" s="244">
        <v>0</v>
      </c>
      <c r="H234" s="238">
        <f t="shared" si="19"/>
        <v>70.372498000000007</v>
      </c>
      <c r="I234" s="238"/>
      <c r="J234" s="244">
        <v>83.852376269996</v>
      </c>
      <c r="K234" s="238">
        <v>17.940663000000001</v>
      </c>
      <c r="L234" s="244">
        <v>0</v>
      </c>
      <c r="M234" s="244">
        <v>0</v>
      </c>
      <c r="N234" s="238">
        <f t="shared" si="20"/>
        <v>65.911713269996</v>
      </c>
      <c r="O234" s="237">
        <f t="shared" si="21"/>
        <v>-6.3388182269783959</v>
      </c>
      <c r="P234" s="31">
        <v>0</v>
      </c>
      <c r="Q234" s="31">
        <v>10.237231249999999</v>
      </c>
      <c r="R234" s="32">
        <f t="shared" si="22"/>
        <v>10.237231249999999</v>
      </c>
      <c r="S234" s="31">
        <v>0</v>
      </c>
      <c r="T234" s="31">
        <v>17.940663000000001</v>
      </c>
      <c r="U234" s="32">
        <f t="shared" si="24"/>
        <v>17.940663000000001</v>
      </c>
    </row>
    <row r="235" spans="1:21" s="33" customFormat="1" ht="18" customHeight="1" x14ac:dyDescent="0.25">
      <c r="A235" s="242">
        <v>278</v>
      </c>
      <c r="B235" s="243" t="s">
        <v>196</v>
      </c>
      <c r="C235" s="243" t="s">
        <v>351</v>
      </c>
      <c r="D235" s="244">
        <v>109.37923950000001</v>
      </c>
      <c r="E235" s="245">
        <f t="shared" si="23"/>
        <v>119.36732738000001</v>
      </c>
      <c r="F235" s="244">
        <v>0</v>
      </c>
      <c r="G235" s="244">
        <v>81.117299539999991</v>
      </c>
      <c r="H235" s="238">
        <f t="shared" si="19"/>
        <v>-91.105387419999985</v>
      </c>
      <c r="I235" s="238"/>
      <c r="J235" s="244">
        <v>-1882.2263981666972</v>
      </c>
      <c r="K235" s="238">
        <v>111.08196072</v>
      </c>
      <c r="L235" s="244">
        <v>0</v>
      </c>
      <c r="M235" s="244">
        <v>74.24462419999999</v>
      </c>
      <c r="N235" s="238">
        <f t="shared" si="20"/>
        <v>-2067.5529830866972</v>
      </c>
      <c r="O235" s="237" t="str">
        <f t="shared" si="21"/>
        <v>500&lt;</v>
      </c>
      <c r="P235" s="31">
        <v>119.36732738000001</v>
      </c>
      <c r="Q235" s="31">
        <v>0</v>
      </c>
      <c r="R235" s="32">
        <f t="shared" si="22"/>
        <v>119.36732738000001</v>
      </c>
      <c r="S235" s="31">
        <v>111.08196072</v>
      </c>
      <c r="T235" s="31">
        <v>0</v>
      </c>
      <c r="U235" s="32">
        <f t="shared" si="24"/>
        <v>111.08196072</v>
      </c>
    </row>
    <row r="236" spans="1:21" s="33" customFormat="1" ht="18" customHeight="1" x14ac:dyDescent="0.25">
      <c r="A236" s="242">
        <v>280</v>
      </c>
      <c r="B236" s="243" t="s">
        <v>219</v>
      </c>
      <c r="C236" s="243" t="s">
        <v>352</v>
      </c>
      <c r="D236" s="244">
        <v>50.071604500000007</v>
      </c>
      <c r="E236" s="245">
        <f t="shared" si="23"/>
        <v>11.304059409999999</v>
      </c>
      <c r="F236" s="244">
        <v>0</v>
      </c>
      <c r="G236" s="244">
        <v>6.6952469400000005</v>
      </c>
      <c r="H236" s="238">
        <f t="shared" si="19"/>
        <v>32.072298150000009</v>
      </c>
      <c r="I236" s="238"/>
      <c r="J236" s="244">
        <v>17.688186229546226</v>
      </c>
      <c r="K236" s="238">
        <v>11.059749768574731</v>
      </c>
      <c r="L236" s="244">
        <v>0</v>
      </c>
      <c r="M236" s="244">
        <v>6.2816092799999996</v>
      </c>
      <c r="N236" s="238">
        <f t="shared" si="20"/>
        <v>0.3468271809714949</v>
      </c>
      <c r="O236" s="237">
        <f t="shared" si="21"/>
        <v>-98.91860826639423</v>
      </c>
      <c r="P236" s="31">
        <v>4.4462711600000002</v>
      </c>
      <c r="Q236" s="31">
        <v>6.8577882499999987</v>
      </c>
      <c r="R236" s="32">
        <f t="shared" si="22"/>
        <v>11.304059409999999</v>
      </c>
      <c r="S236" s="31">
        <v>4.1015415700000002</v>
      </c>
      <c r="T236" s="31">
        <v>6.9582081985747308</v>
      </c>
      <c r="U236" s="32">
        <f t="shared" si="24"/>
        <v>11.059749768574731</v>
      </c>
    </row>
    <row r="237" spans="1:21" s="33" customFormat="1" ht="18" customHeight="1" x14ac:dyDescent="0.25">
      <c r="A237" s="242">
        <v>281</v>
      </c>
      <c r="B237" s="243" t="s">
        <v>127</v>
      </c>
      <c r="C237" s="243" t="s">
        <v>353</v>
      </c>
      <c r="D237" s="244">
        <v>74.709322999999998</v>
      </c>
      <c r="E237" s="245">
        <f t="shared" si="23"/>
        <v>51.387947669999996</v>
      </c>
      <c r="F237" s="244">
        <v>0</v>
      </c>
      <c r="G237" s="244">
        <v>25.169827459999997</v>
      </c>
      <c r="H237" s="238">
        <f t="shared" si="19"/>
        <v>-1.8484521299999948</v>
      </c>
      <c r="I237" s="238"/>
      <c r="J237" s="244">
        <v>89.007625426991069</v>
      </c>
      <c r="K237" s="238">
        <v>56.11075287959909</v>
      </c>
      <c r="L237" s="244">
        <v>0</v>
      </c>
      <c r="M237" s="244">
        <v>31.151624989999995</v>
      </c>
      <c r="N237" s="238">
        <f t="shared" si="20"/>
        <v>1.7452475573919841</v>
      </c>
      <c r="O237" s="237">
        <f t="shared" si="21"/>
        <v>-194.41670298445808</v>
      </c>
      <c r="P237" s="31">
        <v>47.609390669999996</v>
      </c>
      <c r="Q237" s="31">
        <v>3.7785570000000002</v>
      </c>
      <c r="R237" s="32">
        <f t="shared" si="22"/>
        <v>51.387947669999996</v>
      </c>
      <c r="S237" s="31">
        <v>54.771541649999996</v>
      </c>
      <c r="T237" s="31">
        <v>1.3392112295990917</v>
      </c>
      <c r="U237" s="32">
        <f t="shared" si="24"/>
        <v>56.11075287959909</v>
      </c>
    </row>
    <row r="238" spans="1:21" s="33" customFormat="1" ht="18" customHeight="1" x14ac:dyDescent="0.25">
      <c r="A238" s="242">
        <v>282</v>
      </c>
      <c r="B238" s="243" t="s">
        <v>219</v>
      </c>
      <c r="C238" s="243" t="s">
        <v>354</v>
      </c>
      <c r="D238" s="244">
        <v>16.3004125</v>
      </c>
      <c r="E238" s="245">
        <f t="shared" si="23"/>
        <v>13.494687729999999</v>
      </c>
      <c r="F238" s="244">
        <v>0</v>
      </c>
      <c r="G238" s="244">
        <v>5.0761591699999986</v>
      </c>
      <c r="H238" s="238">
        <f t="shared" si="19"/>
        <v>-2.2704343999999974</v>
      </c>
      <c r="I238" s="238"/>
      <c r="J238" s="244">
        <v>15.347907647452937</v>
      </c>
      <c r="K238" s="238">
        <v>10.584971491816603</v>
      </c>
      <c r="L238" s="244">
        <v>0</v>
      </c>
      <c r="M238" s="244">
        <v>4.4619967899999997</v>
      </c>
      <c r="N238" s="238">
        <f t="shared" si="20"/>
        <v>0.30093936563633417</v>
      </c>
      <c r="O238" s="237">
        <f t="shared" si="21"/>
        <v>-113.25470428197946</v>
      </c>
      <c r="P238" s="31">
        <v>8.1218549800000002</v>
      </c>
      <c r="Q238" s="31">
        <v>5.3728327499999997</v>
      </c>
      <c r="R238" s="32">
        <f t="shared" si="22"/>
        <v>13.494687729999999</v>
      </c>
      <c r="S238" s="31">
        <v>7.1391951200000001</v>
      </c>
      <c r="T238" s="31">
        <v>3.4457763718166037</v>
      </c>
      <c r="U238" s="32">
        <f t="shared" si="24"/>
        <v>10.584971491816603</v>
      </c>
    </row>
    <row r="239" spans="1:21" s="33" customFormat="1" ht="18" customHeight="1" x14ac:dyDescent="0.25">
      <c r="A239" s="242">
        <v>283</v>
      </c>
      <c r="B239" s="243" t="s">
        <v>127</v>
      </c>
      <c r="C239" s="243" t="s">
        <v>355</v>
      </c>
      <c r="D239" s="244">
        <v>19.594710499999998</v>
      </c>
      <c r="E239" s="245">
        <f t="shared" si="23"/>
        <v>20.362020159999997</v>
      </c>
      <c r="F239" s="244">
        <v>0</v>
      </c>
      <c r="G239" s="244">
        <v>6.7699279700000004</v>
      </c>
      <c r="H239" s="238">
        <f t="shared" si="19"/>
        <v>-7.537237629999999</v>
      </c>
      <c r="I239" s="238"/>
      <c r="J239" s="244">
        <v>27.976038436275054</v>
      </c>
      <c r="K239" s="238">
        <v>20.365567083014756</v>
      </c>
      <c r="L239" s="244">
        <v>0</v>
      </c>
      <c r="M239" s="244">
        <v>7.0619215800000008</v>
      </c>
      <c r="N239" s="238">
        <f t="shared" si="20"/>
        <v>0.54854977326029708</v>
      </c>
      <c r="O239" s="237">
        <f t="shared" si="21"/>
        <v>-107.27786226451106</v>
      </c>
      <c r="P239" s="31">
        <v>20.079498159999996</v>
      </c>
      <c r="Q239" s="31">
        <v>0.282522</v>
      </c>
      <c r="R239" s="32">
        <f t="shared" si="22"/>
        <v>20.362020159999997</v>
      </c>
      <c r="S239" s="31">
        <v>20.079498159999996</v>
      </c>
      <c r="T239" s="31">
        <v>0.28606892301475872</v>
      </c>
      <c r="U239" s="32">
        <f t="shared" si="24"/>
        <v>20.365567083014756</v>
      </c>
    </row>
    <row r="240" spans="1:21" s="33" customFormat="1" ht="18" customHeight="1" x14ac:dyDescent="0.25">
      <c r="A240" s="242">
        <v>284</v>
      </c>
      <c r="B240" s="243" t="s">
        <v>115</v>
      </c>
      <c r="C240" s="243" t="s">
        <v>356</v>
      </c>
      <c r="D240" s="244">
        <v>85.867863749999998</v>
      </c>
      <c r="E240" s="245">
        <f t="shared" si="23"/>
        <v>10.019394499999999</v>
      </c>
      <c r="F240" s="244">
        <v>0</v>
      </c>
      <c r="G240" s="244">
        <v>0</v>
      </c>
      <c r="H240" s="238">
        <f t="shared" si="19"/>
        <v>75.848469249999994</v>
      </c>
      <c r="I240" s="238"/>
      <c r="J240" s="244">
        <v>73.554386624075661</v>
      </c>
      <c r="K240" s="238">
        <v>13.100589365599999</v>
      </c>
      <c r="L240" s="244">
        <v>0</v>
      </c>
      <c r="M240" s="244">
        <v>0</v>
      </c>
      <c r="N240" s="238">
        <f t="shared" si="20"/>
        <v>60.45379725847566</v>
      </c>
      <c r="O240" s="237">
        <f t="shared" si="21"/>
        <v>-20.296615269561734</v>
      </c>
      <c r="P240" s="31">
        <v>0</v>
      </c>
      <c r="Q240" s="31">
        <v>10.019394499999999</v>
      </c>
      <c r="R240" s="32">
        <f t="shared" si="22"/>
        <v>10.019394499999999</v>
      </c>
      <c r="S240" s="31">
        <v>0</v>
      </c>
      <c r="T240" s="31">
        <v>13.100589365599999</v>
      </c>
      <c r="U240" s="32">
        <f t="shared" si="24"/>
        <v>13.100589365599999</v>
      </c>
    </row>
    <row r="241" spans="1:21" s="33" customFormat="1" ht="18" customHeight="1" x14ac:dyDescent="0.25">
      <c r="A241" s="242">
        <v>286</v>
      </c>
      <c r="B241" s="243" t="s">
        <v>119</v>
      </c>
      <c r="C241" s="243" t="s">
        <v>357</v>
      </c>
      <c r="D241" s="244">
        <v>210.34780550000002</v>
      </c>
      <c r="E241" s="245">
        <f t="shared" si="23"/>
        <v>140.44829350000001</v>
      </c>
      <c r="F241" s="244">
        <v>0</v>
      </c>
      <c r="G241" s="244">
        <v>16.127163379999999</v>
      </c>
      <c r="H241" s="238">
        <f t="shared" si="19"/>
        <v>53.772348620000017</v>
      </c>
      <c r="I241" s="238"/>
      <c r="J241" s="244">
        <v>12.272175120732145</v>
      </c>
      <c r="K241" s="238">
        <v>161.90104340000002</v>
      </c>
      <c r="L241" s="244">
        <v>0</v>
      </c>
      <c r="M241" s="244">
        <v>16.064730449999999</v>
      </c>
      <c r="N241" s="238">
        <f t="shared" si="20"/>
        <v>-165.69359872926788</v>
      </c>
      <c r="O241" s="237">
        <f t="shared" si="21"/>
        <v>-408.13903982546151</v>
      </c>
      <c r="P241" s="31">
        <v>0</v>
      </c>
      <c r="Q241" s="31">
        <v>140.44829350000001</v>
      </c>
      <c r="R241" s="32">
        <f t="shared" si="22"/>
        <v>140.44829350000001</v>
      </c>
      <c r="S241" s="31">
        <v>0</v>
      </c>
      <c r="T241" s="31">
        <v>161.90104340000002</v>
      </c>
      <c r="U241" s="32">
        <f t="shared" si="24"/>
        <v>161.90104340000002</v>
      </c>
    </row>
    <row r="242" spans="1:21" s="33" customFormat="1" ht="18" customHeight="1" x14ac:dyDescent="0.25">
      <c r="A242" s="242">
        <v>288</v>
      </c>
      <c r="B242" s="243" t="s">
        <v>219</v>
      </c>
      <c r="C242" s="243" t="s">
        <v>358</v>
      </c>
      <c r="D242" s="244">
        <v>30.75014775</v>
      </c>
      <c r="E242" s="245">
        <f t="shared" si="23"/>
        <v>13.82190366</v>
      </c>
      <c r="F242" s="244">
        <v>0</v>
      </c>
      <c r="G242" s="244">
        <v>6.593735719999998</v>
      </c>
      <c r="H242" s="238">
        <f t="shared" si="19"/>
        <v>10.334508370000002</v>
      </c>
      <c r="I242" s="238"/>
      <c r="J242" s="244">
        <v>19.333588897917966</v>
      </c>
      <c r="K242" s="238">
        <v>12.59460845952742</v>
      </c>
      <c r="L242" s="244">
        <v>0</v>
      </c>
      <c r="M242" s="244">
        <v>6.3598904599999999</v>
      </c>
      <c r="N242" s="238">
        <f t="shared" si="20"/>
        <v>0.37908997839054681</v>
      </c>
      <c r="O242" s="237">
        <f t="shared" si="21"/>
        <v>-96.331804428249299</v>
      </c>
      <c r="P242" s="31">
        <v>10.76279491</v>
      </c>
      <c r="Q242" s="31">
        <v>3.05910875</v>
      </c>
      <c r="R242" s="32">
        <f t="shared" si="22"/>
        <v>13.82190366</v>
      </c>
      <c r="S242" s="31">
        <v>10.30355426</v>
      </c>
      <c r="T242" s="31">
        <v>2.291054199527419</v>
      </c>
      <c r="U242" s="32">
        <f t="shared" si="24"/>
        <v>12.59460845952742</v>
      </c>
    </row>
    <row r="243" spans="1:21" s="33" customFormat="1" ht="18" customHeight="1" x14ac:dyDescent="0.25">
      <c r="A243" s="242">
        <v>290</v>
      </c>
      <c r="B243" s="243" t="s">
        <v>127</v>
      </c>
      <c r="C243" s="243" t="s">
        <v>359</v>
      </c>
      <c r="D243" s="244">
        <v>18.763406750000001</v>
      </c>
      <c r="E243" s="245">
        <f t="shared" si="23"/>
        <v>0.12034124999999998</v>
      </c>
      <c r="F243" s="244">
        <v>0</v>
      </c>
      <c r="G243" s="244">
        <v>0</v>
      </c>
      <c r="H243" s="238">
        <f t="shared" si="19"/>
        <v>18.643065500000002</v>
      </c>
      <c r="I243" s="238"/>
      <c r="J243" s="244">
        <v>0</v>
      </c>
      <c r="K243" s="238">
        <v>0</v>
      </c>
      <c r="L243" s="244">
        <v>0</v>
      </c>
      <c r="M243" s="244">
        <v>0</v>
      </c>
      <c r="N243" s="238">
        <f t="shared" si="20"/>
        <v>0</v>
      </c>
      <c r="O243" s="237" t="str">
        <f t="shared" si="21"/>
        <v>N.A.</v>
      </c>
      <c r="P243" s="31">
        <v>0</v>
      </c>
      <c r="Q243" s="31">
        <v>0.12034124999999998</v>
      </c>
      <c r="R243" s="32">
        <f t="shared" si="22"/>
        <v>0.12034124999999998</v>
      </c>
      <c r="S243" s="31">
        <v>0</v>
      </c>
      <c r="T243" s="31">
        <v>0</v>
      </c>
      <c r="U243" s="32">
        <f t="shared" si="24"/>
        <v>0</v>
      </c>
    </row>
    <row r="244" spans="1:21" s="33" customFormat="1" ht="18" customHeight="1" x14ac:dyDescent="0.25">
      <c r="A244" s="242">
        <v>292</v>
      </c>
      <c r="B244" s="243" t="s">
        <v>131</v>
      </c>
      <c r="C244" s="243" t="s">
        <v>360</v>
      </c>
      <c r="D244" s="244">
        <v>66.777257000000006</v>
      </c>
      <c r="E244" s="245">
        <f t="shared" si="23"/>
        <v>32.103556640000001</v>
      </c>
      <c r="F244" s="244">
        <v>0</v>
      </c>
      <c r="G244" s="244">
        <v>16.671291790000001</v>
      </c>
      <c r="H244" s="238">
        <f t="shared" si="19"/>
        <v>18.002408570000004</v>
      </c>
      <c r="I244" s="238"/>
      <c r="J244" s="244">
        <v>48.215996977758984</v>
      </c>
      <c r="K244" s="238">
        <v>31.836153472312734</v>
      </c>
      <c r="L244" s="244">
        <v>0</v>
      </c>
      <c r="M244" s="244">
        <v>15.434431799999999</v>
      </c>
      <c r="N244" s="238">
        <f t="shared" si="20"/>
        <v>0.94541170544625075</v>
      </c>
      <c r="O244" s="237">
        <f t="shared" si="21"/>
        <v>-94.748415459130698</v>
      </c>
      <c r="P244" s="31">
        <v>25.19046264</v>
      </c>
      <c r="Q244" s="31">
        <v>6.9130939999999992</v>
      </c>
      <c r="R244" s="32">
        <f t="shared" si="22"/>
        <v>32.103556640000001</v>
      </c>
      <c r="S244" s="31">
        <v>25.19046264</v>
      </c>
      <c r="T244" s="31">
        <v>6.6456908323127335</v>
      </c>
      <c r="U244" s="32">
        <f t="shared" si="24"/>
        <v>31.836153472312734</v>
      </c>
    </row>
    <row r="245" spans="1:21" s="33" customFormat="1" ht="18" customHeight="1" x14ac:dyDescent="0.25">
      <c r="A245" s="242">
        <v>293</v>
      </c>
      <c r="B245" s="243" t="s">
        <v>219</v>
      </c>
      <c r="C245" s="243" t="s">
        <v>361</v>
      </c>
      <c r="D245" s="244">
        <v>34.176380749999993</v>
      </c>
      <c r="E245" s="245">
        <f t="shared" si="23"/>
        <v>7.8480577499999997</v>
      </c>
      <c r="F245" s="244">
        <v>0</v>
      </c>
      <c r="G245" s="244">
        <v>0</v>
      </c>
      <c r="H245" s="238">
        <f t="shared" si="19"/>
        <v>26.328322999999994</v>
      </c>
      <c r="I245" s="238"/>
      <c r="J245" s="244">
        <v>16.684251366975523</v>
      </c>
      <c r="K245" s="238">
        <v>16.357109183309337</v>
      </c>
      <c r="L245" s="244">
        <v>0</v>
      </c>
      <c r="M245" s="244">
        <v>0</v>
      </c>
      <c r="N245" s="238">
        <f t="shared" si="20"/>
        <v>0.32714218366618653</v>
      </c>
      <c r="O245" s="237">
        <f t="shared" si="21"/>
        <v>-98.757451495614873</v>
      </c>
      <c r="P245" s="31">
        <v>0</v>
      </c>
      <c r="Q245" s="31">
        <v>7.8480577499999997</v>
      </c>
      <c r="R245" s="32">
        <f t="shared" si="22"/>
        <v>7.8480577499999997</v>
      </c>
      <c r="S245" s="31">
        <v>0</v>
      </c>
      <c r="T245" s="31">
        <v>16.357109183309337</v>
      </c>
      <c r="U245" s="32">
        <f t="shared" si="24"/>
        <v>16.357109183309337</v>
      </c>
    </row>
    <row r="246" spans="1:21" s="33" customFormat="1" ht="18" customHeight="1" x14ac:dyDescent="0.25">
      <c r="A246" s="242">
        <v>294</v>
      </c>
      <c r="B246" s="243" t="s">
        <v>219</v>
      </c>
      <c r="C246" s="243" t="s">
        <v>362</v>
      </c>
      <c r="D246" s="244">
        <v>20.90070575</v>
      </c>
      <c r="E246" s="245">
        <f t="shared" si="23"/>
        <v>3.5108142600000001</v>
      </c>
      <c r="F246" s="244">
        <v>0</v>
      </c>
      <c r="G246" s="244">
        <v>0.46805098000000006</v>
      </c>
      <c r="H246" s="238">
        <f t="shared" si="19"/>
        <v>16.921840509999999</v>
      </c>
      <c r="I246" s="238"/>
      <c r="J246" s="244">
        <v>10.229458228571259</v>
      </c>
      <c r="K246" s="238">
        <v>9.2741873462463289</v>
      </c>
      <c r="L246" s="244">
        <v>0</v>
      </c>
      <c r="M246" s="244">
        <v>0.75469327000000008</v>
      </c>
      <c r="N246" s="238">
        <f t="shared" si="20"/>
        <v>0.20057761232492999</v>
      </c>
      <c r="O246" s="237">
        <f t="shared" si="21"/>
        <v>-98.814682054198542</v>
      </c>
      <c r="P246" s="31">
        <v>0.66124026000000002</v>
      </c>
      <c r="Q246" s="31">
        <v>2.8495740000000001</v>
      </c>
      <c r="R246" s="32">
        <f t="shared" si="22"/>
        <v>3.5108142600000001</v>
      </c>
      <c r="S246" s="31">
        <v>1.0081203999999999</v>
      </c>
      <c r="T246" s="31">
        <v>8.2660669462463296</v>
      </c>
      <c r="U246" s="32">
        <f t="shared" si="24"/>
        <v>9.2741873462463289</v>
      </c>
    </row>
    <row r="247" spans="1:21" s="33" customFormat="1" ht="18" customHeight="1" x14ac:dyDescent="0.25">
      <c r="A247" s="242">
        <v>295</v>
      </c>
      <c r="B247" s="243" t="s">
        <v>219</v>
      </c>
      <c r="C247" s="243" t="s">
        <v>363</v>
      </c>
      <c r="D247" s="244">
        <v>25.762680499999998</v>
      </c>
      <c r="E247" s="245">
        <f t="shared" si="23"/>
        <v>2.0295268200000001</v>
      </c>
      <c r="F247" s="244">
        <v>0</v>
      </c>
      <c r="G247" s="244">
        <v>0.26532446999999998</v>
      </c>
      <c r="H247" s="238">
        <f t="shared" si="19"/>
        <v>23.467829209999998</v>
      </c>
      <c r="I247" s="238"/>
      <c r="J247" s="244">
        <v>2.9483109649400654</v>
      </c>
      <c r="K247" s="238">
        <v>2.3674124560196717</v>
      </c>
      <c r="L247" s="244">
        <v>0</v>
      </c>
      <c r="M247" s="244">
        <v>0.52308849000000002</v>
      </c>
      <c r="N247" s="238">
        <f t="shared" si="20"/>
        <v>5.7810018920393724E-2</v>
      </c>
      <c r="O247" s="237">
        <f t="shared" si="21"/>
        <v>-99.753662691154403</v>
      </c>
      <c r="P247" s="31">
        <v>0.59328081999999993</v>
      </c>
      <c r="Q247" s="31">
        <v>1.4362460000000001</v>
      </c>
      <c r="R247" s="32">
        <f t="shared" si="22"/>
        <v>2.0295268200000001</v>
      </c>
      <c r="S247" s="31">
        <v>0.90451009999999998</v>
      </c>
      <c r="T247" s="31">
        <v>1.4629023560196719</v>
      </c>
      <c r="U247" s="32">
        <f t="shared" si="24"/>
        <v>2.3674124560196717</v>
      </c>
    </row>
    <row r="248" spans="1:21" s="33" customFormat="1" ht="18" customHeight="1" x14ac:dyDescent="0.25">
      <c r="A248" s="242">
        <v>296</v>
      </c>
      <c r="B248" s="243" t="s">
        <v>117</v>
      </c>
      <c r="C248" s="243" t="s">
        <v>364</v>
      </c>
      <c r="D248" s="244">
        <v>1095.24545825</v>
      </c>
      <c r="E248" s="245">
        <f t="shared" si="23"/>
        <v>526.11071917959998</v>
      </c>
      <c r="F248" s="244">
        <v>0</v>
      </c>
      <c r="G248" s="244">
        <v>159.203337227232</v>
      </c>
      <c r="H248" s="238">
        <f t="shared" si="19"/>
        <v>409.93140184316798</v>
      </c>
      <c r="I248" s="238"/>
      <c r="J248" s="244">
        <v>948.20710923000001</v>
      </c>
      <c r="K248" s="238">
        <v>531.66698699999995</v>
      </c>
      <c r="L248" s="244">
        <v>0</v>
      </c>
      <c r="M248" s="244">
        <v>148.52246786000003</v>
      </c>
      <c r="N248" s="238">
        <f t="shared" si="20"/>
        <v>268.01765437000006</v>
      </c>
      <c r="O248" s="237">
        <f t="shared" si="21"/>
        <v>-34.618901317411506</v>
      </c>
      <c r="P248" s="31">
        <v>250.06718892959998</v>
      </c>
      <c r="Q248" s="31">
        <v>276.04353025</v>
      </c>
      <c r="R248" s="32">
        <f t="shared" si="22"/>
        <v>526.11071917959998</v>
      </c>
      <c r="S248" s="31">
        <v>233.914897</v>
      </c>
      <c r="T248" s="31">
        <v>297.75208999999995</v>
      </c>
      <c r="U248" s="32">
        <f t="shared" si="24"/>
        <v>531.66698699999995</v>
      </c>
    </row>
    <row r="249" spans="1:21" s="33" customFormat="1" ht="18" customHeight="1" x14ac:dyDescent="0.25">
      <c r="A249" s="242">
        <v>297</v>
      </c>
      <c r="B249" s="243" t="s">
        <v>127</v>
      </c>
      <c r="C249" s="243" t="s">
        <v>365</v>
      </c>
      <c r="D249" s="244">
        <v>50.318519749999993</v>
      </c>
      <c r="E249" s="245">
        <f t="shared" si="23"/>
        <v>9.9933932399999996</v>
      </c>
      <c r="F249" s="244">
        <v>0</v>
      </c>
      <c r="G249" s="244">
        <v>32.195924859999998</v>
      </c>
      <c r="H249" s="238">
        <f t="shared" si="19"/>
        <v>8.1292016499999917</v>
      </c>
      <c r="I249" s="238"/>
      <c r="J249" s="244">
        <v>40.165337978657945</v>
      </c>
      <c r="K249" s="238">
        <v>9.5551820620175896</v>
      </c>
      <c r="L249" s="244">
        <v>0</v>
      </c>
      <c r="M249" s="244">
        <v>29.822600269999999</v>
      </c>
      <c r="N249" s="238">
        <f t="shared" si="20"/>
        <v>0.7875556466403566</v>
      </c>
      <c r="O249" s="237">
        <f t="shared" si="21"/>
        <v>-90.312017335178822</v>
      </c>
      <c r="P249" s="31">
        <v>2.7382009900000002</v>
      </c>
      <c r="Q249" s="31">
        <v>7.2551922500000003</v>
      </c>
      <c r="R249" s="32">
        <f t="shared" si="22"/>
        <v>9.9933932399999996</v>
      </c>
      <c r="S249" s="31">
        <v>4.1746342900000002</v>
      </c>
      <c r="T249" s="31">
        <v>5.3805477720175894</v>
      </c>
      <c r="U249" s="32">
        <f t="shared" si="24"/>
        <v>9.5551820620175896</v>
      </c>
    </row>
    <row r="250" spans="1:21" s="33" customFormat="1" ht="18" customHeight="1" x14ac:dyDescent="0.25">
      <c r="A250" s="242">
        <v>298</v>
      </c>
      <c r="B250" s="243" t="s">
        <v>117</v>
      </c>
      <c r="C250" s="243" t="s">
        <v>366</v>
      </c>
      <c r="D250" s="244">
        <v>1726.8930087499998</v>
      </c>
      <c r="E250" s="245">
        <f t="shared" si="23"/>
        <v>1734.393924</v>
      </c>
      <c r="F250" s="244">
        <v>0</v>
      </c>
      <c r="G250" s="244">
        <v>189.21775813999997</v>
      </c>
      <c r="H250" s="238">
        <f t="shared" si="19"/>
        <v>-196.71867339000013</v>
      </c>
      <c r="I250" s="238"/>
      <c r="J250" s="244">
        <v>1826.405213719999</v>
      </c>
      <c r="K250" s="238">
        <v>1075.7170998399999</v>
      </c>
      <c r="L250" s="244">
        <v>0</v>
      </c>
      <c r="M250" s="244">
        <v>135.77008349000002</v>
      </c>
      <c r="N250" s="238">
        <f t="shared" si="20"/>
        <v>614.91803038999899</v>
      </c>
      <c r="O250" s="237">
        <f t="shared" si="21"/>
        <v>-412.58752399722994</v>
      </c>
      <c r="P250" s="31">
        <v>852.20208100000002</v>
      </c>
      <c r="Q250" s="31">
        <v>882.19184300000006</v>
      </c>
      <c r="R250" s="32">
        <f t="shared" si="22"/>
        <v>1734.393924</v>
      </c>
      <c r="S250" s="31">
        <v>231.19639584000001</v>
      </c>
      <c r="T250" s="31">
        <v>844.52070400000002</v>
      </c>
      <c r="U250" s="32">
        <f t="shared" si="24"/>
        <v>1075.7170998399999</v>
      </c>
    </row>
    <row r="251" spans="1:21" s="33" customFormat="1" ht="18" customHeight="1" x14ac:dyDescent="0.25">
      <c r="A251" s="242">
        <v>300</v>
      </c>
      <c r="B251" s="243" t="s">
        <v>127</v>
      </c>
      <c r="C251" s="243" t="s">
        <v>367</v>
      </c>
      <c r="D251" s="244">
        <v>25.509326749999996</v>
      </c>
      <c r="E251" s="245">
        <f t="shared" si="23"/>
        <v>27.817304689999997</v>
      </c>
      <c r="F251" s="244">
        <v>0</v>
      </c>
      <c r="G251" s="244">
        <v>8.3093545900000017</v>
      </c>
      <c r="H251" s="238">
        <f t="shared" si="19"/>
        <v>-10.617332530000002</v>
      </c>
      <c r="I251" s="238"/>
      <c r="J251" s="244">
        <v>37.255392671189213</v>
      </c>
      <c r="K251" s="238">
        <v>27.857149605675694</v>
      </c>
      <c r="L251" s="244">
        <v>0</v>
      </c>
      <c r="M251" s="244">
        <v>8.6677451699999999</v>
      </c>
      <c r="N251" s="238">
        <f t="shared" si="20"/>
        <v>0.73049789551351907</v>
      </c>
      <c r="O251" s="237">
        <f t="shared" si="21"/>
        <v>-106.88023939581291</v>
      </c>
      <c r="P251" s="31">
        <v>24.645412939999996</v>
      </c>
      <c r="Q251" s="31">
        <v>3.1718917499999999</v>
      </c>
      <c r="R251" s="32">
        <f t="shared" si="22"/>
        <v>27.817304689999997</v>
      </c>
      <c r="S251" s="31">
        <v>24.645412939999996</v>
      </c>
      <c r="T251" s="31">
        <v>3.2117366656756978</v>
      </c>
      <c r="U251" s="32">
        <f t="shared" si="24"/>
        <v>27.857149605675694</v>
      </c>
    </row>
    <row r="252" spans="1:21" s="33" customFormat="1" ht="18" customHeight="1" x14ac:dyDescent="0.25">
      <c r="A252" s="242">
        <v>304</v>
      </c>
      <c r="B252" s="243" t="s">
        <v>127</v>
      </c>
      <c r="C252" s="243" t="s">
        <v>368</v>
      </c>
      <c r="D252" s="244">
        <v>388.581909</v>
      </c>
      <c r="E252" s="245">
        <f t="shared" si="23"/>
        <v>7.6472824999999993</v>
      </c>
      <c r="F252" s="244">
        <v>0</v>
      </c>
      <c r="G252" s="244">
        <v>0</v>
      </c>
      <c r="H252" s="238">
        <f t="shared" si="19"/>
        <v>380.93462649999998</v>
      </c>
      <c r="I252" s="238"/>
      <c r="J252" s="244">
        <v>0</v>
      </c>
      <c r="K252" s="238">
        <v>0</v>
      </c>
      <c r="L252" s="244">
        <v>0</v>
      </c>
      <c r="M252" s="244">
        <v>0</v>
      </c>
      <c r="N252" s="238">
        <f t="shared" si="20"/>
        <v>0</v>
      </c>
      <c r="O252" s="237" t="str">
        <f t="shared" si="21"/>
        <v>N.A.</v>
      </c>
      <c r="P252" s="31">
        <v>0</v>
      </c>
      <c r="Q252" s="31">
        <v>7.6472824999999993</v>
      </c>
      <c r="R252" s="32">
        <f t="shared" si="22"/>
        <v>7.6472824999999993</v>
      </c>
      <c r="S252" s="31">
        <v>0</v>
      </c>
      <c r="T252" s="31">
        <v>0</v>
      </c>
      <c r="U252" s="32">
        <f t="shared" si="24"/>
        <v>0</v>
      </c>
    </row>
    <row r="253" spans="1:21" s="33" customFormat="1" ht="18" customHeight="1" x14ac:dyDescent="0.25">
      <c r="A253" s="242">
        <v>305</v>
      </c>
      <c r="B253" s="243" t="s">
        <v>131</v>
      </c>
      <c r="C253" s="243" t="s">
        <v>369</v>
      </c>
      <c r="D253" s="244">
        <v>16.880269250000001</v>
      </c>
      <c r="E253" s="245">
        <f t="shared" si="23"/>
        <v>2.2967352499999998</v>
      </c>
      <c r="F253" s="244">
        <v>0</v>
      </c>
      <c r="G253" s="244">
        <v>0</v>
      </c>
      <c r="H253" s="238">
        <f t="shared" si="19"/>
        <v>14.583534000000002</v>
      </c>
      <c r="I253" s="238"/>
      <c r="J253" s="244">
        <v>3.3648119093246436</v>
      </c>
      <c r="K253" s="238">
        <v>3.2988352052202381</v>
      </c>
      <c r="L253" s="244">
        <v>0</v>
      </c>
      <c r="M253" s="244">
        <v>0</v>
      </c>
      <c r="N253" s="238">
        <f t="shared" si="20"/>
        <v>6.5976704104405481E-2</v>
      </c>
      <c r="O253" s="237">
        <f t="shared" si="21"/>
        <v>-99.547594539811783</v>
      </c>
      <c r="P253" s="31">
        <v>0</v>
      </c>
      <c r="Q253" s="31">
        <v>2.2967352499999998</v>
      </c>
      <c r="R253" s="32">
        <f t="shared" si="22"/>
        <v>2.2967352499999998</v>
      </c>
      <c r="S253" s="31">
        <v>0</v>
      </c>
      <c r="T253" s="31">
        <v>3.2988352052202381</v>
      </c>
      <c r="U253" s="32">
        <f t="shared" si="24"/>
        <v>3.2988352052202381</v>
      </c>
    </row>
    <row r="254" spans="1:21" s="33" customFormat="1" ht="18" customHeight="1" x14ac:dyDescent="0.25">
      <c r="A254" s="242">
        <v>306</v>
      </c>
      <c r="B254" s="243" t="s">
        <v>131</v>
      </c>
      <c r="C254" s="243" t="s">
        <v>370</v>
      </c>
      <c r="D254" s="244">
        <v>48.074003749999996</v>
      </c>
      <c r="E254" s="245">
        <f t="shared" si="23"/>
        <v>5.6273364999999993</v>
      </c>
      <c r="F254" s="244">
        <v>0</v>
      </c>
      <c r="G254" s="244">
        <v>13.014692770000002</v>
      </c>
      <c r="H254" s="238">
        <f t="shared" si="19"/>
        <v>29.431974479999994</v>
      </c>
      <c r="I254" s="238"/>
      <c r="J254" s="244">
        <v>24.215035174584315</v>
      </c>
      <c r="K254" s="238">
        <v>12.303647353317952</v>
      </c>
      <c r="L254" s="244">
        <v>0</v>
      </c>
      <c r="M254" s="244">
        <v>11.436583209999998</v>
      </c>
      <c r="N254" s="238">
        <f t="shared" si="20"/>
        <v>0.47480461126636442</v>
      </c>
      <c r="O254" s="237">
        <f t="shared" si="21"/>
        <v>-98.386772822227712</v>
      </c>
      <c r="P254" s="31">
        <v>0</v>
      </c>
      <c r="Q254" s="31">
        <v>5.6273364999999993</v>
      </c>
      <c r="R254" s="32">
        <f t="shared" si="22"/>
        <v>5.6273364999999993</v>
      </c>
      <c r="S254" s="31">
        <v>0</v>
      </c>
      <c r="T254" s="31">
        <v>12.303647353317952</v>
      </c>
      <c r="U254" s="32">
        <f t="shared" si="24"/>
        <v>12.303647353317952</v>
      </c>
    </row>
    <row r="255" spans="1:21" s="33" customFormat="1" ht="18" customHeight="1" x14ac:dyDescent="0.25">
      <c r="A255" s="242">
        <v>307</v>
      </c>
      <c r="B255" s="243" t="s">
        <v>219</v>
      </c>
      <c r="C255" s="243" t="s">
        <v>371</v>
      </c>
      <c r="D255" s="244">
        <v>60.226123000000001</v>
      </c>
      <c r="E255" s="245">
        <f t="shared" si="23"/>
        <v>16.88823515</v>
      </c>
      <c r="F255" s="244">
        <v>0</v>
      </c>
      <c r="G255" s="244">
        <v>18.054887909999998</v>
      </c>
      <c r="H255" s="238">
        <f t="shared" si="19"/>
        <v>25.282999940000003</v>
      </c>
      <c r="I255" s="238"/>
      <c r="J255" s="244">
        <v>43.338021325456594</v>
      </c>
      <c r="K255" s="238">
        <v>24.145289411428035</v>
      </c>
      <c r="L255" s="244">
        <v>0</v>
      </c>
      <c r="M255" s="244">
        <v>18.342966789999998</v>
      </c>
      <c r="N255" s="238">
        <f t="shared" si="20"/>
        <v>0.8497651240285613</v>
      </c>
      <c r="O255" s="237">
        <f t="shared" si="21"/>
        <v>-96.638986172348339</v>
      </c>
      <c r="P255" s="31">
        <v>15.172220149999999</v>
      </c>
      <c r="Q255" s="31">
        <v>1.7160150000000001</v>
      </c>
      <c r="R255" s="32">
        <f t="shared" si="22"/>
        <v>16.88823515</v>
      </c>
      <c r="S255" s="31">
        <v>17.314974199999998</v>
      </c>
      <c r="T255" s="31">
        <v>6.8303152114280374</v>
      </c>
      <c r="U255" s="32">
        <f t="shared" si="24"/>
        <v>24.145289411428035</v>
      </c>
    </row>
    <row r="256" spans="1:21" s="33" customFormat="1" ht="18" customHeight="1" x14ac:dyDescent="0.25">
      <c r="A256" s="242">
        <v>308</v>
      </c>
      <c r="B256" s="243" t="s">
        <v>219</v>
      </c>
      <c r="C256" s="243" t="s">
        <v>372</v>
      </c>
      <c r="D256" s="244">
        <v>54.775592000000003</v>
      </c>
      <c r="E256" s="245">
        <f t="shared" si="23"/>
        <v>18.40002586</v>
      </c>
      <c r="F256" s="244">
        <v>0</v>
      </c>
      <c r="G256" s="244">
        <v>2.55577765</v>
      </c>
      <c r="H256" s="238">
        <f t="shared" si="19"/>
        <v>33.819788490000001</v>
      </c>
      <c r="I256" s="238"/>
      <c r="J256" s="244">
        <v>19.987370298516989</v>
      </c>
      <c r="K256" s="238">
        <v>16.981925646977441</v>
      </c>
      <c r="L256" s="244">
        <v>0</v>
      </c>
      <c r="M256" s="244">
        <v>2.6135354299999998</v>
      </c>
      <c r="N256" s="238">
        <f t="shared" si="20"/>
        <v>0.39190922153954855</v>
      </c>
      <c r="O256" s="237">
        <f t="shared" si="21"/>
        <v>-98.841183700319618</v>
      </c>
      <c r="P256" s="31">
        <v>6.5531928600000002</v>
      </c>
      <c r="Q256" s="31">
        <v>11.846833</v>
      </c>
      <c r="R256" s="32">
        <f t="shared" si="22"/>
        <v>18.40002586</v>
      </c>
      <c r="S256" s="31">
        <v>6.5531928600000002</v>
      </c>
      <c r="T256" s="31">
        <v>10.428732786977442</v>
      </c>
      <c r="U256" s="32">
        <f t="shared" si="24"/>
        <v>16.981925646977441</v>
      </c>
    </row>
    <row r="257" spans="1:21" s="33" customFormat="1" ht="18" customHeight="1" x14ac:dyDescent="0.25">
      <c r="A257" s="242">
        <v>309</v>
      </c>
      <c r="B257" s="243" t="s">
        <v>219</v>
      </c>
      <c r="C257" s="243" t="s">
        <v>373</v>
      </c>
      <c r="D257" s="244">
        <v>36.2930955</v>
      </c>
      <c r="E257" s="245">
        <f t="shared" si="23"/>
        <v>38.681294719999997</v>
      </c>
      <c r="F257" s="244">
        <v>0</v>
      </c>
      <c r="G257" s="244">
        <v>16.611871620000002</v>
      </c>
      <c r="H257" s="238">
        <f t="shared" si="19"/>
        <v>-19.000070839999999</v>
      </c>
      <c r="I257" s="238"/>
      <c r="J257" s="244">
        <v>54.771032766911034</v>
      </c>
      <c r="K257" s="238">
        <v>36.657034167951991</v>
      </c>
      <c r="L257" s="244">
        <v>0</v>
      </c>
      <c r="M257" s="244">
        <v>17.04005678</v>
      </c>
      <c r="N257" s="238">
        <f t="shared" si="20"/>
        <v>1.0739418189590424</v>
      </c>
      <c r="O257" s="237">
        <f t="shared" si="21"/>
        <v>-105.65230428877202</v>
      </c>
      <c r="P257" s="31">
        <v>30.402594719999996</v>
      </c>
      <c r="Q257" s="31">
        <v>8.2787000000000006</v>
      </c>
      <c r="R257" s="32">
        <f t="shared" si="22"/>
        <v>38.681294719999997</v>
      </c>
      <c r="S257" s="31">
        <v>30.214399050000004</v>
      </c>
      <c r="T257" s="31">
        <v>6.4426351179519834</v>
      </c>
      <c r="U257" s="32">
        <f t="shared" si="24"/>
        <v>36.657034167951991</v>
      </c>
    </row>
    <row r="258" spans="1:21" s="33" customFormat="1" ht="18" customHeight="1" x14ac:dyDescent="0.25">
      <c r="A258" s="242">
        <v>310</v>
      </c>
      <c r="B258" s="243" t="s">
        <v>219</v>
      </c>
      <c r="C258" s="243" t="s">
        <v>374</v>
      </c>
      <c r="D258" s="244">
        <v>36.016481749999997</v>
      </c>
      <c r="E258" s="245">
        <f t="shared" si="23"/>
        <v>9.5834993699999984</v>
      </c>
      <c r="F258" s="244">
        <v>0</v>
      </c>
      <c r="G258" s="244">
        <v>10.683198419999998</v>
      </c>
      <c r="H258" s="238">
        <f t="shared" si="19"/>
        <v>15.74978396</v>
      </c>
      <c r="I258" s="238"/>
      <c r="J258" s="244">
        <v>22.201604664451036</v>
      </c>
      <c r="K258" s="238">
        <v>12.080249432795133</v>
      </c>
      <c r="L258" s="244">
        <v>0</v>
      </c>
      <c r="M258" s="244">
        <v>9.68602965</v>
      </c>
      <c r="N258" s="238">
        <f t="shared" si="20"/>
        <v>0.43532558165590274</v>
      </c>
      <c r="O258" s="237">
        <f t="shared" si="21"/>
        <v>-97.235990139537748</v>
      </c>
      <c r="P258" s="31">
        <v>3.9861136199999994</v>
      </c>
      <c r="Q258" s="31">
        <v>5.5973857499999999</v>
      </c>
      <c r="R258" s="32">
        <f t="shared" si="22"/>
        <v>9.5834993699999984</v>
      </c>
      <c r="S258" s="31">
        <v>3.9902493099999994</v>
      </c>
      <c r="T258" s="31">
        <v>8.0900001227951339</v>
      </c>
      <c r="U258" s="32">
        <f t="shared" si="24"/>
        <v>12.080249432795133</v>
      </c>
    </row>
    <row r="259" spans="1:21" s="33" customFormat="1" ht="18" customHeight="1" x14ac:dyDescent="0.25">
      <c r="A259" s="242">
        <v>311</v>
      </c>
      <c r="B259" s="243" t="s">
        <v>196</v>
      </c>
      <c r="C259" s="243" t="s">
        <v>375</v>
      </c>
      <c r="D259" s="244">
        <v>1454.8157295000001</v>
      </c>
      <c r="E259" s="245">
        <f t="shared" si="23"/>
        <v>74.444781890000002</v>
      </c>
      <c r="F259" s="244">
        <v>0</v>
      </c>
      <c r="G259" s="244">
        <v>77.366883709999996</v>
      </c>
      <c r="H259" s="238">
        <f t="shared" si="19"/>
        <v>1303.0040639000001</v>
      </c>
      <c r="I259" s="238"/>
      <c r="J259" s="244">
        <v>1343.136659329999</v>
      </c>
      <c r="K259" s="238">
        <v>49.634026430000006</v>
      </c>
      <c r="L259" s="244">
        <v>0</v>
      </c>
      <c r="M259" s="244">
        <v>66.974411430000004</v>
      </c>
      <c r="N259" s="238">
        <f t="shared" si="20"/>
        <v>1226.5282214699992</v>
      </c>
      <c r="O259" s="237">
        <f t="shared" si="21"/>
        <v>-5.8691944675216421</v>
      </c>
      <c r="P259" s="31">
        <v>58.790676640000001</v>
      </c>
      <c r="Q259" s="31">
        <v>15.654105249999997</v>
      </c>
      <c r="R259" s="32">
        <f t="shared" si="22"/>
        <v>74.444781890000002</v>
      </c>
      <c r="S259" s="31">
        <v>49.634026430000006</v>
      </c>
      <c r="T259" s="31">
        <v>0</v>
      </c>
      <c r="U259" s="32">
        <f t="shared" si="24"/>
        <v>49.634026430000006</v>
      </c>
    </row>
    <row r="260" spans="1:21" s="33" customFormat="1" ht="18" customHeight="1" x14ac:dyDescent="0.25">
      <c r="A260" s="242">
        <v>312</v>
      </c>
      <c r="B260" s="243" t="s">
        <v>196</v>
      </c>
      <c r="C260" s="243" t="s">
        <v>376</v>
      </c>
      <c r="D260" s="244">
        <v>138.44933775000001</v>
      </c>
      <c r="E260" s="245">
        <f t="shared" si="23"/>
        <v>21.09089097</v>
      </c>
      <c r="F260" s="244">
        <v>0</v>
      </c>
      <c r="G260" s="244">
        <v>8.7440870799999999</v>
      </c>
      <c r="H260" s="238">
        <f t="shared" si="19"/>
        <v>108.61435970000001</v>
      </c>
      <c r="I260" s="238"/>
      <c r="J260" s="244">
        <v>162.19472158827375</v>
      </c>
      <c r="K260" s="238">
        <v>20.066085389999998</v>
      </c>
      <c r="L260" s="244">
        <v>0</v>
      </c>
      <c r="M260" s="244">
        <v>8.2553323299999981</v>
      </c>
      <c r="N260" s="238">
        <f t="shared" si="20"/>
        <v>133.87330386827375</v>
      </c>
      <c r="O260" s="237">
        <f t="shared" si="21"/>
        <v>23.255621299099495</v>
      </c>
      <c r="P260" s="31">
        <v>21.09089097</v>
      </c>
      <c r="Q260" s="31">
        <v>0</v>
      </c>
      <c r="R260" s="32">
        <f t="shared" si="22"/>
        <v>21.09089097</v>
      </c>
      <c r="S260" s="31">
        <v>20.066085389999998</v>
      </c>
      <c r="T260" s="31">
        <v>0</v>
      </c>
      <c r="U260" s="32">
        <f t="shared" si="24"/>
        <v>20.066085389999998</v>
      </c>
    </row>
    <row r="261" spans="1:21" s="33" customFormat="1" ht="18" customHeight="1" x14ac:dyDescent="0.25">
      <c r="A261" s="242">
        <v>313</v>
      </c>
      <c r="B261" s="243" t="s">
        <v>117</v>
      </c>
      <c r="C261" s="243" t="s">
        <v>377</v>
      </c>
      <c r="D261" s="244">
        <v>1645.86429125</v>
      </c>
      <c r="E261" s="245">
        <f t="shared" si="23"/>
        <v>1084.1901046799999</v>
      </c>
      <c r="F261" s="244">
        <v>0</v>
      </c>
      <c r="G261" s="244">
        <v>172.97676927560002</v>
      </c>
      <c r="H261" s="238">
        <f t="shared" si="19"/>
        <v>388.69741729440005</v>
      </c>
      <c r="I261" s="238"/>
      <c r="J261" s="244">
        <v>605.46914521999997</v>
      </c>
      <c r="K261" s="238">
        <v>0</v>
      </c>
      <c r="L261" s="244">
        <v>0</v>
      </c>
      <c r="M261" s="244">
        <v>149.24441486000001</v>
      </c>
      <c r="N261" s="238">
        <f t="shared" si="20"/>
        <v>456.22473035999997</v>
      </c>
      <c r="O261" s="237">
        <f t="shared" si="21"/>
        <v>17.372719771496349</v>
      </c>
      <c r="P261" s="31">
        <v>11.09594368</v>
      </c>
      <c r="Q261" s="31">
        <v>1073.094161</v>
      </c>
      <c r="R261" s="32">
        <f t="shared" si="22"/>
        <v>1084.1901046799999</v>
      </c>
      <c r="S261" s="31">
        <v>0</v>
      </c>
      <c r="T261" s="31">
        <v>0</v>
      </c>
      <c r="U261" s="32">
        <f t="shared" si="24"/>
        <v>0</v>
      </c>
    </row>
    <row r="262" spans="1:21" s="33" customFormat="1" ht="18" customHeight="1" x14ac:dyDescent="0.25">
      <c r="A262" s="242">
        <v>314</v>
      </c>
      <c r="B262" s="243" t="s">
        <v>127</v>
      </c>
      <c r="C262" s="243" t="s">
        <v>378</v>
      </c>
      <c r="D262" s="244">
        <v>49.362595749999997</v>
      </c>
      <c r="E262" s="245">
        <f t="shared" si="23"/>
        <v>11.796871640000001</v>
      </c>
      <c r="F262" s="244">
        <v>0</v>
      </c>
      <c r="G262" s="244">
        <v>36.660227970000008</v>
      </c>
      <c r="H262" s="238">
        <f t="shared" si="19"/>
        <v>0.90549613999998968</v>
      </c>
      <c r="I262" s="238"/>
      <c r="J262" s="244">
        <v>61.521232255110377</v>
      </c>
      <c r="K262" s="238">
        <v>26.940184143441549</v>
      </c>
      <c r="L262" s="244">
        <v>0</v>
      </c>
      <c r="M262" s="244">
        <v>33.374749439999995</v>
      </c>
      <c r="N262" s="238">
        <f t="shared" si="20"/>
        <v>1.2062986716688329</v>
      </c>
      <c r="O262" s="237">
        <f t="shared" si="21"/>
        <v>33.21963710070002</v>
      </c>
      <c r="P262" s="31">
        <v>2.29144339</v>
      </c>
      <c r="Q262" s="31">
        <v>9.5054282500000014</v>
      </c>
      <c r="R262" s="32">
        <f t="shared" si="22"/>
        <v>11.796871640000001</v>
      </c>
      <c r="S262" s="31">
        <v>3.2542278699999998</v>
      </c>
      <c r="T262" s="31">
        <v>23.685956273441548</v>
      </c>
      <c r="U262" s="32">
        <f t="shared" si="24"/>
        <v>26.940184143441549</v>
      </c>
    </row>
    <row r="263" spans="1:21" s="33" customFormat="1" ht="18" customHeight="1" x14ac:dyDescent="0.25">
      <c r="A263" s="242">
        <v>316</v>
      </c>
      <c r="B263" s="243" t="s">
        <v>131</v>
      </c>
      <c r="C263" s="243" t="s">
        <v>379</v>
      </c>
      <c r="D263" s="244">
        <v>30.308967750000001</v>
      </c>
      <c r="E263" s="245">
        <f t="shared" si="23"/>
        <v>12.315791109999999</v>
      </c>
      <c r="F263" s="244">
        <v>0</v>
      </c>
      <c r="G263" s="244">
        <v>4.9576340599999993</v>
      </c>
      <c r="H263" s="238">
        <f t="shared" si="19"/>
        <v>13.035542580000001</v>
      </c>
      <c r="I263" s="238"/>
      <c r="J263" s="244">
        <v>17.576049007146565</v>
      </c>
      <c r="K263" s="238">
        <v>12.677922605241731</v>
      </c>
      <c r="L263" s="244">
        <v>0</v>
      </c>
      <c r="M263" s="244">
        <v>4.5534979900000003</v>
      </c>
      <c r="N263" s="238">
        <f t="shared" si="20"/>
        <v>0.34462841190483395</v>
      </c>
      <c r="O263" s="237">
        <f t="shared" si="21"/>
        <v>-97.35624037288953</v>
      </c>
      <c r="P263" s="31">
        <v>6.3252848599999991</v>
      </c>
      <c r="Q263" s="31">
        <v>5.9905062500000001</v>
      </c>
      <c r="R263" s="32">
        <f t="shared" si="22"/>
        <v>12.315791109999999</v>
      </c>
      <c r="S263" s="31">
        <v>6.3252848599999991</v>
      </c>
      <c r="T263" s="31">
        <v>6.352637745241732</v>
      </c>
      <c r="U263" s="32">
        <f t="shared" si="24"/>
        <v>12.677922605241731</v>
      </c>
    </row>
    <row r="264" spans="1:21" s="33" customFormat="1" ht="18" customHeight="1" x14ac:dyDescent="0.25">
      <c r="A264" s="242">
        <v>317</v>
      </c>
      <c r="B264" s="243" t="s">
        <v>219</v>
      </c>
      <c r="C264" s="243" t="s">
        <v>380</v>
      </c>
      <c r="D264" s="244">
        <v>57.250325499999995</v>
      </c>
      <c r="E264" s="245">
        <f t="shared" si="23"/>
        <v>23.392111539999998</v>
      </c>
      <c r="F264" s="244">
        <v>0</v>
      </c>
      <c r="G264" s="244">
        <v>16.895107300000003</v>
      </c>
      <c r="H264" s="238">
        <f t="shared" si="19"/>
        <v>16.963106659999998</v>
      </c>
      <c r="I264" s="238"/>
      <c r="J264" s="244">
        <v>44.393393451767352</v>
      </c>
      <c r="K264" s="238">
        <v>28.10482140663466</v>
      </c>
      <c r="L264" s="244">
        <v>0</v>
      </c>
      <c r="M264" s="244">
        <v>15.418113349999999</v>
      </c>
      <c r="N264" s="238">
        <f t="shared" si="20"/>
        <v>0.8704586951326938</v>
      </c>
      <c r="O264" s="237">
        <f t="shared" si="21"/>
        <v>-94.868518411280832</v>
      </c>
      <c r="P264" s="31">
        <v>6.5456960399999993</v>
      </c>
      <c r="Q264" s="31">
        <v>16.846415499999999</v>
      </c>
      <c r="R264" s="32">
        <f t="shared" si="22"/>
        <v>23.392111539999998</v>
      </c>
      <c r="S264" s="31">
        <v>6.5456960399999993</v>
      </c>
      <c r="T264" s="31">
        <v>21.55912536663466</v>
      </c>
      <c r="U264" s="32">
        <f t="shared" si="24"/>
        <v>28.10482140663466</v>
      </c>
    </row>
    <row r="265" spans="1:21" s="33" customFormat="1" ht="18" customHeight="1" x14ac:dyDescent="0.25">
      <c r="A265" s="242">
        <v>318</v>
      </c>
      <c r="B265" s="243" t="s">
        <v>131</v>
      </c>
      <c r="C265" s="243" t="s">
        <v>381</v>
      </c>
      <c r="D265" s="244">
        <v>32.95254225</v>
      </c>
      <c r="E265" s="245">
        <f t="shared" si="23"/>
        <v>9.9272340000000003</v>
      </c>
      <c r="F265" s="244">
        <v>0</v>
      </c>
      <c r="G265" s="244">
        <v>0.70444236000000005</v>
      </c>
      <c r="H265" s="238">
        <f t="shared" si="19"/>
        <v>22.32086589</v>
      </c>
      <c r="I265" s="238"/>
      <c r="J265" s="244">
        <v>10.968729789755658</v>
      </c>
      <c r="K265" s="238">
        <v>10.051941386623195</v>
      </c>
      <c r="L265" s="244">
        <v>0</v>
      </c>
      <c r="M265" s="244">
        <v>0.70171527</v>
      </c>
      <c r="N265" s="238">
        <f t="shared" si="20"/>
        <v>0.2150731331324629</v>
      </c>
      <c r="O265" s="237">
        <f t="shared" si="21"/>
        <v>-99.036448074226286</v>
      </c>
      <c r="P265" s="31">
        <v>0</v>
      </c>
      <c r="Q265" s="31">
        <v>9.9272340000000003</v>
      </c>
      <c r="R265" s="32">
        <f t="shared" si="22"/>
        <v>9.9272340000000003</v>
      </c>
      <c r="S265" s="31">
        <v>0</v>
      </c>
      <c r="T265" s="31">
        <v>10.051941386623195</v>
      </c>
      <c r="U265" s="32">
        <f t="shared" si="24"/>
        <v>10.051941386623195</v>
      </c>
    </row>
    <row r="266" spans="1:21" s="33" customFormat="1" ht="18" customHeight="1" x14ac:dyDescent="0.25">
      <c r="A266" s="242">
        <v>319</v>
      </c>
      <c r="B266" s="243" t="s">
        <v>219</v>
      </c>
      <c r="C266" s="243" t="s">
        <v>382</v>
      </c>
      <c r="D266" s="244">
        <v>88.156044750000007</v>
      </c>
      <c r="E266" s="245">
        <f t="shared" si="23"/>
        <v>59.320955720000001</v>
      </c>
      <c r="F266" s="244">
        <v>0</v>
      </c>
      <c r="G266" s="244">
        <v>8.8406263700000007</v>
      </c>
      <c r="H266" s="238">
        <f t="shared" si="19"/>
        <v>19.994462660000003</v>
      </c>
      <c r="I266" s="238"/>
      <c r="J266" s="244">
        <v>59.40568896806974</v>
      </c>
      <c r="K266" s="238">
        <v>48.999340997323273</v>
      </c>
      <c r="L266" s="244">
        <v>0</v>
      </c>
      <c r="M266" s="244">
        <v>9.2415305400000012</v>
      </c>
      <c r="N266" s="238">
        <f t="shared" si="20"/>
        <v>1.1648174307464654</v>
      </c>
      <c r="O266" s="237">
        <f t="shared" si="21"/>
        <v>-94.17429990215868</v>
      </c>
      <c r="P266" s="31">
        <v>42.149315219999998</v>
      </c>
      <c r="Q266" s="31">
        <v>17.171640499999999</v>
      </c>
      <c r="R266" s="32">
        <f t="shared" si="22"/>
        <v>59.320955720000001</v>
      </c>
      <c r="S266" s="31">
        <v>42.149315219999998</v>
      </c>
      <c r="T266" s="31">
        <v>6.8500257773232756</v>
      </c>
      <c r="U266" s="32">
        <f t="shared" si="24"/>
        <v>48.999340997323273</v>
      </c>
    </row>
    <row r="267" spans="1:21" s="33" customFormat="1" ht="18" customHeight="1" x14ac:dyDescent="0.25">
      <c r="A267" s="242">
        <v>320</v>
      </c>
      <c r="B267" s="243" t="s">
        <v>127</v>
      </c>
      <c r="C267" s="243" t="s">
        <v>383</v>
      </c>
      <c r="D267" s="244">
        <v>42.89828275</v>
      </c>
      <c r="E267" s="245">
        <f t="shared" si="23"/>
        <v>16.320531089999999</v>
      </c>
      <c r="F267" s="244">
        <v>0</v>
      </c>
      <c r="G267" s="244">
        <v>17.023255600000002</v>
      </c>
      <c r="H267" s="238">
        <f t="shared" si="19"/>
        <v>9.5544960599999982</v>
      </c>
      <c r="I267" s="238"/>
      <c r="J267" s="244">
        <v>36.779512718325776</v>
      </c>
      <c r="K267" s="238">
        <v>20.423992082280172</v>
      </c>
      <c r="L267" s="244">
        <v>0</v>
      </c>
      <c r="M267" s="244">
        <v>15.634353719999996</v>
      </c>
      <c r="N267" s="238">
        <f t="shared" si="20"/>
        <v>0.72116691604560756</v>
      </c>
      <c r="O267" s="237">
        <f t="shared" si="21"/>
        <v>-92.452067471514482</v>
      </c>
      <c r="P267" s="31">
        <v>13.94684159</v>
      </c>
      <c r="Q267" s="31">
        <v>2.3736895000000002</v>
      </c>
      <c r="R267" s="32">
        <f t="shared" si="22"/>
        <v>16.320531089999999</v>
      </c>
      <c r="S267" s="31">
        <v>14.18476334</v>
      </c>
      <c r="T267" s="31">
        <v>6.239228742280174</v>
      </c>
      <c r="U267" s="32">
        <f t="shared" si="24"/>
        <v>20.423992082280172</v>
      </c>
    </row>
    <row r="268" spans="1:21" s="33" customFormat="1" ht="18" customHeight="1" x14ac:dyDescent="0.25">
      <c r="A268" s="242">
        <v>321</v>
      </c>
      <c r="B268" s="243" t="s">
        <v>219</v>
      </c>
      <c r="C268" s="243" t="s">
        <v>384</v>
      </c>
      <c r="D268" s="244">
        <v>102.56506049999999</v>
      </c>
      <c r="E268" s="245">
        <f t="shared" si="23"/>
        <v>20.66702493</v>
      </c>
      <c r="F268" s="244">
        <v>0</v>
      </c>
      <c r="G268" s="244">
        <v>9.7090528800000016</v>
      </c>
      <c r="H268" s="238">
        <f t="shared" si="19"/>
        <v>72.188982689999989</v>
      </c>
      <c r="I268" s="238"/>
      <c r="J268" s="244">
        <v>31.710537112065339</v>
      </c>
      <c r="K268" s="238">
        <v>20.925771794573862</v>
      </c>
      <c r="L268" s="244">
        <v>0</v>
      </c>
      <c r="M268" s="244">
        <v>10.16299008</v>
      </c>
      <c r="N268" s="238">
        <f t="shared" si="20"/>
        <v>0.62177523749147667</v>
      </c>
      <c r="O268" s="237">
        <f t="shared" si="21"/>
        <v>-99.138684028612005</v>
      </c>
      <c r="P268" s="31">
        <v>14.875413180000001</v>
      </c>
      <c r="Q268" s="31">
        <v>5.7916117499999995</v>
      </c>
      <c r="R268" s="32">
        <f t="shared" si="22"/>
        <v>20.66702493</v>
      </c>
      <c r="S268" s="31">
        <v>15.25798657</v>
      </c>
      <c r="T268" s="31">
        <v>5.667785224573862</v>
      </c>
      <c r="U268" s="32">
        <f t="shared" si="24"/>
        <v>20.925771794573862</v>
      </c>
    </row>
    <row r="269" spans="1:21" s="33" customFormat="1" ht="18" customHeight="1" x14ac:dyDescent="0.25">
      <c r="A269" s="242">
        <v>322</v>
      </c>
      <c r="B269" s="243" t="s">
        <v>219</v>
      </c>
      <c r="C269" s="243" t="s">
        <v>385</v>
      </c>
      <c r="D269" s="244">
        <v>186.69063499999999</v>
      </c>
      <c r="E269" s="245">
        <f t="shared" si="23"/>
        <v>70.347818560000007</v>
      </c>
      <c r="F269" s="244">
        <v>0</v>
      </c>
      <c r="G269" s="244">
        <v>119.21827766999996</v>
      </c>
      <c r="H269" s="238">
        <f t="shared" si="19"/>
        <v>-2.8754612299999849</v>
      </c>
      <c r="I269" s="238"/>
      <c r="J269" s="244">
        <v>190.08336896393035</v>
      </c>
      <c r="K269" s="238">
        <v>81.835491242284618</v>
      </c>
      <c r="L269" s="244">
        <v>0</v>
      </c>
      <c r="M269" s="244">
        <v>104.52075284000001</v>
      </c>
      <c r="N269" s="238">
        <f t="shared" si="20"/>
        <v>3.7271248816457216</v>
      </c>
      <c r="O269" s="237">
        <f t="shared" si="21"/>
        <v>-229.61833193090007</v>
      </c>
      <c r="P269" s="31">
        <v>67.171232810000006</v>
      </c>
      <c r="Q269" s="31">
        <v>3.1765857500000005</v>
      </c>
      <c r="R269" s="32">
        <f t="shared" si="22"/>
        <v>70.347818560000007</v>
      </c>
      <c r="S269" s="31">
        <v>59.232214849999998</v>
      </c>
      <c r="T269" s="31">
        <v>22.603276392284624</v>
      </c>
      <c r="U269" s="32">
        <f t="shared" si="24"/>
        <v>81.835491242284618</v>
      </c>
    </row>
    <row r="270" spans="1:21" s="33" customFormat="1" ht="18" customHeight="1" x14ac:dyDescent="0.25">
      <c r="A270" s="242">
        <v>327</v>
      </c>
      <c r="B270" s="243" t="s">
        <v>115</v>
      </c>
      <c r="C270" s="243" t="s">
        <v>386</v>
      </c>
      <c r="D270" s="244">
        <v>56.955059750000004</v>
      </c>
      <c r="E270" s="245">
        <f t="shared" si="23"/>
        <v>32.305136060000002</v>
      </c>
      <c r="F270" s="244">
        <v>0</v>
      </c>
      <c r="G270" s="244">
        <v>30.215980040000002</v>
      </c>
      <c r="H270" s="238">
        <f t="shared" si="19"/>
        <v>-5.5660563500000002</v>
      </c>
      <c r="I270" s="238"/>
      <c r="J270" s="244">
        <v>60.119615600767631</v>
      </c>
      <c r="K270" s="238">
        <v>46.326594470000003</v>
      </c>
      <c r="L270" s="244">
        <v>0</v>
      </c>
      <c r="M270" s="244">
        <v>38.817205000000016</v>
      </c>
      <c r="N270" s="238">
        <f t="shared" si="20"/>
        <v>-25.024183869232388</v>
      </c>
      <c r="O270" s="237">
        <f t="shared" si="21"/>
        <v>349.58552870619764</v>
      </c>
      <c r="P270" s="31">
        <v>32.305136060000002</v>
      </c>
      <c r="Q270" s="31">
        <v>0</v>
      </c>
      <c r="R270" s="32">
        <f t="shared" si="22"/>
        <v>32.305136060000002</v>
      </c>
      <c r="S270" s="31">
        <v>28.385931470000003</v>
      </c>
      <c r="T270" s="31">
        <v>17.940663000000001</v>
      </c>
      <c r="U270" s="32">
        <f t="shared" si="24"/>
        <v>46.326594470000003</v>
      </c>
    </row>
    <row r="271" spans="1:21" s="33" customFormat="1" ht="18" customHeight="1" x14ac:dyDescent="0.25">
      <c r="A271" s="242">
        <v>328</v>
      </c>
      <c r="B271" s="243" t="s">
        <v>127</v>
      </c>
      <c r="C271" s="243" t="s">
        <v>387</v>
      </c>
      <c r="D271" s="244">
        <v>4.130039</v>
      </c>
      <c r="E271" s="245">
        <f t="shared" si="23"/>
        <v>3.1395325499999998</v>
      </c>
      <c r="F271" s="244">
        <v>0</v>
      </c>
      <c r="G271" s="244">
        <v>1.8595139899999997</v>
      </c>
      <c r="H271" s="238">
        <f t="shared" si="19"/>
        <v>-0.86900753999999947</v>
      </c>
      <c r="I271" s="238"/>
      <c r="J271" s="244">
        <v>4.3127237892277641</v>
      </c>
      <c r="K271" s="238">
        <v>2.6347335076742802</v>
      </c>
      <c r="L271" s="244">
        <v>0</v>
      </c>
      <c r="M271" s="244">
        <v>1.5934270700000002</v>
      </c>
      <c r="N271" s="238">
        <f t="shared" si="20"/>
        <v>8.4563211553483786E-2</v>
      </c>
      <c r="O271" s="237">
        <f t="shared" si="21"/>
        <v>-109.73101010763196</v>
      </c>
      <c r="P271" s="31">
        <v>2.8882437999999997</v>
      </c>
      <c r="Q271" s="31">
        <v>0.25128875000000001</v>
      </c>
      <c r="R271" s="32">
        <f t="shared" si="22"/>
        <v>3.1395325499999998</v>
      </c>
      <c r="S271" s="31">
        <v>2.5517735200000002</v>
      </c>
      <c r="T271" s="31">
        <v>8.2959987674279992E-2</v>
      </c>
      <c r="U271" s="32">
        <f t="shared" si="24"/>
        <v>2.6347335076742802</v>
      </c>
    </row>
    <row r="272" spans="1:21" s="33" customFormat="1" ht="18" customHeight="1" x14ac:dyDescent="0.25">
      <c r="A272" s="242">
        <v>336</v>
      </c>
      <c r="B272" s="243" t="s">
        <v>219</v>
      </c>
      <c r="C272" s="243" t="s">
        <v>388</v>
      </c>
      <c r="D272" s="244">
        <v>64.616702000000004</v>
      </c>
      <c r="E272" s="245">
        <f t="shared" si="23"/>
        <v>44.510423740000007</v>
      </c>
      <c r="F272" s="244">
        <v>0</v>
      </c>
      <c r="G272" s="244">
        <v>21.921576399999992</v>
      </c>
      <c r="H272" s="238">
        <f t="shared" si="19"/>
        <v>-1.8152981399999959</v>
      </c>
      <c r="I272" s="238"/>
      <c r="J272" s="244">
        <v>75.459895541662661</v>
      </c>
      <c r="K272" s="238">
        <v>51.49129675672809</v>
      </c>
      <c r="L272" s="244">
        <v>0</v>
      </c>
      <c r="M272" s="244">
        <v>22.48899299</v>
      </c>
      <c r="N272" s="238">
        <f t="shared" si="20"/>
        <v>1.4796057949345709</v>
      </c>
      <c r="O272" s="237">
        <f t="shared" si="21"/>
        <v>-181.50759163641155</v>
      </c>
      <c r="P272" s="31">
        <v>27.174952490000003</v>
      </c>
      <c r="Q272" s="31">
        <v>17.335471250000001</v>
      </c>
      <c r="R272" s="32">
        <f t="shared" si="22"/>
        <v>44.510423740000007</v>
      </c>
      <c r="S272" s="31">
        <v>28.730451170000002</v>
      </c>
      <c r="T272" s="31">
        <v>22.760845586728085</v>
      </c>
      <c r="U272" s="32">
        <f t="shared" si="24"/>
        <v>51.49129675672809</v>
      </c>
    </row>
    <row r="273" spans="1:21" s="33" customFormat="1" ht="18" customHeight="1" x14ac:dyDescent="0.25">
      <c r="A273" s="242">
        <v>337</v>
      </c>
      <c r="B273" s="243" t="s">
        <v>219</v>
      </c>
      <c r="C273" s="243" t="s">
        <v>389</v>
      </c>
      <c r="D273" s="244">
        <v>346.56301100000002</v>
      </c>
      <c r="E273" s="245">
        <f t="shared" si="23"/>
        <v>58.123593989999982</v>
      </c>
      <c r="F273" s="244">
        <v>0</v>
      </c>
      <c r="G273" s="244">
        <v>26.966467690000002</v>
      </c>
      <c r="H273" s="238">
        <f t="shared" si="19"/>
        <v>261.47294932000005</v>
      </c>
      <c r="I273" s="238"/>
      <c r="J273" s="244">
        <v>103.46860053240047</v>
      </c>
      <c r="K273" s="238">
        <v>75.81770341352987</v>
      </c>
      <c r="L273" s="244">
        <v>0</v>
      </c>
      <c r="M273" s="244">
        <v>25.62210103</v>
      </c>
      <c r="N273" s="238">
        <f t="shared" si="20"/>
        <v>2.0287960888706031</v>
      </c>
      <c r="O273" s="237">
        <f t="shared" si="21"/>
        <v>-99.224089492183893</v>
      </c>
      <c r="P273" s="31">
        <v>53.044855489999982</v>
      </c>
      <c r="Q273" s="31">
        <v>5.0787385</v>
      </c>
      <c r="R273" s="32">
        <f t="shared" si="22"/>
        <v>58.123593989999982</v>
      </c>
      <c r="S273" s="31">
        <v>50.633988779999989</v>
      </c>
      <c r="T273" s="31">
        <v>25.183714633529878</v>
      </c>
      <c r="U273" s="32">
        <f t="shared" si="24"/>
        <v>75.81770341352987</v>
      </c>
    </row>
    <row r="274" spans="1:21" s="33" customFormat="1" ht="18" customHeight="1" x14ac:dyDescent="0.25">
      <c r="A274" s="242">
        <v>338</v>
      </c>
      <c r="B274" s="243" t="s">
        <v>219</v>
      </c>
      <c r="C274" s="243" t="s">
        <v>390</v>
      </c>
      <c r="D274" s="244">
        <v>152.24295025000001</v>
      </c>
      <c r="E274" s="245">
        <f t="shared" si="23"/>
        <v>58.421513168349961</v>
      </c>
      <c r="F274" s="244">
        <v>0</v>
      </c>
      <c r="G274" s="244">
        <v>20.683238820246501</v>
      </c>
      <c r="H274" s="238">
        <f t="shared" ref="H274:H280" si="25">D274-E274-G274</f>
        <v>73.138198261403545</v>
      </c>
      <c r="I274" s="238"/>
      <c r="J274" s="244">
        <v>54.479982889292721</v>
      </c>
      <c r="K274" s="238">
        <v>37.249483990679138</v>
      </c>
      <c r="L274" s="244">
        <v>0</v>
      </c>
      <c r="M274" s="244">
        <v>16.162263940000003</v>
      </c>
      <c r="N274" s="238">
        <f t="shared" ref="N274:N280" si="26">J274-K274-M274</f>
        <v>1.06823495861358</v>
      </c>
      <c r="O274" s="237">
        <f t="shared" ref="O274:O280" si="27">IF(OR(H274=0,N274=0),"N.A.",IF((((N274-H274)/H274))*100&gt;=500,"500&lt;",IF((((N274-H274)/H274))*100&lt;=-500,"&lt;-500",(((N274-H274)/H274))*100)))</f>
        <v>-98.539429485539713</v>
      </c>
      <c r="P274" s="31">
        <v>45.394134668349963</v>
      </c>
      <c r="Q274" s="31">
        <v>13.027378500000001</v>
      </c>
      <c r="R274" s="32">
        <f t="shared" ref="R274:R280" si="28">P274+Q274</f>
        <v>58.421513168349961</v>
      </c>
      <c r="S274" s="31">
        <v>23.714463679999994</v>
      </c>
      <c r="T274" s="31">
        <v>13.535020310679142</v>
      </c>
      <c r="U274" s="32">
        <f t="shared" si="24"/>
        <v>37.249483990679138</v>
      </c>
    </row>
    <row r="275" spans="1:21" s="33" customFormat="1" ht="18" customHeight="1" x14ac:dyDescent="0.25">
      <c r="A275" s="242">
        <v>339</v>
      </c>
      <c r="B275" s="243" t="s">
        <v>219</v>
      </c>
      <c r="C275" s="243" t="s">
        <v>391</v>
      </c>
      <c r="D275" s="244">
        <v>321.15159875000001</v>
      </c>
      <c r="E275" s="245">
        <f t="shared" ref="E275:E280" si="29">R275</f>
        <v>241.95310931000012</v>
      </c>
      <c r="F275" s="244">
        <v>0</v>
      </c>
      <c r="G275" s="244">
        <v>156.13048436000005</v>
      </c>
      <c r="H275" s="238">
        <f t="shared" si="25"/>
        <v>-76.931994920000164</v>
      </c>
      <c r="I275" s="238"/>
      <c r="J275" s="244">
        <v>372.9106175099713</v>
      </c>
      <c r="K275" s="238">
        <v>218.53929623761888</v>
      </c>
      <c r="L275" s="244">
        <v>0</v>
      </c>
      <c r="M275" s="244">
        <v>147.05934838000002</v>
      </c>
      <c r="N275" s="238">
        <f t="shared" si="26"/>
        <v>7.3119728923524008</v>
      </c>
      <c r="O275" s="237">
        <f t="shared" si="27"/>
        <v>-109.5044628700399</v>
      </c>
      <c r="P275" s="31">
        <v>189.85949406000012</v>
      </c>
      <c r="Q275" s="31">
        <v>52.093615250000006</v>
      </c>
      <c r="R275" s="32">
        <f t="shared" si="28"/>
        <v>241.95310931000012</v>
      </c>
      <c r="S275" s="31">
        <v>179.51899183999998</v>
      </c>
      <c r="T275" s="31">
        <v>39.020304397618901</v>
      </c>
      <c r="U275" s="32">
        <f t="shared" ref="U275:U280" si="30">S275+T275</f>
        <v>218.53929623761888</v>
      </c>
    </row>
    <row r="276" spans="1:21" s="33" customFormat="1" ht="18" customHeight="1" x14ac:dyDescent="0.25">
      <c r="A276" s="242">
        <v>348</v>
      </c>
      <c r="B276" s="243" t="s">
        <v>131</v>
      </c>
      <c r="C276" s="243" t="s">
        <v>392</v>
      </c>
      <c r="D276" s="244">
        <v>8.1087002500000018</v>
      </c>
      <c r="E276" s="245">
        <f t="shared" si="29"/>
        <v>1.4607244799999999</v>
      </c>
      <c r="F276" s="244">
        <v>0</v>
      </c>
      <c r="G276" s="244">
        <v>2.4163338200000002</v>
      </c>
      <c r="H276" s="238">
        <f t="shared" si="25"/>
        <v>4.231641950000002</v>
      </c>
      <c r="I276" s="238"/>
      <c r="J276" s="244">
        <v>4.5171936426695014</v>
      </c>
      <c r="K276" s="238">
        <v>2.2597239783034326</v>
      </c>
      <c r="L276" s="244">
        <v>0</v>
      </c>
      <c r="M276" s="244">
        <v>2.1688972400000006</v>
      </c>
      <c r="N276" s="238">
        <f t="shared" si="26"/>
        <v>8.8572424366068159E-2</v>
      </c>
      <c r="O276" s="237">
        <f t="shared" si="27"/>
        <v>-97.906901731937211</v>
      </c>
      <c r="P276" s="31">
        <v>5.6433980000000002E-2</v>
      </c>
      <c r="Q276" s="31">
        <v>1.4042904999999999</v>
      </c>
      <c r="R276" s="32">
        <f t="shared" si="28"/>
        <v>1.4607244799999999</v>
      </c>
      <c r="S276" s="31">
        <v>2.4531900000000002E-2</v>
      </c>
      <c r="T276" s="31">
        <v>2.2351920783034327</v>
      </c>
      <c r="U276" s="32">
        <f t="shared" si="30"/>
        <v>2.2597239783034326</v>
      </c>
    </row>
    <row r="277" spans="1:21" s="33" customFormat="1" ht="18" customHeight="1" x14ac:dyDescent="0.25">
      <c r="A277" s="242">
        <v>349</v>
      </c>
      <c r="B277" s="243" t="s">
        <v>219</v>
      </c>
      <c r="C277" s="243" t="s">
        <v>393</v>
      </c>
      <c r="D277" s="244">
        <v>23.962478000000001</v>
      </c>
      <c r="E277" s="245">
        <f t="shared" si="29"/>
        <v>41.816190670000005</v>
      </c>
      <c r="F277" s="244">
        <v>0</v>
      </c>
      <c r="G277" s="244">
        <v>8.8631184199999993</v>
      </c>
      <c r="H277" s="238">
        <f t="shared" si="25"/>
        <v>-26.716831090000003</v>
      </c>
      <c r="I277" s="238"/>
      <c r="J277" s="244">
        <v>22.987201669596775</v>
      </c>
      <c r="K277" s="238">
        <v>14.807715255094875</v>
      </c>
      <c r="L277" s="244">
        <v>0</v>
      </c>
      <c r="M277" s="244">
        <v>7.7287569700000001</v>
      </c>
      <c r="N277" s="238">
        <f t="shared" si="26"/>
        <v>0.45072944450190011</v>
      </c>
      <c r="O277" s="237">
        <f t="shared" si="27"/>
        <v>-101.68706177384415</v>
      </c>
      <c r="P277" s="31">
        <v>36.124233420000003</v>
      </c>
      <c r="Q277" s="31">
        <v>5.6919572499999997</v>
      </c>
      <c r="R277" s="32">
        <f t="shared" si="28"/>
        <v>41.816190670000005</v>
      </c>
      <c r="S277" s="31">
        <v>12.968700749999998</v>
      </c>
      <c r="T277" s="31">
        <v>1.8390145050948772</v>
      </c>
      <c r="U277" s="32">
        <f t="shared" si="30"/>
        <v>14.807715255094875</v>
      </c>
    </row>
    <row r="278" spans="1:21" s="33" customFormat="1" ht="18" customHeight="1" x14ac:dyDescent="0.25">
      <c r="A278" s="242">
        <v>350</v>
      </c>
      <c r="B278" s="243" t="s">
        <v>219</v>
      </c>
      <c r="C278" s="243" t="s">
        <v>394</v>
      </c>
      <c r="D278" s="244">
        <v>42.963386749999998</v>
      </c>
      <c r="E278" s="245">
        <f t="shared" si="29"/>
        <v>64.412551739999998</v>
      </c>
      <c r="F278" s="244">
        <v>0</v>
      </c>
      <c r="G278" s="244">
        <v>29.892766040000005</v>
      </c>
      <c r="H278" s="238">
        <f t="shared" si="25"/>
        <v>-51.341931030000005</v>
      </c>
      <c r="I278" s="238"/>
      <c r="J278" s="244">
        <v>73.998625338194429</v>
      </c>
      <c r="K278" s="238">
        <v>46.275619830190635</v>
      </c>
      <c r="L278" s="244">
        <v>0</v>
      </c>
      <c r="M278" s="244">
        <v>26.272052069999997</v>
      </c>
      <c r="N278" s="238">
        <f t="shared" si="26"/>
        <v>1.4509534380037969</v>
      </c>
      <c r="O278" s="237">
        <f t="shared" si="27"/>
        <v>-102.82605934154674</v>
      </c>
      <c r="P278" s="31">
        <v>48.650032490000001</v>
      </c>
      <c r="Q278" s="31">
        <v>15.762519249999999</v>
      </c>
      <c r="R278" s="32">
        <f t="shared" si="28"/>
        <v>64.412551739999998</v>
      </c>
      <c r="S278" s="31">
        <v>42.095948530000001</v>
      </c>
      <c r="T278" s="31">
        <v>4.1796713001906349</v>
      </c>
      <c r="U278" s="32">
        <f t="shared" si="30"/>
        <v>46.275619830190635</v>
      </c>
    </row>
    <row r="279" spans="1:21" s="33" customFormat="1" ht="18" customHeight="1" x14ac:dyDescent="0.25">
      <c r="A279" s="242">
        <v>352</v>
      </c>
      <c r="B279" s="243" t="s">
        <v>219</v>
      </c>
      <c r="C279" s="243" t="s">
        <v>395</v>
      </c>
      <c r="D279" s="244">
        <v>0</v>
      </c>
      <c r="E279" s="245">
        <f t="shared" si="29"/>
        <v>1.440453</v>
      </c>
      <c r="F279" s="244">
        <v>0</v>
      </c>
      <c r="G279" s="244">
        <v>2.8230347959920001</v>
      </c>
      <c r="H279" s="238">
        <f t="shared" si="25"/>
        <v>-4.2634877959919999</v>
      </c>
      <c r="I279" s="238"/>
      <c r="J279" s="244">
        <v>11.710073189625092</v>
      </c>
      <c r="K279" s="238">
        <v>9.0281368613971473</v>
      </c>
      <c r="L279" s="244">
        <v>0</v>
      </c>
      <c r="M279" s="244">
        <v>2.4523270499999996</v>
      </c>
      <c r="N279" s="238">
        <f t="shared" si="26"/>
        <v>0.22960927822794508</v>
      </c>
      <c r="O279" s="237">
        <f t="shared" si="27"/>
        <v>-105.38547989849518</v>
      </c>
      <c r="P279" s="31">
        <v>1.440453</v>
      </c>
      <c r="Q279" s="31">
        <v>0</v>
      </c>
      <c r="R279" s="32">
        <f t="shared" si="28"/>
        <v>1.440453</v>
      </c>
      <c r="S279" s="31">
        <v>4.0367522200000003</v>
      </c>
      <c r="T279" s="31">
        <v>4.991384641397147</v>
      </c>
      <c r="U279" s="32">
        <f t="shared" si="30"/>
        <v>9.0281368613971473</v>
      </c>
    </row>
    <row r="280" spans="1:21" s="34" customFormat="1" ht="18" customHeight="1" thickBot="1" x14ac:dyDescent="0.3">
      <c r="A280" s="246">
        <v>355</v>
      </c>
      <c r="B280" s="247" t="s">
        <v>219</v>
      </c>
      <c r="C280" s="247" t="s">
        <v>396</v>
      </c>
      <c r="D280" s="248">
        <v>103.634255</v>
      </c>
      <c r="E280" s="249">
        <f t="shared" si="29"/>
        <v>58.669920500000003</v>
      </c>
      <c r="F280" s="248">
        <v>0</v>
      </c>
      <c r="G280" s="248">
        <v>0</v>
      </c>
      <c r="H280" s="250">
        <f t="shared" si="25"/>
        <v>44.964334499999993</v>
      </c>
      <c r="I280" s="250"/>
      <c r="J280" s="248">
        <v>0</v>
      </c>
      <c r="K280" s="250">
        <v>0</v>
      </c>
      <c r="L280" s="248">
        <v>0</v>
      </c>
      <c r="M280" s="248">
        <v>0</v>
      </c>
      <c r="N280" s="250">
        <f t="shared" si="26"/>
        <v>0</v>
      </c>
      <c r="O280" s="251" t="str">
        <f t="shared" si="27"/>
        <v>N.A.</v>
      </c>
      <c r="P280" s="31">
        <v>0</v>
      </c>
      <c r="Q280" s="31">
        <v>58.669920500000003</v>
      </c>
      <c r="R280" s="32">
        <f t="shared" si="28"/>
        <v>58.669920500000003</v>
      </c>
      <c r="S280" s="31">
        <v>0</v>
      </c>
      <c r="T280" s="31">
        <v>0</v>
      </c>
      <c r="U280" s="32">
        <f t="shared" si="30"/>
        <v>0</v>
      </c>
    </row>
    <row r="281" spans="1:21" s="35" customFormat="1" ht="15" customHeight="1" x14ac:dyDescent="0.25">
      <c r="A281" s="110" t="s">
        <v>891</v>
      </c>
      <c r="B281" s="111"/>
      <c r="C281" s="103"/>
      <c r="D281" s="103"/>
      <c r="E281" s="103"/>
      <c r="F281" s="103"/>
      <c r="G281" s="103"/>
      <c r="H281" s="103"/>
      <c r="I281" s="103"/>
      <c r="J281" s="103"/>
      <c r="K281" s="103"/>
      <c r="L281" s="103"/>
      <c r="M281" s="103"/>
      <c r="N281" s="103"/>
      <c r="O281" s="103"/>
    </row>
    <row r="282" spans="1:21" s="35" customFormat="1" ht="15" customHeight="1" x14ac:dyDescent="0.25">
      <c r="A282" s="110" t="s">
        <v>916</v>
      </c>
      <c r="B282" s="111"/>
      <c r="C282" s="103"/>
      <c r="D282" s="103"/>
      <c r="E282" s="103"/>
      <c r="F282" s="103"/>
      <c r="G282" s="103"/>
      <c r="H282" s="103"/>
      <c r="I282" s="103"/>
      <c r="J282" s="103"/>
      <c r="K282" s="103"/>
      <c r="L282" s="103"/>
      <c r="M282" s="103"/>
      <c r="N282" s="103"/>
      <c r="O282" s="103"/>
    </row>
    <row r="283" spans="1:21" s="35" customFormat="1" ht="15" customHeight="1" x14ac:dyDescent="0.25">
      <c r="A283" s="112" t="s">
        <v>397</v>
      </c>
      <c r="B283" s="114"/>
      <c r="C283" s="103"/>
      <c r="D283" s="103"/>
      <c r="E283" s="103"/>
      <c r="F283" s="103"/>
      <c r="G283" s="103"/>
      <c r="H283" s="103"/>
      <c r="I283" s="103"/>
      <c r="J283" s="103"/>
      <c r="K283" s="103"/>
      <c r="L283" s="103"/>
      <c r="M283" s="103"/>
      <c r="N283" s="103"/>
      <c r="O283" s="103"/>
    </row>
    <row r="284" spans="1:21" s="35" customFormat="1" ht="15" customHeight="1" x14ac:dyDescent="0.25">
      <c r="A284" s="113" t="s">
        <v>76</v>
      </c>
      <c r="B284" s="115"/>
      <c r="C284" s="103"/>
      <c r="D284" s="103"/>
      <c r="E284" s="103"/>
      <c r="F284" s="103"/>
      <c r="G284" s="103"/>
      <c r="H284" s="103"/>
      <c r="I284" s="103"/>
      <c r="J284" s="103"/>
      <c r="K284" s="103"/>
      <c r="L284" s="103"/>
      <c r="M284" s="103"/>
      <c r="N284" s="103"/>
      <c r="O284" s="103"/>
    </row>
  </sheetData>
  <mergeCells count="29">
    <mergeCell ref="A1:D1"/>
    <mergeCell ref="E1:O1"/>
    <mergeCell ref="A2:O2"/>
    <mergeCell ref="A3:F3"/>
    <mergeCell ref="G3:M3"/>
    <mergeCell ref="N3:O3"/>
    <mergeCell ref="A9:C15"/>
    <mergeCell ref="D9:H9"/>
    <mergeCell ref="J9:N9"/>
    <mergeCell ref="E10:G10"/>
    <mergeCell ref="K10:M10"/>
    <mergeCell ref="A4:M4"/>
    <mergeCell ref="A5:M5"/>
    <mergeCell ref="A6:M6"/>
    <mergeCell ref="A7:M7"/>
    <mergeCell ref="A8:M8"/>
    <mergeCell ref="D11:D14"/>
    <mergeCell ref="H11:H14"/>
    <mergeCell ref="J11:J14"/>
    <mergeCell ref="N11:N14"/>
    <mergeCell ref="O11:O14"/>
    <mergeCell ref="S11:S14"/>
    <mergeCell ref="T11:T14"/>
    <mergeCell ref="U11:U14"/>
    <mergeCell ref="P10:R10"/>
    <mergeCell ref="S10:U10"/>
    <mergeCell ref="P11:P14"/>
    <mergeCell ref="Q11:Q14"/>
    <mergeCell ref="R11:R14"/>
  </mergeCells>
  <printOptions horizontalCentered="1"/>
  <pageMargins left="0.59055118110236227" right="0.39370078740157483" top="0.59055118110236227" bottom="0.39370078740157483" header="0" footer="0"/>
  <pageSetup scale="50" orientation="landscape" r:id="rId1"/>
  <ignoredErrors>
    <ignoredError sqref="J15:N15 D15:H15"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O51"/>
  <sheetViews>
    <sheetView showGridLines="0" topLeftCell="B1" zoomScaleNormal="100" zoomScaleSheetLayoutView="100" workbookViewId="0">
      <selection sqref="A1:D1"/>
    </sheetView>
  </sheetViews>
  <sheetFormatPr baseColWidth="10" defaultColWidth="11.42578125" defaultRowHeight="14.25" x14ac:dyDescent="0.25"/>
  <cols>
    <col min="1" max="1" width="11.42578125" style="40" hidden="1" customWidth="1"/>
    <col min="2" max="2" width="4.5703125" style="40" customWidth="1"/>
    <col min="3" max="3" width="52.140625" style="40" customWidth="1"/>
    <col min="4" max="4" width="12.28515625" style="40" customWidth="1"/>
    <col min="5" max="5" width="11.85546875" style="40" customWidth="1"/>
    <col min="6" max="6" width="12" style="40" customWidth="1"/>
    <col min="7" max="7" width="14.5703125" style="40" customWidth="1"/>
    <col min="8" max="8" width="1.85546875" style="40" customWidth="1"/>
    <col min="9" max="9" width="14.28515625" style="40" customWidth="1"/>
    <col min="10" max="11" width="12.140625" style="40" customWidth="1"/>
    <col min="12" max="12" width="13.140625" style="40" customWidth="1"/>
    <col min="13" max="13" width="12.140625" style="40" customWidth="1"/>
    <col min="14" max="14" width="19.7109375" style="40" customWidth="1"/>
    <col min="15" max="16384" width="11.42578125" style="40"/>
  </cols>
  <sheetData>
    <row r="1" spans="1:15" s="270" customFormat="1" ht="48" customHeight="1" x14ac:dyDescent="0.2">
      <c r="A1" s="190" t="s">
        <v>894</v>
      </c>
      <c r="B1" s="190"/>
      <c r="C1" s="190"/>
      <c r="D1" s="190"/>
      <c r="E1" s="225" t="s">
        <v>896</v>
      </c>
      <c r="F1" s="225"/>
      <c r="G1" s="225"/>
      <c r="H1" s="225"/>
      <c r="I1" s="225"/>
      <c r="J1" s="225"/>
      <c r="K1" s="225"/>
      <c r="L1" s="225"/>
      <c r="M1" s="225"/>
    </row>
    <row r="2" spans="1:15" s="1" customFormat="1" ht="36" customHeight="1" thickBot="1" x14ac:dyDescent="0.45">
      <c r="A2" s="226" t="s">
        <v>895</v>
      </c>
      <c r="B2" s="226"/>
      <c r="C2" s="226"/>
      <c r="D2" s="226"/>
      <c r="E2" s="226"/>
      <c r="F2" s="226"/>
      <c r="G2" s="226"/>
      <c r="H2" s="226"/>
      <c r="I2" s="226"/>
      <c r="J2" s="226"/>
      <c r="K2" s="226"/>
      <c r="L2" s="226"/>
      <c r="M2" s="226"/>
    </row>
    <row r="3" spans="1:15" customFormat="1" ht="4.5" customHeight="1" x14ac:dyDescent="0.4">
      <c r="A3" s="193"/>
      <c r="B3" s="193"/>
      <c r="C3" s="193"/>
      <c r="D3" s="193"/>
      <c r="E3" s="193"/>
      <c r="F3" s="193"/>
      <c r="G3" s="193"/>
      <c r="H3" s="193"/>
      <c r="I3" s="193"/>
      <c r="J3" s="193"/>
      <c r="K3" s="193"/>
      <c r="L3" s="193"/>
      <c r="M3" s="193"/>
    </row>
    <row r="4" spans="1:15" s="36" customFormat="1" ht="18.75" x14ac:dyDescent="0.25">
      <c r="B4" s="275" t="s">
        <v>398</v>
      </c>
      <c r="C4" s="275"/>
      <c r="D4" s="275"/>
      <c r="E4" s="275"/>
      <c r="F4" s="275"/>
      <c r="G4" s="275"/>
      <c r="H4" s="275"/>
      <c r="I4" s="275"/>
      <c r="J4" s="275"/>
      <c r="K4" s="275"/>
      <c r="L4" s="275"/>
      <c r="M4" s="275"/>
    </row>
    <row r="5" spans="1:15" s="36" customFormat="1" ht="18.75" x14ac:dyDescent="0.25">
      <c r="A5" s="37" t="s">
        <v>399</v>
      </c>
      <c r="B5" s="275" t="s">
        <v>400</v>
      </c>
      <c r="C5" s="275"/>
      <c r="D5" s="275"/>
      <c r="E5" s="275"/>
      <c r="F5" s="275"/>
      <c r="G5" s="275"/>
      <c r="H5" s="275"/>
      <c r="I5" s="275"/>
      <c r="J5" s="275"/>
      <c r="K5" s="275"/>
      <c r="L5" s="275"/>
      <c r="M5" s="275"/>
    </row>
    <row r="6" spans="1:15" s="36" customFormat="1" ht="18.75" x14ac:dyDescent="0.25">
      <c r="B6" s="275" t="s">
        <v>1</v>
      </c>
      <c r="C6" s="275"/>
      <c r="D6" s="275"/>
      <c r="E6" s="275"/>
      <c r="F6" s="275"/>
      <c r="G6" s="275"/>
      <c r="H6" s="275"/>
      <c r="I6" s="275"/>
      <c r="J6" s="275"/>
      <c r="K6" s="275"/>
      <c r="L6" s="275"/>
      <c r="M6" s="275"/>
      <c r="N6" s="38"/>
    </row>
    <row r="7" spans="1:15" s="36" customFormat="1" ht="18.75" x14ac:dyDescent="0.25">
      <c r="B7" s="275" t="s">
        <v>907</v>
      </c>
      <c r="C7" s="275"/>
      <c r="D7" s="275"/>
      <c r="E7" s="275"/>
      <c r="F7" s="275"/>
      <c r="G7" s="275"/>
      <c r="H7" s="275"/>
      <c r="I7" s="275"/>
      <c r="J7" s="275"/>
      <c r="K7" s="275"/>
      <c r="L7" s="275"/>
      <c r="M7" s="275"/>
      <c r="N7" s="39"/>
    </row>
    <row r="8" spans="1:15" s="36" customFormat="1" ht="18.75" x14ac:dyDescent="0.25">
      <c r="B8" s="275" t="s">
        <v>890</v>
      </c>
      <c r="C8" s="275"/>
      <c r="D8" s="275"/>
      <c r="E8" s="275"/>
      <c r="F8" s="275"/>
      <c r="G8" s="275"/>
      <c r="H8" s="275"/>
      <c r="I8" s="275"/>
      <c r="J8" s="275"/>
      <c r="K8" s="275"/>
      <c r="L8" s="275"/>
      <c r="M8" s="275"/>
      <c r="N8" s="39"/>
    </row>
    <row r="9" spans="1:15" x14ac:dyDescent="0.25">
      <c r="B9" s="200" t="s">
        <v>401</v>
      </c>
      <c r="C9" s="200" t="s">
        <v>3</v>
      </c>
      <c r="D9" s="200" t="s">
        <v>402</v>
      </c>
      <c r="E9" s="200"/>
      <c r="F9" s="200"/>
      <c r="G9" s="200"/>
      <c r="H9" s="117"/>
      <c r="I9" s="200" t="s">
        <v>79</v>
      </c>
      <c r="J9" s="200"/>
      <c r="K9" s="200"/>
      <c r="L9" s="200"/>
      <c r="M9" s="118"/>
    </row>
    <row r="10" spans="1:15" x14ac:dyDescent="0.25">
      <c r="B10" s="200"/>
      <c r="C10" s="200"/>
      <c r="D10" s="117"/>
      <c r="E10" s="214" t="s">
        <v>403</v>
      </c>
      <c r="F10" s="214"/>
      <c r="G10" s="117"/>
      <c r="H10" s="117"/>
      <c r="I10" s="117"/>
      <c r="J10" s="214" t="s">
        <v>403</v>
      </c>
      <c r="K10" s="214"/>
      <c r="L10" s="117"/>
      <c r="M10" s="118"/>
    </row>
    <row r="11" spans="1:15" ht="14.25" customHeight="1" x14ac:dyDescent="0.25">
      <c r="B11" s="200"/>
      <c r="C11" s="200"/>
      <c r="D11" s="213" t="s">
        <v>404</v>
      </c>
      <c r="E11" s="213" t="s">
        <v>405</v>
      </c>
      <c r="F11" s="213" t="s">
        <v>406</v>
      </c>
      <c r="G11" s="213" t="s">
        <v>407</v>
      </c>
      <c r="H11" s="120"/>
      <c r="I11" s="213" t="s">
        <v>84</v>
      </c>
      <c r="J11" s="213" t="s">
        <v>405</v>
      </c>
      <c r="K11" s="213" t="s">
        <v>406</v>
      </c>
      <c r="L11" s="213" t="s">
        <v>408</v>
      </c>
      <c r="M11" s="213" t="s">
        <v>409</v>
      </c>
    </row>
    <row r="12" spans="1:15" ht="14.25" customHeight="1" x14ac:dyDescent="0.25">
      <c r="B12" s="200"/>
      <c r="C12" s="200"/>
      <c r="D12" s="213"/>
      <c r="E12" s="213"/>
      <c r="F12" s="213"/>
      <c r="G12" s="213"/>
      <c r="H12" s="120"/>
      <c r="I12" s="213"/>
      <c r="J12" s="213"/>
      <c r="K12" s="213"/>
      <c r="L12" s="213"/>
      <c r="M12" s="213"/>
    </row>
    <row r="13" spans="1:15" ht="15" thickBot="1" x14ac:dyDescent="0.3">
      <c r="B13" s="118"/>
      <c r="C13" s="118"/>
      <c r="D13" s="276" t="s">
        <v>12</v>
      </c>
      <c r="E13" s="276" t="s">
        <v>13</v>
      </c>
      <c r="F13" s="276" t="s">
        <v>14</v>
      </c>
      <c r="G13" s="276" t="s">
        <v>410</v>
      </c>
      <c r="H13" s="276"/>
      <c r="I13" s="276" t="s">
        <v>411</v>
      </c>
      <c r="J13" s="276" t="s">
        <v>412</v>
      </c>
      <c r="K13" s="276" t="s">
        <v>413</v>
      </c>
      <c r="L13" s="117" t="s">
        <v>414</v>
      </c>
      <c r="M13" s="276" t="s">
        <v>415</v>
      </c>
    </row>
    <row r="14" spans="1:15" s="271" customFormat="1" ht="5.25" customHeight="1" thickBot="1" x14ac:dyDescent="0.3">
      <c r="B14" s="272"/>
      <c r="C14" s="272"/>
      <c r="D14" s="273"/>
      <c r="E14" s="273"/>
      <c r="F14" s="273"/>
      <c r="G14" s="273"/>
      <c r="H14" s="273"/>
      <c r="I14" s="273"/>
      <c r="J14" s="273"/>
      <c r="K14" s="274"/>
      <c r="L14" s="273"/>
      <c r="M14" s="272"/>
    </row>
    <row r="15" spans="1:15" x14ac:dyDescent="0.25">
      <c r="B15" s="277"/>
      <c r="C15" s="278" t="s">
        <v>90</v>
      </c>
      <c r="D15" s="279">
        <f>SUM(D16:D48)</f>
        <v>37128.304257750002</v>
      </c>
      <c r="E15" s="279">
        <f>SUM(E16:E48)</f>
        <v>9438.340658000001</v>
      </c>
      <c r="F15" s="279">
        <f>SUM(F16:F48)</f>
        <v>16539.790715000003</v>
      </c>
      <c r="G15" s="279">
        <f>SUM(G16:G48)</f>
        <v>11150.172884749996</v>
      </c>
      <c r="H15" s="279"/>
      <c r="I15" s="279">
        <f>SUM(I16:I48)</f>
        <v>31854.211379107997</v>
      </c>
      <c r="J15" s="279">
        <f>SUM(J16:J48)</f>
        <v>7721.2826110000005</v>
      </c>
      <c r="K15" s="279">
        <f>SUM(K16:K48)</f>
        <v>10111.148032000001</v>
      </c>
      <c r="L15" s="279">
        <f>SUM(L16:L48)</f>
        <v>14021.780736107998</v>
      </c>
      <c r="M15" s="280">
        <f>IF(OR(G15=0,L15=0),"N.A.",IF((((L15-G15)/G15))*100&gt;=ABS(500),"&gt;500",(((L15-G15)/G15))*100))</f>
        <v>25.753931181510886</v>
      </c>
      <c r="N15" s="41" t="s">
        <v>97</v>
      </c>
    </row>
    <row r="16" spans="1:15" ht="15" customHeight="1" x14ac:dyDescent="0.25">
      <c r="B16" s="281">
        <v>1</v>
      </c>
      <c r="C16" s="282" t="s">
        <v>416</v>
      </c>
      <c r="D16" s="283">
        <v>241.91999274</v>
      </c>
      <c r="E16" s="283">
        <v>219.253581</v>
      </c>
      <c r="F16" s="283">
        <v>21.251676</v>
      </c>
      <c r="G16" s="284">
        <f t="shared" ref="G16:G48" si="0">D16-E16-F16</f>
        <v>1.4147357400000011</v>
      </c>
      <c r="H16" s="284"/>
      <c r="I16" s="283">
        <v>199.56688273</v>
      </c>
      <c r="J16" s="284">
        <v>174.10451599999999</v>
      </c>
      <c r="K16" s="284">
        <v>23.486457000000001</v>
      </c>
      <c r="L16" s="284">
        <f t="shared" ref="L16:L48" si="1">I16-J16-K16</f>
        <v>1.9759097300000121</v>
      </c>
      <c r="M16" s="285">
        <f t="shared" ref="M16:M48" si="2">IF(((L16-G16)/G16)*100&lt;-500,"&lt;-500",IF(((L16-G16)/G16)*100&gt;500,"&gt;500",(((L16-G16)/G16)*100)))</f>
        <v>39.666347158233989</v>
      </c>
      <c r="N16" s="42"/>
      <c r="O16" s="42"/>
    </row>
    <row r="17" spans="2:15" ht="15" customHeight="1" x14ac:dyDescent="0.25">
      <c r="B17" s="281">
        <v>2</v>
      </c>
      <c r="C17" s="282" t="s">
        <v>417</v>
      </c>
      <c r="D17" s="283">
        <v>942.84731273999989</v>
      </c>
      <c r="E17" s="283">
        <v>56.838180999999999</v>
      </c>
      <c r="F17" s="283">
        <v>596.37125500000002</v>
      </c>
      <c r="G17" s="284">
        <f t="shared" si="0"/>
        <v>289.63787673999991</v>
      </c>
      <c r="H17" s="284"/>
      <c r="I17" s="283">
        <v>738.23308747800002</v>
      </c>
      <c r="J17" s="284">
        <v>96.602452</v>
      </c>
      <c r="K17" s="284">
        <v>296.86338499999999</v>
      </c>
      <c r="L17" s="284">
        <f t="shared" si="1"/>
        <v>344.76725047800005</v>
      </c>
      <c r="M17" s="284">
        <f t="shared" si="2"/>
        <v>19.033896518820391</v>
      </c>
      <c r="N17" s="42"/>
      <c r="O17" s="42"/>
    </row>
    <row r="18" spans="2:15" ht="15" customHeight="1" x14ac:dyDescent="0.25">
      <c r="B18" s="281">
        <v>3</v>
      </c>
      <c r="C18" s="282" t="s">
        <v>418</v>
      </c>
      <c r="D18" s="283">
        <v>1183.62926625</v>
      </c>
      <c r="E18" s="283">
        <v>193.541777</v>
      </c>
      <c r="F18" s="283">
        <v>750.581638</v>
      </c>
      <c r="G18" s="284">
        <f t="shared" si="0"/>
        <v>239.50585124999998</v>
      </c>
      <c r="H18" s="284"/>
      <c r="I18" s="283">
        <v>1139.8326898550004</v>
      </c>
      <c r="J18" s="284">
        <v>162.10354000000001</v>
      </c>
      <c r="K18" s="284">
        <v>612.40279899999996</v>
      </c>
      <c r="L18" s="284">
        <f t="shared" si="1"/>
        <v>365.32635085500033</v>
      </c>
      <c r="M18" s="284">
        <f t="shared" si="2"/>
        <v>52.533371919029626</v>
      </c>
      <c r="N18" s="42"/>
      <c r="O18" s="42"/>
    </row>
    <row r="19" spans="2:15" ht="15" customHeight="1" x14ac:dyDescent="0.25">
      <c r="B19" s="281">
        <v>4</v>
      </c>
      <c r="C19" s="282" t="s">
        <v>419</v>
      </c>
      <c r="D19" s="283">
        <v>605.17040225999995</v>
      </c>
      <c r="E19" s="283">
        <v>79.030904000000007</v>
      </c>
      <c r="F19" s="283">
        <v>255.392392</v>
      </c>
      <c r="G19" s="284">
        <f t="shared" si="0"/>
        <v>270.74710626000001</v>
      </c>
      <c r="H19" s="284"/>
      <c r="I19" s="283">
        <v>82.493072620000007</v>
      </c>
      <c r="J19" s="284">
        <v>36.540343999999997</v>
      </c>
      <c r="K19" s="284">
        <v>45.196102000000003</v>
      </c>
      <c r="L19" s="284">
        <f t="shared" si="1"/>
        <v>0.7566266200000058</v>
      </c>
      <c r="M19" s="284">
        <f t="shared" si="2"/>
        <v>-99.720541197853692</v>
      </c>
      <c r="N19" s="42"/>
      <c r="O19" s="42"/>
    </row>
    <row r="20" spans="2:15" ht="15" customHeight="1" x14ac:dyDescent="0.25">
      <c r="B20" s="281">
        <v>5</v>
      </c>
      <c r="C20" s="282" t="s">
        <v>420</v>
      </c>
      <c r="D20" s="283">
        <v>319.52038275000001</v>
      </c>
      <c r="E20" s="283">
        <v>141.78131300000001</v>
      </c>
      <c r="F20" s="283">
        <v>20.757539000000001</v>
      </c>
      <c r="G20" s="284">
        <f t="shared" si="0"/>
        <v>156.98153074999999</v>
      </c>
      <c r="H20" s="284"/>
      <c r="I20" s="283">
        <v>355.22685270299996</v>
      </c>
      <c r="J20" s="284">
        <v>46.538961</v>
      </c>
      <c r="K20" s="284">
        <v>149.88248200000001</v>
      </c>
      <c r="L20" s="284">
        <f t="shared" si="1"/>
        <v>158.80540970299998</v>
      </c>
      <c r="M20" s="284">
        <f t="shared" si="2"/>
        <v>1.1618430170008969</v>
      </c>
      <c r="N20" s="42"/>
      <c r="O20" s="42"/>
    </row>
    <row r="21" spans="2:15" ht="15" customHeight="1" x14ac:dyDescent="0.25">
      <c r="B21" s="281">
        <v>6</v>
      </c>
      <c r="C21" s="282" t="s">
        <v>421</v>
      </c>
      <c r="D21" s="283">
        <v>1556.82261174</v>
      </c>
      <c r="E21" s="283">
        <v>93.021073000000001</v>
      </c>
      <c r="F21" s="283">
        <v>704.62698699999999</v>
      </c>
      <c r="G21" s="284">
        <f t="shared" si="0"/>
        <v>759.17455174000008</v>
      </c>
      <c r="H21" s="284"/>
      <c r="I21" s="283">
        <v>714.66566665900007</v>
      </c>
      <c r="J21" s="284">
        <v>77.007875999999996</v>
      </c>
      <c r="K21" s="284">
        <v>473.73794700000002</v>
      </c>
      <c r="L21" s="284">
        <f t="shared" si="1"/>
        <v>163.91984365900004</v>
      </c>
      <c r="M21" s="284">
        <f t="shared" si="2"/>
        <v>-78.408148260067222</v>
      </c>
      <c r="N21" s="42"/>
      <c r="O21" s="42"/>
    </row>
    <row r="22" spans="2:15" ht="15" customHeight="1" x14ac:dyDescent="0.25">
      <c r="B22" s="281">
        <v>7</v>
      </c>
      <c r="C22" s="282" t="s">
        <v>422</v>
      </c>
      <c r="D22" s="283">
        <v>892.32457176000003</v>
      </c>
      <c r="E22" s="283">
        <v>151.18411599999999</v>
      </c>
      <c r="F22" s="283">
        <v>528.94183299999997</v>
      </c>
      <c r="G22" s="284">
        <f t="shared" si="0"/>
        <v>212.19862276000003</v>
      </c>
      <c r="H22" s="284"/>
      <c r="I22" s="283">
        <v>814.41389233200005</v>
      </c>
      <c r="J22" s="284">
        <v>79.350911999999994</v>
      </c>
      <c r="K22" s="284">
        <v>201.84821199999999</v>
      </c>
      <c r="L22" s="284">
        <f t="shared" si="1"/>
        <v>533.21476833200006</v>
      </c>
      <c r="M22" s="284">
        <f t="shared" si="2"/>
        <v>151.28097505848297</v>
      </c>
      <c r="N22" s="42"/>
      <c r="O22" s="42"/>
    </row>
    <row r="23" spans="2:15" ht="15" customHeight="1" x14ac:dyDescent="0.25">
      <c r="B23" s="281">
        <v>8</v>
      </c>
      <c r="C23" s="282" t="s">
        <v>423</v>
      </c>
      <c r="D23" s="283">
        <v>616.4009682599999</v>
      </c>
      <c r="E23" s="283">
        <v>280.45549699999998</v>
      </c>
      <c r="F23" s="283">
        <v>233.52641700000001</v>
      </c>
      <c r="G23" s="284">
        <f t="shared" si="0"/>
        <v>102.41905425999991</v>
      </c>
      <c r="H23" s="284"/>
      <c r="I23" s="283">
        <v>421.39027768099999</v>
      </c>
      <c r="J23" s="284">
        <v>231.812208</v>
      </c>
      <c r="K23" s="284">
        <v>87.939319999999995</v>
      </c>
      <c r="L23" s="284">
        <f t="shared" si="1"/>
        <v>101.63874968099999</v>
      </c>
      <c r="M23" s="284">
        <f t="shared" si="2"/>
        <v>-0.76187442330705835</v>
      </c>
      <c r="N23" s="42"/>
      <c r="O23" s="42"/>
    </row>
    <row r="24" spans="2:15" ht="15" customHeight="1" x14ac:dyDescent="0.25">
      <c r="B24" s="281">
        <v>9</v>
      </c>
      <c r="C24" s="282" t="s">
        <v>424</v>
      </c>
      <c r="D24" s="283">
        <v>984.83103600000004</v>
      </c>
      <c r="E24" s="283">
        <v>359.15014200000002</v>
      </c>
      <c r="F24" s="283">
        <v>379.192429</v>
      </c>
      <c r="G24" s="284">
        <f t="shared" si="0"/>
        <v>246.48846500000008</v>
      </c>
      <c r="H24" s="284"/>
      <c r="I24" s="283">
        <v>1254.2008392219998</v>
      </c>
      <c r="J24" s="284">
        <v>265.41697499999998</v>
      </c>
      <c r="K24" s="284">
        <v>442.498671</v>
      </c>
      <c r="L24" s="284">
        <f t="shared" si="1"/>
        <v>546.28519322199986</v>
      </c>
      <c r="M24" s="284">
        <f t="shared" si="2"/>
        <v>121.62708231478487</v>
      </c>
      <c r="N24" s="42"/>
      <c r="O24" s="42"/>
    </row>
    <row r="25" spans="2:15" ht="15" customHeight="1" x14ac:dyDescent="0.25">
      <c r="B25" s="281">
        <v>10</v>
      </c>
      <c r="C25" s="282" t="s">
        <v>425</v>
      </c>
      <c r="D25" s="283">
        <v>1182.5237469899998</v>
      </c>
      <c r="E25" s="283">
        <v>55.587541999999999</v>
      </c>
      <c r="F25" s="283">
        <v>177.10758000000001</v>
      </c>
      <c r="G25" s="284">
        <f t="shared" si="0"/>
        <v>949.82862498999987</v>
      </c>
      <c r="H25" s="284"/>
      <c r="I25" s="283">
        <v>728.87018976699994</v>
      </c>
      <c r="J25" s="284">
        <v>36.938673999999999</v>
      </c>
      <c r="K25" s="284">
        <v>161.59966900000001</v>
      </c>
      <c r="L25" s="284">
        <f t="shared" si="1"/>
        <v>530.33184676699989</v>
      </c>
      <c r="M25" s="284">
        <f t="shared" si="2"/>
        <v>-44.165522830754504</v>
      </c>
      <c r="N25" s="42"/>
      <c r="O25" s="42"/>
    </row>
    <row r="26" spans="2:15" ht="15" customHeight="1" x14ac:dyDescent="0.25">
      <c r="B26" s="281">
        <v>11</v>
      </c>
      <c r="C26" s="282" t="s">
        <v>426</v>
      </c>
      <c r="D26" s="283">
        <v>520.48926575999997</v>
      </c>
      <c r="E26" s="283">
        <v>214.67869099999999</v>
      </c>
      <c r="F26" s="283">
        <v>219.951325</v>
      </c>
      <c r="G26" s="284">
        <f t="shared" si="0"/>
        <v>85.859249760000012</v>
      </c>
      <c r="H26" s="284"/>
      <c r="I26" s="283">
        <v>511.99515235099994</v>
      </c>
      <c r="J26" s="284">
        <v>164.94401500000001</v>
      </c>
      <c r="K26" s="284">
        <v>166.54607999999999</v>
      </c>
      <c r="L26" s="284">
        <f t="shared" si="1"/>
        <v>180.50505735099998</v>
      </c>
      <c r="M26" s="284">
        <f t="shared" si="2"/>
        <v>110.23367645950877</v>
      </c>
      <c r="N26" s="42"/>
      <c r="O26" s="42"/>
    </row>
    <row r="27" spans="2:15" ht="15" customHeight="1" x14ac:dyDescent="0.25">
      <c r="B27" s="281">
        <v>12</v>
      </c>
      <c r="C27" s="282" t="s">
        <v>427</v>
      </c>
      <c r="D27" s="283">
        <v>940.08783876000007</v>
      </c>
      <c r="E27" s="283">
        <v>182.953078</v>
      </c>
      <c r="F27" s="283">
        <v>684.07063100000005</v>
      </c>
      <c r="G27" s="284">
        <f t="shared" si="0"/>
        <v>73.064129760000014</v>
      </c>
      <c r="H27" s="284"/>
      <c r="I27" s="283">
        <v>962.28191096799981</v>
      </c>
      <c r="J27" s="284">
        <v>118.835633</v>
      </c>
      <c r="K27" s="284">
        <v>478.23766999999998</v>
      </c>
      <c r="L27" s="284">
        <f t="shared" si="1"/>
        <v>365.2086079679998</v>
      </c>
      <c r="M27" s="284">
        <f t="shared" si="2"/>
        <v>399.84665412101901</v>
      </c>
      <c r="N27" s="42"/>
      <c r="O27" s="42"/>
    </row>
    <row r="28" spans="2:15" ht="15" customHeight="1" x14ac:dyDescent="0.25">
      <c r="B28" s="281">
        <v>15</v>
      </c>
      <c r="C28" s="282" t="s">
        <v>428</v>
      </c>
      <c r="D28" s="283">
        <v>2539.7276705099998</v>
      </c>
      <c r="E28" s="283">
        <v>276.77688999999998</v>
      </c>
      <c r="F28" s="283">
        <v>1312.4940220000001</v>
      </c>
      <c r="G28" s="284">
        <f t="shared" si="0"/>
        <v>950.45675850999964</v>
      </c>
      <c r="H28" s="284"/>
      <c r="I28" s="283">
        <v>1615.8201170060001</v>
      </c>
      <c r="J28" s="284">
        <v>337.59158400000001</v>
      </c>
      <c r="K28" s="284">
        <v>540.39238999999998</v>
      </c>
      <c r="L28" s="284">
        <f t="shared" si="1"/>
        <v>737.83614300600016</v>
      </c>
      <c r="M28" s="284">
        <f t="shared" si="2"/>
        <v>-22.370361786612783</v>
      </c>
      <c r="N28" s="42"/>
      <c r="O28" s="42"/>
    </row>
    <row r="29" spans="2:15" ht="15" customHeight="1" x14ac:dyDescent="0.25">
      <c r="B29" s="281">
        <v>16</v>
      </c>
      <c r="C29" s="282" t="s">
        <v>429</v>
      </c>
      <c r="D29" s="283">
        <v>432.61279325999999</v>
      </c>
      <c r="E29" s="283">
        <v>177.590318</v>
      </c>
      <c r="F29" s="283">
        <v>187.76598000000001</v>
      </c>
      <c r="G29" s="284">
        <f t="shared" si="0"/>
        <v>67.25649525999998</v>
      </c>
      <c r="H29" s="284"/>
      <c r="I29" s="283">
        <v>287.66774519300003</v>
      </c>
      <c r="J29" s="284">
        <v>136.869291</v>
      </c>
      <c r="K29" s="284">
        <v>67.756809000000004</v>
      </c>
      <c r="L29" s="284">
        <f t="shared" si="1"/>
        <v>83.041645193000022</v>
      </c>
      <c r="M29" s="284">
        <f t="shared" si="2"/>
        <v>23.470075078961298</v>
      </c>
      <c r="N29" s="42"/>
      <c r="O29" s="42"/>
    </row>
    <row r="30" spans="2:15" ht="15" customHeight="1" x14ac:dyDescent="0.25">
      <c r="B30" s="281">
        <v>17</v>
      </c>
      <c r="C30" s="282" t="s">
        <v>430</v>
      </c>
      <c r="D30" s="283">
        <v>1184.0114555099999</v>
      </c>
      <c r="E30" s="283">
        <v>433.05827399999998</v>
      </c>
      <c r="F30" s="283">
        <v>65.334590000000006</v>
      </c>
      <c r="G30" s="284">
        <f t="shared" si="0"/>
        <v>685.61859150999987</v>
      </c>
      <c r="H30" s="284"/>
      <c r="I30" s="283">
        <v>1088.4553000570002</v>
      </c>
      <c r="J30" s="284">
        <v>412.057051</v>
      </c>
      <c r="K30" s="284">
        <v>284.64197200000001</v>
      </c>
      <c r="L30" s="284">
        <f t="shared" si="1"/>
        <v>391.75627705700015</v>
      </c>
      <c r="M30" s="284">
        <f t="shared" si="2"/>
        <v>-42.860902270138297</v>
      </c>
      <c r="N30" s="42"/>
      <c r="O30" s="42"/>
    </row>
    <row r="31" spans="2:15" ht="15" customHeight="1" x14ac:dyDescent="0.25">
      <c r="B31" s="281">
        <v>18</v>
      </c>
      <c r="C31" s="282" t="s">
        <v>431</v>
      </c>
      <c r="D31" s="283">
        <v>1022.8022529899999</v>
      </c>
      <c r="E31" s="283">
        <v>133.59151700000001</v>
      </c>
      <c r="F31" s="283">
        <v>509.56652100000002</v>
      </c>
      <c r="G31" s="284">
        <f t="shared" si="0"/>
        <v>379.64421498999985</v>
      </c>
      <c r="H31" s="284"/>
      <c r="I31" s="283">
        <v>816.25336635899998</v>
      </c>
      <c r="J31" s="284">
        <v>89.560157000000004</v>
      </c>
      <c r="K31" s="284">
        <v>207.28223499999999</v>
      </c>
      <c r="L31" s="284">
        <f t="shared" si="1"/>
        <v>519.41097435899997</v>
      </c>
      <c r="M31" s="284">
        <f t="shared" si="2"/>
        <v>36.815195346169489</v>
      </c>
      <c r="N31" s="42"/>
      <c r="O31" s="42"/>
    </row>
    <row r="32" spans="2:15" ht="15" customHeight="1" x14ac:dyDescent="0.25">
      <c r="B32" s="281">
        <v>19</v>
      </c>
      <c r="C32" s="282" t="s">
        <v>432</v>
      </c>
      <c r="D32" s="283">
        <v>2562.8157957599997</v>
      </c>
      <c r="E32" s="283">
        <v>876.09184700000003</v>
      </c>
      <c r="F32" s="283">
        <v>1230.793228</v>
      </c>
      <c r="G32" s="284">
        <f t="shared" si="0"/>
        <v>455.93072075999953</v>
      </c>
      <c r="H32" s="284"/>
      <c r="I32" s="283">
        <v>2523.980514205</v>
      </c>
      <c r="J32" s="284">
        <v>914.07892000000004</v>
      </c>
      <c r="K32" s="284">
        <v>582.13098500000001</v>
      </c>
      <c r="L32" s="284">
        <f t="shared" si="1"/>
        <v>1027.770609205</v>
      </c>
      <c r="M32" s="284">
        <f t="shared" si="2"/>
        <v>125.42253952350255</v>
      </c>
      <c r="N32" s="42"/>
      <c r="O32" s="42"/>
    </row>
    <row r="33" spans="2:15" ht="15" customHeight="1" x14ac:dyDescent="0.25">
      <c r="B33" s="281">
        <v>20</v>
      </c>
      <c r="C33" s="282" t="s">
        <v>433</v>
      </c>
      <c r="D33" s="283">
        <v>2567.52810249</v>
      </c>
      <c r="E33" s="283">
        <v>905.66108899999995</v>
      </c>
      <c r="F33" s="283">
        <v>1171.019929</v>
      </c>
      <c r="G33" s="284">
        <f t="shared" si="0"/>
        <v>490.84708449000004</v>
      </c>
      <c r="H33" s="284"/>
      <c r="I33" s="283">
        <v>2256.0076989429999</v>
      </c>
      <c r="J33" s="284">
        <v>652.86113899999998</v>
      </c>
      <c r="K33" s="284">
        <v>599.62555599999996</v>
      </c>
      <c r="L33" s="284">
        <f t="shared" si="1"/>
        <v>1003.5210039429999</v>
      </c>
      <c r="M33" s="284">
        <f t="shared" si="2"/>
        <v>104.44676879066692</v>
      </c>
      <c r="N33" s="42"/>
      <c r="O33" s="42"/>
    </row>
    <row r="34" spans="2:15" ht="15" customHeight="1" x14ac:dyDescent="0.25">
      <c r="B34" s="281">
        <v>21</v>
      </c>
      <c r="C34" s="282" t="s">
        <v>434</v>
      </c>
      <c r="D34" s="283">
        <v>2640.2828867399999</v>
      </c>
      <c r="E34" s="283">
        <v>829.66968399999996</v>
      </c>
      <c r="F34" s="283">
        <v>1237.5472709999999</v>
      </c>
      <c r="G34" s="284">
        <f t="shared" si="0"/>
        <v>573.06593174</v>
      </c>
      <c r="H34" s="284"/>
      <c r="I34" s="283">
        <v>2447.9784558870001</v>
      </c>
      <c r="J34" s="284">
        <v>756.17195700000002</v>
      </c>
      <c r="K34" s="284">
        <v>650.61078399999997</v>
      </c>
      <c r="L34" s="284">
        <f t="shared" si="1"/>
        <v>1041.1957148870001</v>
      </c>
      <c r="M34" s="284">
        <f t="shared" si="2"/>
        <v>81.688643002318727</v>
      </c>
      <c r="N34" s="42"/>
      <c r="O34" s="42"/>
    </row>
    <row r="35" spans="2:15" ht="15" customHeight="1" x14ac:dyDescent="0.25">
      <c r="B35" s="281">
        <v>24</v>
      </c>
      <c r="C35" s="282" t="s">
        <v>435</v>
      </c>
      <c r="D35" s="283">
        <v>943.71684350999999</v>
      </c>
      <c r="E35" s="283">
        <v>118.596942</v>
      </c>
      <c r="F35" s="283">
        <v>500.44219099999998</v>
      </c>
      <c r="G35" s="284">
        <f t="shared" si="0"/>
        <v>324.67771051</v>
      </c>
      <c r="H35" s="284"/>
      <c r="I35" s="283">
        <v>851.75179529899981</v>
      </c>
      <c r="J35" s="284">
        <v>112.807112</v>
      </c>
      <c r="K35" s="284">
        <v>296.86664000000002</v>
      </c>
      <c r="L35" s="284">
        <f t="shared" si="1"/>
        <v>442.07804329899983</v>
      </c>
      <c r="M35" s="284">
        <f t="shared" si="2"/>
        <v>36.159036789001853</v>
      </c>
      <c r="N35" s="42"/>
      <c r="O35" s="42"/>
    </row>
    <row r="36" spans="2:15" ht="15" customHeight="1" x14ac:dyDescent="0.25">
      <c r="B36" s="281">
        <v>25</v>
      </c>
      <c r="C36" s="282" t="s">
        <v>436</v>
      </c>
      <c r="D36" s="283">
        <v>1375.3104894899998</v>
      </c>
      <c r="E36" s="283">
        <v>301.057232</v>
      </c>
      <c r="F36" s="283">
        <v>460.31506999999999</v>
      </c>
      <c r="G36" s="284">
        <f t="shared" si="0"/>
        <v>613.93818748999968</v>
      </c>
      <c r="H36" s="284"/>
      <c r="I36" s="283">
        <v>1286.0387812080003</v>
      </c>
      <c r="J36" s="284">
        <v>283.773595</v>
      </c>
      <c r="K36" s="284">
        <v>293.75576999999998</v>
      </c>
      <c r="L36" s="284">
        <f t="shared" si="1"/>
        <v>708.50941620800029</v>
      </c>
      <c r="M36" s="284">
        <f t="shared" si="2"/>
        <v>15.404030999381524</v>
      </c>
      <c r="N36" s="42"/>
      <c r="O36" s="42"/>
    </row>
    <row r="37" spans="2:15" ht="15" customHeight="1" x14ac:dyDescent="0.25">
      <c r="B37" s="281">
        <v>26</v>
      </c>
      <c r="C37" s="282" t="s">
        <v>437</v>
      </c>
      <c r="D37" s="283">
        <v>2320.2762399900002</v>
      </c>
      <c r="E37" s="283">
        <v>572.69976299999996</v>
      </c>
      <c r="F37" s="283">
        <v>581.59356200000002</v>
      </c>
      <c r="G37" s="284">
        <f t="shared" si="0"/>
        <v>1165.9829149900002</v>
      </c>
      <c r="H37" s="284"/>
      <c r="I37" s="283">
        <v>1878.0751213910003</v>
      </c>
      <c r="J37" s="284">
        <v>496.80558000000002</v>
      </c>
      <c r="K37" s="284">
        <v>340.55176899999998</v>
      </c>
      <c r="L37" s="284">
        <f t="shared" si="1"/>
        <v>1040.7177723910004</v>
      </c>
      <c r="M37" s="284">
        <f t="shared" si="2"/>
        <v>-10.743308584420733</v>
      </c>
      <c r="N37" s="42"/>
      <c r="O37" s="42"/>
    </row>
    <row r="38" spans="2:15" ht="15" customHeight="1" x14ac:dyDescent="0.25">
      <c r="B38" s="281">
        <v>28</v>
      </c>
      <c r="C38" s="282" t="s">
        <v>438</v>
      </c>
      <c r="D38" s="283">
        <v>984.56845275000001</v>
      </c>
      <c r="E38" s="283">
        <v>366.59820500000001</v>
      </c>
      <c r="F38" s="283">
        <v>358.35074400000002</v>
      </c>
      <c r="G38" s="284">
        <f t="shared" si="0"/>
        <v>259.61950374999998</v>
      </c>
      <c r="H38" s="284"/>
      <c r="I38" s="283">
        <v>789.60009294600013</v>
      </c>
      <c r="J38" s="284">
        <v>295.72853199999997</v>
      </c>
      <c r="K38" s="284">
        <v>200.948285</v>
      </c>
      <c r="L38" s="284">
        <f t="shared" si="1"/>
        <v>292.92327594600016</v>
      </c>
      <c r="M38" s="284">
        <f t="shared" si="2"/>
        <v>12.827916129163382</v>
      </c>
      <c r="N38" s="42"/>
      <c r="O38" s="42"/>
    </row>
    <row r="39" spans="2:15" ht="15" customHeight="1" x14ac:dyDescent="0.25">
      <c r="B39" s="281">
        <v>29</v>
      </c>
      <c r="C39" s="282" t="s">
        <v>439</v>
      </c>
      <c r="D39" s="283">
        <v>1365.4750224899999</v>
      </c>
      <c r="E39" s="283">
        <v>524.41447300000004</v>
      </c>
      <c r="F39" s="283">
        <v>369.21245499999998</v>
      </c>
      <c r="G39" s="284">
        <f t="shared" si="0"/>
        <v>471.84809448999988</v>
      </c>
      <c r="H39" s="284"/>
      <c r="I39" s="283">
        <v>1294.111633661</v>
      </c>
      <c r="J39" s="284">
        <v>470.500046</v>
      </c>
      <c r="K39" s="284">
        <v>354.93679200000003</v>
      </c>
      <c r="L39" s="284">
        <f t="shared" si="1"/>
        <v>468.67479566100002</v>
      </c>
      <c r="M39" s="284">
        <f t="shared" si="2"/>
        <v>-0.67252551532071836</v>
      </c>
      <c r="N39" s="42"/>
      <c r="O39" s="42"/>
    </row>
    <row r="40" spans="2:15" ht="15" customHeight="1" x14ac:dyDescent="0.25">
      <c r="B40" s="281">
        <v>31</v>
      </c>
      <c r="C40" s="282" t="s">
        <v>440</v>
      </c>
      <c r="D40" s="283">
        <v>229.21175600999999</v>
      </c>
      <c r="E40" s="283">
        <v>0</v>
      </c>
      <c r="F40" s="283">
        <v>321.56419199999999</v>
      </c>
      <c r="G40" s="284">
        <f t="shared" si="0"/>
        <v>-92.352435990000004</v>
      </c>
      <c r="H40" s="284"/>
      <c r="I40" s="283">
        <v>362.61325313899999</v>
      </c>
      <c r="J40" s="284">
        <v>0</v>
      </c>
      <c r="K40" s="284">
        <v>162.63343</v>
      </c>
      <c r="L40" s="284">
        <f t="shared" si="1"/>
        <v>199.97982313899999</v>
      </c>
      <c r="M40" s="284">
        <f t="shared" si="2"/>
        <v>-316.53984650784304</v>
      </c>
      <c r="N40" s="42"/>
      <c r="O40" s="42"/>
    </row>
    <row r="41" spans="2:15" ht="15" customHeight="1" x14ac:dyDescent="0.25">
      <c r="B41" s="281">
        <v>33</v>
      </c>
      <c r="C41" s="282" t="s">
        <v>441</v>
      </c>
      <c r="D41" s="283">
        <v>163.39267176000001</v>
      </c>
      <c r="E41" s="283">
        <v>0</v>
      </c>
      <c r="F41" s="283">
        <v>210.76704599999999</v>
      </c>
      <c r="G41" s="284">
        <f t="shared" si="0"/>
        <v>-47.37437423999998</v>
      </c>
      <c r="H41" s="284"/>
      <c r="I41" s="283">
        <v>258.45473207999999</v>
      </c>
      <c r="J41" s="284">
        <v>0</v>
      </c>
      <c r="K41" s="284">
        <v>123.26554400000001</v>
      </c>
      <c r="L41" s="284">
        <f t="shared" si="1"/>
        <v>135.18918807999998</v>
      </c>
      <c r="M41" s="284">
        <f t="shared" si="2"/>
        <v>-385.36353302552885</v>
      </c>
      <c r="N41" s="42"/>
      <c r="O41" s="42"/>
    </row>
    <row r="42" spans="2:15" ht="15" customHeight="1" x14ac:dyDescent="0.25">
      <c r="B42" s="281">
        <v>34</v>
      </c>
      <c r="C42" s="282" t="s">
        <v>442</v>
      </c>
      <c r="D42" s="283">
        <v>600.01180244999989</v>
      </c>
      <c r="E42" s="283">
        <v>0</v>
      </c>
      <c r="F42" s="283">
        <v>704.74209900000005</v>
      </c>
      <c r="G42" s="284">
        <f t="shared" si="0"/>
        <v>-104.73029655000016</v>
      </c>
      <c r="H42" s="284"/>
      <c r="I42" s="283">
        <v>873.12068915700002</v>
      </c>
      <c r="J42" s="284">
        <v>0</v>
      </c>
      <c r="K42" s="284">
        <v>608.29363499999999</v>
      </c>
      <c r="L42" s="284">
        <f t="shared" si="1"/>
        <v>264.82705415700002</v>
      </c>
      <c r="M42" s="284">
        <f t="shared" si="2"/>
        <v>-352.86575411401293</v>
      </c>
      <c r="N42" s="42"/>
      <c r="O42" s="42"/>
    </row>
    <row r="43" spans="2:15" ht="15" customHeight="1" x14ac:dyDescent="0.25">
      <c r="B43" s="281">
        <v>36</v>
      </c>
      <c r="C43" s="282" t="s">
        <v>443</v>
      </c>
      <c r="D43" s="283">
        <v>997.19770476000008</v>
      </c>
      <c r="E43" s="283">
        <v>17.107956000000001</v>
      </c>
      <c r="F43" s="283">
        <v>340.34657499999997</v>
      </c>
      <c r="G43" s="284">
        <f t="shared" si="0"/>
        <v>639.74317375999999</v>
      </c>
      <c r="H43" s="284"/>
      <c r="I43" s="283">
        <v>895.78968541300014</v>
      </c>
      <c r="J43" s="284">
        <v>11.078341</v>
      </c>
      <c r="K43" s="284">
        <v>206.015221</v>
      </c>
      <c r="L43" s="284">
        <f t="shared" si="1"/>
        <v>678.69612341300012</v>
      </c>
      <c r="M43" s="284">
        <f t="shared" si="2"/>
        <v>6.0888417806882851</v>
      </c>
      <c r="N43" s="42"/>
      <c r="O43" s="42"/>
    </row>
    <row r="44" spans="2:15" ht="15" customHeight="1" x14ac:dyDescent="0.25">
      <c r="B44" s="281">
        <v>38</v>
      </c>
      <c r="C44" s="282" t="s">
        <v>444</v>
      </c>
      <c r="D44" s="283">
        <v>1616.6762285099999</v>
      </c>
      <c r="E44" s="283">
        <v>787.31720399999995</v>
      </c>
      <c r="F44" s="283">
        <v>581.72949700000004</v>
      </c>
      <c r="G44" s="284">
        <f t="shared" si="0"/>
        <v>247.62952750999989</v>
      </c>
      <c r="H44" s="284"/>
      <c r="I44" s="283">
        <v>1473.8154795510002</v>
      </c>
      <c r="J44" s="284">
        <v>686.17824900000005</v>
      </c>
      <c r="K44" s="284">
        <v>388.78633300000001</v>
      </c>
      <c r="L44" s="284">
        <f t="shared" si="1"/>
        <v>398.85089755100012</v>
      </c>
      <c r="M44" s="284">
        <f t="shared" si="2"/>
        <v>61.067584129236586</v>
      </c>
      <c r="N44" s="42"/>
      <c r="O44" s="42"/>
    </row>
    <row r="45" spans="2:15" ht="15" customHeight="1" x14ac:dyDescent="0.25">
      <c r="B45" s="281">
        <v>40</v>
      </c>
      <c r="C45" s="282" t="s">
        <v>445</v>
      </c>
      <c r="D45" s="283">
        <v>148.77969998999998</v>
      </c>
      <c r="E45" s="283">
        <v>0</v>
      </c>
      <c r="F45" s="283">
        <v>169.186183</v>
      </c>
      <c r="G45" s="284">
        <f t="shared" si="0"/>
        <v>-20.406483010000017</v>
      </c>
      <c r="H45" s="284"/>
      <c r="I45" s="283">
        <v>233.30324673799998</v>
      </c>
      <c r="J45" s="284">
        <v>0</v>
      </c>
      <c r="K45" s="284">
        <v>107.553029</v>
      </c>
      <c r="L45" s="284">
        <f t="shared" si="1"/>
        <v>125.75021773799999</v>
      </c>
      <c r="M45" s="285" t="str">
        <f t="shared" si="2"/>
        <v>&lt;-500</v>
      </c>
      <c r="N45" s="42"/>
      <c r="O45" s="42"/>
    </row>
    <row r="46" spans="2:15" ht="15" customHeight="1" x14ac:dyDescent="0.25">
      <c r="B46" s="281">
        <v>42</v>
      </c>
      <c r="C46" s="282" t="s">
        <v>446</v>
      </c>
      <c r="D46" s="283">
        <v>1258.3711220100001</v>
      </c>
      <c r="E46" s="283">
        <v>358.02976899999999</v>
      </c>
      <c r="F46" s="283">
        <v>544.45081500000003</v>
      </c>
      <c r="G46" s="284">
        <f t="shared" si="0"/>
        <v>355.89053801000011</v>
      </c>
      <c r="H46" s="284"/>
      <c r="I46" s="283">
        <v>949.38286677799999</v>
      </c>
      <c r="J46" s="284">
        <v>0</v>
      </c>
      <c r="K46" s="284">
        <v>0</v>
      </c>
      <c r="L46" s="284">
        <f t="shared" si="1"/>
        <v>949.38286677799999</v>
      </c>
      <c r="M46" s="284">
        <f t="shared" si="2"/>
        <v>166.76260405420598</v>
      </c>
      <c r="N46" s="42"/>
      <c r="O46" s="42"/>
    </row>
    <row r="47" spans="2:15" ht="15" customHeight="1" x14ac:dyDescent="0.25">
      <c r="B47" s="281">
        <v>43</v>
      </c>
      <c r="C47" s="282" t="s">
        <v>447</v>
      </c>
      <c r="D47" s="283">
        <v>1602.1716322499999</v>
      </c>
      <c r="E47" s="283">
        <v>571.09080800000004</v>
      </c>
      <c r="F47" s="283">
        <v>755.47587899999996</v>
      </c>
      <c r="G47" s="284">
        <f t="shared" si="0"/>
        <v>275.60494524999979</v>
      </c>
      <c r="H47" s="284"/>
      <c r="I47" s="283">
        <v>1161.4554416389999</v>
      </c>
      <c r="J47" s="284">
        <v>483.71173499999998</v>
      </c>
      <c r="K47" s="284">
        <v>454.84562099999999</v>
      </c>
      <c r="L47" s="284">
        <f t="shared" si="1"/>
        <v>222.89808563899993</v>
      </c>
      <c r="M47" s="284">
        <f t="shared" si="2"/>
        <v>-19.12406163945634</v>
      </c>
      <c r="N47" s="42"/>
      <c r="O47" s="42"/>
    </row>
    <row r="48" spans="2:15" ht="15" customHeight="1" thickBot="1" x14ac:dyDescent="0.3">
      <c r="B48" s="286">
        <v>45</v>
      </c>
      <c r="C48" s="287" t="s">
        <v>448</v>
      </c>
      <c r="D48" s="288">
        <v>586.79623850999997</v>
      </c>
      <c r="E48" s="288">
        <v>161.51279199999999</v>
      </c>
      <c r="F48" s="288">
        <v>355.32116400000001</v>
      </c>
      <c r="G48" s="289">
        <f t="shared" si="0"/>
        <v>69.962282509999966</v>
      </c>
      <c r="H48" s="289"/>
      <c r="I48" s="288">
        <v>587.36484809199999</v>
      </c>
      <c r="J48" s="289">
        <v>91.313215999999997</v>
      </c>
      <c r="K48" s="289">
        <v>500.01643799999999</v>
      </c>
      <c r="L48" s="289">
        <f t="shared" si="1"/>
        <v>-3.9648059080000166</v>
      </c>
      <c r="M48" s="289">
        <f t="shared" si="2"/>
        <v>-105.66706197361889</v>
      </c>
      <c r="N48" s="42"/>
      <c r="O48" s="42"/>
    </row>
    <row r="49" spans="2:13" s="43" customFormat="1" ht="15.75" customHeight="1" x14ac:dyDescent="0.25">
      <c r="B49" s="116" t="s">
        <v>893</v>
      </c>
      <c r="C49" s="118"/>
      <c r="D49" s="118"/>
      <c r="E49" s="118"/>
      <c r="F49" s="123"/>
      <c r="G49" s="124"/>
      <c r="H49" s="124"/>
      <c r="I49" s="125"/>
      <c r="J49" s="125"/>
      <c r="K49" s="125"/>
      <c r="L49" s="125"/>
      <c r="M49" s="125"/>
    </row>
    <row r="50" spans="2:13" ht="16.5" customHeight="1" x14ac:dyDescent="0.25">
      <c r="B50" s="116" t="s">
        <v>76</v>
      </c>
      <c r="C50" s="118"/>
      <c r="D50" s="118"/>
      <c r="E50" s="118"/>
      <c r="F50" s="121"/>
      <c r="G50" s="126"/>
      <c r="H50" s="126"/>
      <c r="I50" s="118"/>
      <c r="J50" s="118"/>
      <c r="K50" s="118"/>
      <c r="L50" s="121"/>
      <c r="M50" s="118"/>
    </row>
    <row r="51" spans="2:13" x14ac:dyDescent="0.25">
      <c r="B51" s="118"/>
      <c r="C51" s="118"/>
      <c r="D51" s="118"/>
      <c r="E51" s="118"/>
      <c r="F51" s="118"/>
      <c r="G51" s="118"/>
      <c r="H51" s="118"/>
      <c r="I51" s="118"/>
      <c r="J51" s="118"/>
      <c r="K51" s="118"/>
      <c r="L51" s="118"/>
      <c r="M51" s="118"/>
    </row>
  </sheetData>
  <mergeCells count="20">
    <mergeCell ref="A1:D1"/>
    <mergeCell ref="E1:M1"/>
    <mergeCell ref="A2:M2"/>
    <mergeCell ref="A3:F3"/>
    <mergeCell ref="G3:M3"/>
    <mergeCell ref="B9:B12"/>
    <mergeCell ref="C9:C12"/>
    <mergeCell ref="D9:G9"/>
    <mergeCell ref="I9:L9"/>
    <mergeCell ref="E10:F10"/>
    <mergeCell ref="J10:K10"/>
    <mergeCell ref="D11:D12"/>
    <mergeCell ref="E11:E12"/>
    <mergeCell ref="F11:F12"/>
    <mergeCell ref="G11:G12"/>
    <mergeCell ref="I11:I12"/>
    <mergeCell ref="J11:J12"/>
    <mergeCell ref="K11:K12"/>
    <mergeCell ref="L11:L12"/>
    <mergeCell ref="M11:M12"/>
  </mergeCells>
  <printOptions horizontalCentered="1"/>
  <pageMargins left="0.51181102362204722" right="0.51181102362204722" top="0.74803149606299213" bottom="0.74803149606299213" header="0.31496062992125984" footer="0.31496062992125984"/>
  <pageSetup scale="62" orientation="landscape" r:id="rId1"/>
  <colBreaks count="1" manualBreakCount="1">
    <brk id="13" max="1048575" man="1"/>
  </colBreaks>
  <ignoredErrors>
    <ignoredError sqref="I13:K13 I16:K16 I15 K15 D15:G16 D13:G13" numberStoredAsText="1"/>
    <ignoredError sqref="J15" numberStoredAsText="1"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Y360"/>
  <sheetViews>
    <sheetView showGridLines="0" zoomScale="90" zoomScaleNormal="90" zoomScaleSheetLayoutView="80" workbookViewId="0">
      <selection activeCell="B20" sqref="B20"/>
    </sheetView>
  </sheetViews>
  <sheetFormatPr baseColWidth="10" defaultColWidth="46.42578125" defaultRowHeight="12.75" x14ac:dyDescent="0.25"/>
  <cols>
    <col min="1" max="1" width="8.28515625" style="50" customWidth="1"/>
    <col min="2" max="2" width="59" style="50" customWidth="1"/>
    <col min="3" max="6" width="13.7109375" style="50" customWidth="1"/>
    <col min="7" max="7" width="3.5703125" style="50" customWidth="1"/>
    <col min="8" max="8" width="10.7109375" style="50" customWidth="1"/>
    <col min="9" max="10" width="13.7109375" style="50" customWidth="1"/>
    <col min="11" max="11" width="1.140625" style="50" customWidth="1"/>
    <col min="12" max="13" width="13.7109375" style="50" customWidth="1"/>
    <col min="14" max="14" width="10" style="50" customWidth="1"/>
    <col min="15" max="15" width="13.85546875" style="50" customWidth="1"/>
    <col min="16" max="16" width="9.42578125" style="50" customWidth="1"/>
    <col min="17" max="16384" width="46.42578125" style="50"/>
  </cols>
  <sheetData>
    <row r="1" spans="1:16" s="270" customFormat="1" ht="51.75" customHeight="1" x14ac:dyDescent="0.2">
      <c r="A1" s="190" t="s">
        <v>894</v>
      </c>
      <c r="B1" s="190"/>
      <c r="C1" s="290" t="s">
        <v>896</v>
      </c>
      <c r="D1" s="290"/>
      <c r="E1" s="290"/>
      <c r="F1" s="291"/>
      <c r="G1" s="291"/>
      <c r="H1" s="291"/>
      <c r="I1" s="291"/>
      <c r="J1" s="291"/>
      <c r="K1" s="291"/>
      <c r="L1" s="291"/>
      <c r="M1" s="291"/>
    </row>
    <row r="2" spans="1:16" s="1" customFormat="1" ht="36" customHeight="1" thickBot="1" x14ac:dyDescent="0.45">
      <c r="A2" s="192" t="s">
        <v>895</v>
      </c>
      <c r="B2" s="192"/>
      <c r="C2" s="192"/>
      <c r="D2" s="192"/>
      <c r="E2" s="192"/>
      <c r="F2" s="192"/>
      <c r="G2" s="192"/>
      <c r="H2" s="192"/>
      <c r="I2" s="192"/>
      <c r="J2" s="192"/>
      <c r="K2" s="192"/>
      <c r="L2" s="192"/>
      <c r="M2" s="192"/>
    </row>
    <row r="3" spans="1:16" customFormat="1" ht="4.5" customHeight="1" x14ac:dyDescent="0.4">
      <c r="A3" s="193"/>
      <c r="B3" s="193"/>
      <c r="C3" s="193"/>
      <c r="D3" s="193"/>
      <c r="E3" s="193"/>
      <c r="F3" s="193"/>
      <c r="G3" s="193"/>
      <c r="H3" s="193"/>
      <c r="I3" s="193"/>
      <c r="J3" s="193"/>
      <c r="K3" s="193"/>
      <c r="L3" s="193"/>
      <c r="M3" s="142"/>
    </row>
    <row r="4" spans="1:16" s="45" customFormat="1" ht="18.95" customHeight="1" x14ac:dyDescent="0.35">
      <c r="A4" s="151" t="s">
        <v>905</v>
      </c>
      <c r="B4" s="275"/>
      <c r="C4" s="275"/>
      <c r="D4" s="275"/>
      <c r="E4" s="275"/>
      <c r="F4" s="275"/>
      <c r="G4" s="275"/>
      <c r="H4" s="275"/>
      <c r="I4" s="275"/>
      <c r="J4" s="275"/>
      <c r="K4" s="275"/>
      <c r="L4" s="275"/>
      <c r="M4" s="275"/>
    </row>
    <row r="5" spans="1:16" s="45" customFormat="1" ht="18.95" customHeight="1" x14ac:dyDescent="0.35">
      <c r="A5" s="151" t="s">
        <v>449</v>
      </c>
      <c r="B5" s="275"/>
      <c r="C5" s="275"/>
      <c r="D5" s="275"/>
      <c r="E5" s="275"/>
      <c r="F5" s="275"/>
      <c r="G5" s="275"/>
      <c r="H5" s="275"/>
      <c r="I5" s="275"/>
      <c r="J5" s="275"/>
      <c r="K5" s="275"/>
      <c r="L5" s="275"/>
      <c r="M5" s="275"/>
    </row>
    <row r="6" spans="1:16" s="45" customFormat="1" ht="18.95" customHeight="1" x14ac:dyDescent="0.35">
      <c r="A6" s="151" t="s">
        <v>450</v>
      </c>
      <c r="B6" s="275"/>
      <c r="C6" s="275"/>
      <c r="D6" s="275"/>
      <c r="E6" s="275"/>
      <c r="F6" s="275"/>
      <c r="G6" s="275"/>
      <c r="H6" s="275"/>
      <c r="I6" s="275"/>
      <c r="J6" s="275"/>
      <c r="K6" s="275"/>
      <c r="L6" s="275"/>
      <c r="M6" s="275"/>
    </row>
    <row r="7" spans="1:16" s="45" customFormat="1" ht="18.95" customHeight="1" x14ac:dyDescent="0.35">
      <c r="A7" s="151" t="s">
        <v>907</v>
      </c>
      <c r="B7" s="275"/>
      <c r="C7" s="275"/>
      <c r="D7" s="275"/>
      <c r="E7" s="275"/>
      <c r="F7" s="275"/>
      <c r="G7" s="275"/>
      <c r="H7" s="275"/>
      <c r="I7" s="275"/>
      <c r="J7" s="275"/>
      <c r="K7" s="275"/>
      <c r="L7" s="275"/>
      <c r="M7" s="275"/>
    </row>
    <row r="8" spans="1:16" s="45" customFormat="1" ht="18.95" customHeight="1" x14ac:dyDescent="0.35">
      <c r="A8" s="151" t="s">
        <v>918</v>
      </c>
      <c r="B8" s="275"/>
      <c r="C8" s="275"/>
      <c r="D8" s="275"/>
      <c r="E8" s="275"/>
      <c r="F8" s="275"/>
      <c r="G8" s="275"/>
      <c r="H8" s="275"/>
      <c r="I8" s="275"/>
      <c r="J8" s="275"/>
      <c r="K8" s="275"/>
      <c r="L8" s="275"/>
      <c r="M8" s="275"/>
      <c r="N8" s="46">
        <v>16.703199999999999</v>
      </c>
    </row>
    <row r="9" spans="1:16" s="43" customFormat="1" ht="21.75" customHeight="1" x14ac:dyDescent="0.25">
      <c r="A9" s="200" t="s">
        <v>401</v>
      </c>
      <c r="B9" s="199" t="s">
        <v>451</v>
      </c>
      <c r="C9" s="201" t="s">
        <v>452</v>
      </c>
      <c r="D9" s="203" t="s">
        <v>453</v>
      </c>
      <c r="E9" s="203"/>
      <c r="F9" s="203"/>
      <c r="G9" s="201"/>
      <c r="H9" s="203" t="s">
        <v>454</v>
      </c>
      <c r="I9" s="203"/>
      <c r="J9" s="203"/>
      <c r="K9" s="183"/>
      <c r="L9" s="203" t="s">
        <v>455</v>
      </c>
      <c r="M9" s="203"/>
      <c r="N9" s="47"/>
      <c r="O9" s="48"/>
    </row>
    <row r="10" spans="1:16" s="43" customFormat="1" ht="17.649999999999999" customHeight="1" x14ac:dyDescent="0.25">
      <c r="A10" s="200"/>
      <c r="B10" s="199"/>
      <c r="C10" s="201"/>
      <c r="D10" s="183" t="s">
        <v>456</v>
      </c>
      <c r="E10" s="183" t="s">
        <v>457</v>
      </c>
      <c r="F10" s="183" t="s">
        <v>458</v>
      </c>
      <c r="G10" s="201"/>
      <c r="H10" s="183" t="s">
        <v>459</v>
      </c>
      <c r="I10" s="183" t="s">
        <v>460</v>
      </c>
      <c r="J10" s="183" t="s">
        <v>458</v>
      </c>
      <c r="K10" s="183"/>
      <c r="L10" s="183" t="s">
        <v>461</v>
      </c>
      <c r="M10" s="183" t="s">
        <v>462</v>
      </c>
    </row>
    <row r="11" spans="1:16" ht="17.649999999999999" customHeight="1" thickBot="1" x14ac:dyDescent="0.3">
      <c r="A11" s="214"/>
      <c r="B11" s="203"/>
      <c r="C11" s="293" t="s">
        <v>98</v>
      </c>
      <c r="D11" s="188" t="s">
        <v>13</v>
      </c>
      <c r="E11" s="188" t="s">
        <v>14</v>
      </c>
      <c r="F11" s="188" t="s">
        <v>463</v>
      </c>
      <c r="G11" s="294"/>
      <c r="H11" s="188" t="s">
        <v>411</v>
      </c>
      <c r="I11" s="188" t="s">
        <v>412</v>
      </c>
      <c r="J11" s="188" t="s">
        <v>464</v>
      </c>
      <c r="K11" s="188"/>
      <c r="L11" s="188" t="s">
        <v>465</v>
      </c>
      <c r="M11" s="188" t="s">
        <v>466</v>
      </c>
      <c r="N11" s="49"/>
    </row>
    <row r="12" spans="1:16" ht="5.25" customHeight="1" thickBot="1" x14ac:dyDescent="0.3">
      <c r="A12" s="295"/>
      <c r="B12" s="156"/>
      <c r="C12" s="296"/>
      <c r="D12" s="156"/>
      <c r="E12" s="156"/>
      <c r="F12" s="156"/>
      <c r="G12" s="156"/>
      <c r="H12" s="156"/>
      <c r="I12" s="156"/>
      <c r="J12" s="156"/>
      <c r="K12" s="156"/>
      <c r="L12" s="156"/>
      <c r="M12" s="156"/>
      <c r="N12" s="121"/>
    </row>
    <row r="13" spans="1:16" ht="17.649999999999999" customHeight="1" x14ac:dyDescent="0.25">
      <c r="A13" s="297"/>
      <c r="B13" s="298" t="s">
        <v>462</v>
      </c>
      <c r="C13" s="299">
        <f>C14+C252</f>
        <v>385953.62258131092</v>
      </c>
      <c r="D13" s="299">
        <f>D14+D252</f>
        <v>289126.29939803231</v>
      </c>
      <c r="E13" s="299">
        <f>E14+E252</f>
        <v>2351.7387499421698</v>
      </c>
      <c r="F13" s="299">
        <f>F14+F252</f>
        <v>291478.03814797453</v>
      </c>
      <c r="G13" s="299"/>
      <c r="H13" s="299">
        <f>H14+H252</f>
        <v>8322.0267176906764</v>
      </c>
      <c r="I13" s="299">
        <f>I14+I252</f>
        <v>11939.82272279616</v>
      </c>
      <c r="J13" s="299">
        <f>J14+J252</f>
        <v>20261.849440486836</v>
      </c>
      <c r="K13" s="299"/>
      <c r="L13" s="299">
        <f>L14+L252</f>
        <v>74213.734992849582</v>
      </c>
      <c r="M13" s="299">
        <f>M14+M252</f>
        <v>94475.584433336393</v>
      </c>
      <c r="N13" s="51"/>
      <c r="O13" s="51"/>
      <c r="P13" s="51"/>
    </row>
    <row r="14" spans="1:16" s="53" customFormat="1" ht="17.649999999999999" customHeight="1" x14ac:dyDescent="0.25">
      <c r="A14" s="300"/>
      <c r="B14" s="301" t="s">
        <v>467</v>
      </c>
      <c r="C14" s="302">
        <f>SUM(C15:C251)</f>
        <v>331040.57230893039</v>
      </c>
      <c r="D14" s="302">
        <f>SUM(D15:D251)</f>
        <v>270176.60729475709</v>
      </c>
      <c r="E14" s="302">
        <f>SUM(E15:E251)</f>
        <v>1571.0122648121962</v>
      </c>
      <c r="F14" s="302">
        <f>SUM(F15:F251)</f>
        <v>271747.61955956934</v>
      </c>
      <c r="G14" s="302"/>
      <c r="H14" s="302">
        <f>SUM(H15:H251)</f>
        <v>6050.965434903902</v>
      </c>
      <c r="I14" s="302">
        <f>SUM(I15:I251)</f>
        <v>8272.9664469620875</v>
      </c>
      <c r="J14" s="302">
        <f>SUM(J15:J251)</f>
        <v>14323.931881865989</v>
      </c>
      <c r="K14" s="302"/>
      <c r="L14" s="302">
        <f>SUM(L15:L251)</f>
        <v>44969.020867495106</v>
      </c>
      <c r="M14" s="302">
        <f>SUM(M15:M251)</f>
        <v>59292.952749361073</v>
      </c>
      <c r="N14" s="52"/>
    </row>
    <row r="15" spans="1:16" s="53" customFormat="1" ht="17.649999999999999" customHeight="1" x14ac:dyDescent="0.25">
      <c r="A15" s="158">
        <v>1</v>
      </c>
      <c r="B15" s="303" t="s">
        <v>468</v>
      </c>
      <c r="C15" s="284">
        <v>1726.0418751999998</v>
      </c>
      <c r="D15" s="284">
        <v>1726.0418751999998</v>
      </c>
      <c r="E15" s="284">
        <v>0</v>
      </c>
      <c r="F15" s="284">
        <f>+D15+E15</f>
        <v>1726.0418751999998</v>
      </c>
      <c r="G15" s="284"/>
      <c r="H15" s="284">
        <v>0</v>
      </c>
      <c r="I15" s="284">
        <v>0</v>
      </c>
      <c r="J15" s="284">
        <f>+H15+I15</f>
        <v>0</v>
      </c>
      <c r="K15" s="284"/>
      <c r="L15" s="284">
        <f>SUM(C15-F15-J15)</f>
        <v>0</v>
      </c>
      <c r="M15" s="284">
        <f>J15+L15</f>
        <v>0</v>
      </c>
      <c r="O15" s="54"/>
    </row>
    <row r="16" spans="1:16" s="53" customFormat="1" ht="17.649999999999999" customHeight="1" x14ac:dyDescent="0.25">
      <c r="A16" s="158">
        <v>2</v>
      </c>
      <c r="B16" s="303" t="s">
        <v>469</v>
      </c>
      <c r="C16" s="284">
        <v>4632.8992331899262</v>
      </c>
      <c r="D16" s="284">
        <v>4632.8992331899281</v>
      </c>
      <c r="E16" s="284">
        <v>0</v>
      </c>
      <c r="F16" s="284">
        <f t="shared" ref="F16:F79" si="0">+D16+E16</f>
        <v>4632.8992331899281</v>
      </c>
      <c r="G16" s="284"/>
      <c r="H16" s="284">
        <v>0</v>
      </c>
      <c r="I16" s="284">
        <v>0</v>
      </c>
      <c r="J16" s="284">
        <f t="shared" ref="J16:J79" si="1">+H16+I16</f>
        <v>0</v>
      </c>
      <c r="K16" s="284"/>
      <c r="L16" s="284">
        <f t="shared" ref="L16:L79" si="2">SUM(C16-F16-J16)</f>
        <v>-1.8189894035458565E-12</v>
      </c>
      <c r="M16" s="284">
        <f t="shared" ref="M16:M79" si="3">J16+L16</f>
        <v>-1.8189894035458565E-12</v>
      </c>
      <c r="O16" s="54"/>
    </row>
    <row r="17" spans="1:15" s="53" customFormat="1" ht="17.649999999999999" customHeight="1" x14ac:dyDescent="0.25">
      <c r="A17" s="158">
        <v>3</v>
      </c>
      <c r="B17" s="303" t="s">
        <v>470</v>
      </c>
      <c r="C17" s="284">
        <v>458.78455282390956</v>
      </c>
      <c r="D17" s="284">
        <v>458.78455282390968</v>
      </c>
      <c r="E17" s="284">
        <v>0</v>
      </c>
      <c r="F17" s="284">
        <f t="shared" si="0"/>
        <v>458.78455282390968</v>
      </c>
      <c r="G17" s="284"/>
      <c r="H17" s="284">
        <v>0</v>
      </c>
      <c r="I17" s="284">
        <v>0</v>
      </c>
      <c r="J17" s="284">
        <f t="shared" si="1"/>
        <v>0</v>
      </c>
      <c r="K17" s="284"/>
      <c r="L17" s="284">
        <f t="shared" si="2"/>
        <v>-1.1368683772161603E-13</v>
      </c>
      <c r="M17" s="284">
        <f t="shared" si="3"/>
        <v>-1.1368683772161603E-13</v>
      </c>
      <c r="O17" s="54"/>
    </row>
    <row r="18" spans="1:15" s="53" customFormat="1" ht="17.649999999999999" customHeight="1" x14ac:dyDescent="0.25">
      <c r="A18" s="158">
        <v>4</v>
      </c>
      <c r="B18" s="303" t="s">
        <v>471</v>
      </c>
      <c r="C18" s="284">
        <v>4814.5853806573277</v>
      </c>
      <c r="D18" s="284">
        <v>4814.5853806573268</v>
      </c>
      <c r="E18" s="284">
        <v>0</v>
      </c>
      <c r="F18" s="284">
        <f t="shared" si="0"/>
        <v>4814.5853806573268</v>
      </c>
      <c r="G18" s="284"/>
      <c r="H18" s="284">
        <v>0</v>
      </c>
      <c r="I18" s="284">
        <v>0</v>
      </c>
      <c r="J18" s="284">
        <f t="shared" si="1"/>
        <v>0</v>
      </c>
      <c r="K18" s="284"/>
      <c r="L18" s="284">
        <f t="shared" si="2"/>
        <v>9.0949470177292824E-13</v>
      </c>
      <c r="M18" s="284">
        <f t="shared" si="3"/>
        <v>9.0949470177292824E-13</v>
      </c>
      <c r="O18" s="54"/>
    </row>
    <row r="19" spans="1:15" s="53" customFormat="1" ht="17.649999999999999" customHeight="1" x14ac:dyDescent="0.25">
      <c r="A19" s="158">
        <v>5</v>
      </c>
      <c r="B19" s="303" t="s">
        <v>472</v>
      </c>
      <c r="C19" s="284">
        <v>1022.3636194800001</v>
      </c>
      <c r="D19" s="284">
        <v>1022.3636194799999</v>
      </c>
      <c r="E19" s="284">
        <v>0</v>
      </c>
      <c r="F19" s="284">
        <f t="shared" si="0"/>
        <v>1022.3636194799999</v>
      </c>
      <c r="G19" s="284"/>
      <c r="H19" s="284">
        <v>0</v>
      </c>
      <c r="I19" s="284">
        <v>0</v>
      </c>
      <c r="J19" s="284">
        <f t="shared" si="1"/>
        <v>0</v>
      </c>
      <c r="K19" s="284"/>
      <c r="L19" s="284">
        <f t="shared" si="2"/>
        <v>2.2737367544323206E-13</v>
      </c>
      <c r="M19" s="284">
        <f t="shared" si="3"/>
        <v>2.2737367544323206E-13</v>
      </c>
      <c r="O19" s="54"/>
    </row>
    <row r="20" spans="1:15" s="53" customFormat="1" ht="17.649999999999999" customHeight="1" x14ac:dyDescent="0.25">
      <c r="A20" s="158">
        <v>6</v>
      </c>
      <c r="B20" s="303" t="s">
        <v>473</v>
      </c>
      <c r="C20" s="284">
        <v>5142.1362445893519</v>
      </c>
      <c r="D20" s="284">
        <v>5142.1362445893519</v>
      </c>
      <c r="E20" s="284">
        <v>0</v>
      </c>
      <c r="F20" s="284">
        <f t="shared" si="0"/>
        <v>5142.1362445893519</v>
      </c>
      <c r="G20" s="284"/>
      <c r="H20" s="284">
        <v>0</v>
      </c>
      <c r="I20" s="284">
        <v>0</v>
      </c>
      <c r="J20" s="284">
        <f t="shared" si="1"/>
        <v>0</v>
      </c>
      <c r="K20" s="284"/>
      <c r="L20" s="284">
        <f t="shared" si="2"/>
        <v>0</v>
      </c>
      <c r="M20" s="284">
        <f t="shared" si="3"/>
        <v>0</v>
      </c>
      <c r="O20" s="54"/>
    </row>
    <row r="21" spans="1:15" s="53" customFormat="1" ht="17.649999999999999" customHeight="1" x14ac:dyDescent="0.25">
      <c r="A21" s="158">
        <v>7</v>
      </c>
      <c r="B21" s="303" t="s">
        <v>474</v>
      </c>
      <c r="C21" s="284">
        <v>11712.615495732622</v>
      </c>
      <c r="D21" s="284">
        <v>11712.615495732622</v>
      </c>
      <c r="E21" s="284">
        <v>0</v>
      </c>
      <c r="F21" s="284">
        <f t="shared" si="0"/>
        <v>11712.615495732622</v>
      </c>
      <c r="G21" s="284"/>
      <c r="H21" s="284">
        <v>0</v>
      </c>
      <c r="I21" s="284">
        <v>0</v>
      </c>
      <c r="J21" s="284">
        <f t="shared" si="1"/>
        <v>0</v>
      </c>
      <c r="K21" s="284"/>
      <c r="L21" s="284">
        <f t="shared" si="2"/>
        <v>0</v>
      </c>
      <c r="M21" s="284">
        <f t="shared" si="3"/>
        <v>0</v>
      </c>
      <c r="O21" s="54"/>
    </row>
    <row r="22" spans="1:15" s="53" customFormat="1" ht="17.649999999999999" customHeight="1" x14ac:dyDescent="0.25">
      <c r="A22" s="158">
        <v>9</v>
      </c>
      <c r="B22" s="303" t="s">
        <v>475</v>
      </c>
      <c r="C22" s="284">
        <v>1670.6360746536</v>
      </c>
      <c r="D22" s="284">
        <v>1670.6360746536</v>
      </c>
      <c r="E22" s="284">
        <v>0</v>
      </c>
      <c r="F22" s="284">
        <f t="shared" si="0"/>
        <v>1670.6360746536</v>
      </c>
      <c r="G22" s="284"/>
      <c r="H22" s="284">
        <v>0</v>
      </c>
      <c r="I22" s="284">
        <v>0</v>
      </c>
      <c r="J22" s="284">
        <f t="shared" si="1"/>
        <v>0</v>
      </c>
      <c r="K22" s="284"/>
      <c r="L22" s="284">
        <f t="shared" si="2"/>
        <v>0</v>
      </c>
      <c r="M22" s="284">
        <f t="shared" si="3"/>
        <v>0</v>
      </c>
      <c r="O22" s="54"/>
    </row>
    <row r="23" spans="1:15" s="53" customFormat="1" ht="17.649999999999999" customHeight="1" x14ac:dyDescent="0.25">
      <c r="A23" s="158">
        <v>10</v>
      </c>
      <c r="B23" s="303" t="s">
        <v>476</v>
      </c>
      <c r="C23" s="284">
        <v>2191.7939654677762</v>
      </c>
      <c r="D23" s="284">
        <v>2191.7939654677762</v>
      </c>
      <c r="E23" s="284">
        <v>0</v>
      </c>
      <c r="F23" s="284">
        <f t="shared" si="0"/>
        <v>2191.7939654677762</v>
      </c>
      <c r="G23" s="284"/>
      <c r="H23" s="284">
        <v>0</v>
      </c>
      <c r="I23" s="284">
        <v>0</v>
      </c>
      <c r="J23" s="284">
        <f t="shared" si="1"/>
        <v>0</v>
      </c>
      <c r="K23" s="284"/>
      <c r="L23" s="284">
        <f t="shared" si="2"/>
        <v>0</v>
      </c>
      <c r="M23" s="284">
        <f t="shared" si="3"/>
        <v>0</v>
      </c>
      <c r="O23" s="54"/>
    </row>
    <row r="24" spans="1:15" s="53" customFormat="1" ht="17.649999999999999" customHeight="1" x14ac:dyDescent="0.25">
      <c r="A24" s="158">
        <v>11</v>
      </c>
      <c r="B24" s="303" t="s">
        <v>477</v>
      </c>
      <c r="C24" s="284">
        <v>1777.3799088703918</v>
      </c>
      <c r="D24" s="284">
        <v>1777.3799088703918</v>
      </c>
      <c r="E24" s="284">
        <v>0</v>
      </c>
      <c r="F24" s="284">
        <f t="shared" si="0"/>
        <v>1777.3799088703918</v>
      </c>
      <c r="G24" s="284"/>
      <c r="H24" s="284">
        <v>0</v>
      </c>
      <c r="I24" s="284">
        <v>0</v>
      </c>
      <c r="J24" s="284">
        <f t="shared" si="1"/>
        <v>0</v>
      </c>
      <c r="K24" s="284"/>
      <c r="L24" s="284">
        <f t="shared" si="2"/>
        <v>0</v>
      </c>
      <c r="M24" s="284">
        <f t="shared" si="3"/>
        <v>0</v>
      </c>
      <c r="O24" s="54"/>
    </row>
    <row r="25" spans="1:15" s="53" customFormat="1" ht="17.649999999999999" customHeight="1" x14ac:dyDescent="0.25">
      <c r="A25" s="158">
        <v>12</v>
      </c>
      <c r="B25" s="303" t="s">
        <v>478</v>
      </c>
      <c r="C25" s="284">
        <v>2926.0343348152323</v>
      </c>
      <c r="D25" s="284">
        <v>2926.0343348152319</v>
      </c>
      <c r="E25" s="284">
        <v>0</v>
      </c>
      <c r="F25" s="284">
        <f t="shared" si="0"/>
        <v>2926.0343348152319</v>
      </c>
      <c r="G25" s="284"/>
      <c r="H25" s="284">
        <v>0</v>
      </c>
      <c r="I25" s="284">
        <v>0</v>
      </c>
      <c r="J25" s="284">
        <f t="shared" si="1"/>
        <v>0</v>
      </c>
      <c r="K25" s="284"/>
      <c r="L25" s="284">
        <f t="shared" si="2"/>
        <v>4.5474735088646412E-13</v>
      </c>
      <c r="M25" s="284">
        <f t="shared" si="3"/>
        <v>4.5474735088646412E-13</v>
      </c>
      <c r="O25" s="54"/>
    </row>
    <row r="26" spans="1:15" s="53" customFormat="1" ht="17.649999999999999" customHeight="1" x14ac:dyDescent="0.25">
      <c r="A26" s="158">
        <v>13</v>
      </c>
      <c r="B26" s="303" t="s">
        <v>479</v>
      </c>
      <c r="C26" s="284">
        <v>846.13248240879989</v>
      </c>
      <c r="D26" s="284">
        <v>846.13248240879989</v>
      </c>
      <c r="E26" s="284">
        <v>0</v>
      </c>
      <c r="F26" s="284">
        <f t="shared" si="0"/>
        <v>846.13248240879989</v>
      </c>
      <c r="G26" s="284"/>
      <c r="H26" s="284">
        <v>0</v>
      </c>
      <c r="I26" s="284">
        <v>0</v>
      </c>
      <c r="J26" s="284">
        <f t="shared" si="1"/>
        <v>0</v>
      </c>
      <c r="K26" s="284"/>
      <c r="L26" s="284">
        <f t="shared" si="2"/>
        <v>0</v>
      </c>
      <c r="M26" s="284">
        <f t="shared" si="3"/>
        <v>0</v>
      </c>
      <c r="O26" s="54"/>
    </row>
    <row r="27" spans="1:15" s="53" customFormat="1" ht="17.649999999999999" customHeight="1" x14ac:dyDescent="0.25">
      <c r="A27" s="158">
        <v>14</v>
      </c>
      <c r="B27" s="303" t="s">
        <v>480</v>
      </c>
      <c r="C27" s="284">
        <v>563.90127989607197</v>
      </c>
      <c r="D27" s="284">
        <v>563.90127989607197</v>
      </c>
      <c r="E27" s="284">
        <v>0</v>
      </c>
      <c r="F27" s="284">
        <f t="shared" si="0"/>
        <v>563.90127989607197</v>
      </c>
      <c r="G27" s="284"/>
      <c r="H27" s="284">
        <v>0</v>
      </c>
      <c r="I27" s="284">
        <v>0</v>
      </c>
      <c r="J27" s="284">
        <f t="shared" si="1"/>
        <v>0</v>
      </c>
      <c r="K27" s="284"/>
      <c r="L27" s="284">
        <f t="shared" si="2"/>
        <v>0</v>
      </c>
      <c r="M27" s="284">
        <f t="shared" si="3"/>
        <v>0</v>
      </c>
      <c r="O27" s="54"/>
    </row>
    <row r="28" spans="1:15" s="53" customFormat="1" ht="17.649999999999999" customHeight="1" x14ac:dyDescent="0.25">
      <c r="A28" s="158">
        <v>15</v>
      </c>
      <c r="B28" s="303" t="s">
        <v>481</v>
      </c>
      <c r="C28" s="284">
        <v>1049.7718335472</v>
      </c>
      <c r="D28" s="284">
        <v>1049.7718335472</v>
      </c>
      <c r="E28" s="284">
        <v>0</v>
      </c>
      <c r="F28" s="284">
        <f t="shared" si="0"/>
        <v>1049.7718335472</v>
      </c>
      <c r="G28" s="284"/>
      <c r="H28" s="284">
        <v>0</v>
      </c>
      <c r="I28" s="284">
        <v>0</v>
      </c>
      <c r="J28" s="284">
        <f t="shared" si="1"/>
        <v>0</v>
      </c>
      <c r="K28" s="284"/>
      <c r="L28" s="284">
        <f t="shared" si="2"/>
        <v>0</v>
      </c>
      <c r="M28" s="284">
        <f t="shared" si="3"/>
        <v>0</v>
      </c>
      <c r="O28" s="54"/>
    </row>
    <row r="29" spans="1:15" s="53" customFormat="1" ht="17.649999999999999" customHeight="1" x14ac:dyDescent="0.25">
      <c r="A29" s="158">
        <v>16</v>
      </c>
      <c r="B29" s="303" t="s">
        <v>482</v>
      </c>
      <c r="C29" s="284">
        <v>1211.1643391465441</v>
      </c>
      <c r="D29" s="284">
        <v>1211.1643391465439</v>
      </c>
      <c r="E29" s="284">
        <v>0</v>
      </c>
      <c r="F29" s="284">
        <f t="shared" si="0"/>
        <v>1211.1643391465439</v>
      </c>
      <c r="G29" s="284"/>
      <c r="H29" s="284">
        <v>0</v>
      </c>
      <c r="I29" s="284">
        <v>0</v>
      </c>
      <c r="J29" s="284">
        <f t="shared" si="1"/>
        <v>0</v>
      </c>
      <c r="K29" s="284"/>
      <c r="L29" s="284">
        <f t="shared" si="2"/>
        <v>2.2737367544323206E-13</v>
      </c>
      <c r="M29" s="284">
        <f t="shared" si="3"/>
        <v>2.2737367544323206E-13</v>
      </c>
      <c r="O29" s="54"/>
    </row>
    <row r="30" spans="1:15" s="53" customFormat="1" ht="17.649999999999999" customHeight="1" x14ac:dyDescent="0.25">
      <c r="A30" s="158">
        <v>17</v>
      </c>
      <c r="B30" s="303" t="s">
        <v>483</v>
      </c>
      <c r="C30" s="284">
        <v>744.02599519020805</v>
      </c>
      <c r="D30" s="284">
        <v>744.02599519020805</v>
      </c>
      <c r="E30" s="284">
        <v>0</v>
      </c>
      <c r="F30" s="284">
        <f t="shared" si="0"/>
        <v>744.02599519020805</v>
      </c>
      <c r="G30" s="284"/>
      <c r="H30" s="284">
        <v>0</v>
      </c>
      <c r="I30" s="284">
        <v>0</v>
      </c>
      <c r="J30" s="284">
        <f t="shared" si="1"/>
        <v>0</v>
      </c>
      <c r="K30" s="284"/>
      <c r="L30" s="284">
        <f t="shared" si="2"/>
        <v>0</v>
      </c>
      <c r="M30" s="284">
        <f t="shared" si="3"/>
        <v>0</v>
      </c>
      <c r="O30" s="54"/>
    </row>
    <row r="31" spans="1:15" s="53" customFormat="1" ht="17.649999999999999" customHeight="1" x14ac:dyDescent="0.25">
      <c r="A31" s="158">
        <v>18</v>
      </c>
      <c r="B31" s="303" t="s">
        <v>484</v>
      </c>
      <c r="C31" s="284">
        <v>687.4478783803919</v>
      </c>
      <c r="D31" s="284">
        <v>687.44787838039178</v>
      </c>
      <c r="E31" s="284">
        <v>0</v>
      </c>
      <c r="F31" s="284">
        <f t="shared" si="0"/>
        <v>687.44787838039178</v>
      </c>
      <c r="G31" s="284"/>
      <c r="H31" s="284">
        <v>0</v>
      </c>
      <c r="I31" s="284">
        <v>0</v>
      </c>
      <c r="J31" s="284">
        <f t="shared" si="1"/>
        <v>0</v>
      </c>
      <c r="K31" s="284"/>
      <c r="L31" s="284">
        <f t="shared" si="2"/>
        <v>1.1368683772161603E-13</v>
      </c>
      <c r="M31" s="284">
        <f t="shared" si="3"/>
        <v>1.1368683772161603E-13</v>
      </c>
      <c r="O31" s="54"/>
    </row>
    <row r="32" spans="1:15" s="53" customFormat="1" ht="17.649999999999999" customHeight="1" x14ac:dyDescent="0.25">
      <c r="A32" s="158">
        <v>19</v>
      </c>
      <c r="B32" s="303" t="s">
        <v>485</v>
      </c>
      <c r="C32" s="284">
        <v>462.33650250827998</v>
      </c>
      <c r="D32" s="284">
        <v>462.33650250827998</v>
      </c>
      <c r="E32" s="284">
        <v>0</v>
      </c>
      <c r="F32" s="284">
        <f t="shared" si="0"/>
        <v>462.33650250827998</v>
      </c>
      <c r="G32" s="284"/>
      <c r="H32" s="284">
        <v>0</v>
      </c>
      <c r="I32" s="284">
        <v>0</v>
      </c>
      <c r="J32" s="284">
        <f t="shared" si="1"/>
        <v>0</v>
      </c>
      <c r="K32" s="284"/>
      <c r="L32" s="284">
        <f t="shared" si="2"/>
        <v>0</v>
      </c>
      <c r="M32" s="284">
        <f t="shared" si="3"/>
        <v>0</v>
      </c>
      <c r="O32" s="54"/>
    </row>
    <row r="33" spans="1:15" s="53" customFormat="1" ht="17.649999999999999" customHeight="1" x14ac:dyDescent="0.25">
      <c r="A33" s="158">
        <v>20</v>
      </c>
      <c r="B33" s="303" t="s">
        <v>486</v>
      </c>
      <c r="C33" s="284">
        <v>471.3711833799519</v>
      </c>
      <c r="D33" s="284">
        <v>471.37118337995196</v>
      </c>
      <c r="E33" s="284">
        <v>0</v>
      </c>
      <c r="F33" s="284">
        <f t="shared" si="0"/>
        <v>471.37118337995196</v>
      </c>
      <c r="G33" s="284"/>
      <c r="H33" s="284">
        <v>0</v>
      </c>
      <c r="I33" s="284">
        <v>0</v>
      </c>
      <c r="J33" s="284">
        <f t="shared" si="1"/>
        <v>0</v>
      </c>
      <c r="K33" s="284"/>
      <c r="L33" s="284">
        <f t="shared" si="2"/>
        <v>-5.6843418860808015E-14</v>
      </c>
      <c r="M33" s="284">
        <f t="shared" si="3"/>
        <v>-5.6843418860808015E-14</v>
      </c>
      <c r="O33" s="54"/>
    </row>
    <row r="34" spans="1:15" s="53" customFormat="1" ht="17.649999999999999" customHeight="1" x14ac:dyDescent="0.25">
      <c r="A34" s="158">
        <v>21</v>
      </c>
      <c r="B34" s="303" t="s">
        <v>487</v>
      </c>
      <c r="C34" s="284">
        <v>609.30993546387197</v>
      </c>
      <c r="D34" s="284">
        <v>609.30993546387185</v>
      </c>
      <c r="E34" s="284">
        <v>0</v>
      </c>
      <c r="F34" s="284">
        <f t="shared" si="0"/>
        <v>609.30993546387185</v>
      </c>
      <c r="G34" s="284"/>
      <c r="H34" s="284">
        <v>0</v>
      </c>
      <c r="I34" s="284">
        <v>0</v>
      </c>
      <c r="J34" s="284">
        <f t="shared" si="1"/>
        <v>0</v>
      </c>
      <c r="K34" s="284"/>
      <c r="L34" s="284">
        <f t="shared" si="2"/>
        <v>1.1368683772161603E-13</v>
      </c>
      <c r="M34" s="284">
        <f t="shared" si="3"/>
        <v>1.1368683772161603E-13</v>
      </c>
      <c r="O34" s="54"/>
    </row>
    <row r="35" spans="1:15" s="53" customFormat="1" ht="17.649999999999999" customHeight="1" x14ac:dyDescent="0.25">
      <c r="A35" s="158">
        <v>22</v>
      </c>
      <c r="B35" s="303" t="s">
        <v>488</v>
      </c>
      <c r="C35" s="284">
        <v>751.46026463296801</v>
      </c>
      <c r="D35" s="284">
        <v>751.46026463296801</v>
      </c>
      <c r="E35" s="284">
        <v>0</v>
      </c>
      <c r="F35" s="284">
        <f t="shared" si="0"/>
        <v>751.46026463296801</v>
      </c>
      <c r="G35" s="284"/>
      <c r="H35" s="284">
        <v>0</v>
      </c>
      <c r="I35" s="284">
        <v>0</v>
      </c>
      <c r="J35" s="284">
        <f t="shared" si="1"/>
        <v>0</v>
      </c>
      <c r="K35" s="284"/>
      <c r="L35" s="284">
        <f t="shared" si="2"/>
        <v>0</v>
      </c>
      <c r="M35" s="284">
        <f t="shared" si="3"/>
        <v>0</v>
      </c>
      <c r="O35" s="54"/>
    </row>
    <row r="36" spans="1:15" s="53" customFormat="1" ht="17.649999999999999" customHeight="1" x14ac:dyDescent="0.25">
      <c r="A36" s="158">
        <v>23</v>
      </c>
      <c r="B36" s="303" t="s">
        <v>489</v>
      </c>
      <c r="C36" s="284">
        <v>406.54368781568797</v>
      </c>
      <c r="D36" s="284">
        <v>406.54368781568792</v>
      </c>
      <c r="E36" s="284">
        <v>0</v>
      </c>
      <c r="F36" s="284">
        <f t="shared" si="0"/>
        <v>406.54368781568792</v>
      </c>
      <c r="G36" s="284"/>
      <c r="H36" s="284">
        <v>0</v>
      </c>
      <c r="I36" s="284">
        <v>0</v>
      </c>
      <c r="J36" s="284">
        <f t="shared" si="1"/>
        <v>0</v>
      </c>
      <c r="K36" s="284"/>
      <c r="L36" s="284">
        <f t="shared" si="2"/>
        <v>5.6843418860808015E-14</v>
      </c>
      <c r="M36" s="284">
        <f t="shared" si="3"/>
        <v>5.6843418860808015E-14</v>
      </c>
      <c r="O36" s="54"/>
    </row>
    <row r="37" spans="1:15" s="53" customFormat="1" ht="17.649999999999999" customHeight="1" x14ac:dyDescent="0.25">
      <c r="A37" s="158">
        <v>24</v>
      </c>
      <c r="B37" s="303" t="s">
        <v>490</v>
      </c>
      <c r="C37" s="284">
        <v>737.12178492921601</v>
      </c>
      <c r="D37" s="284">
        <v>737.12178492921601</v>
      </c>
      <c r="E37" s="284">
        <v>0</v>
      </c>
      <c r="F37" s="284">
        <f t="shared" si="0"/>
        <v>737.12178492921601</v>
      </c>
      <c r="G37" s="284"/>
      <c r="H37" s="284">
        <v>0</v>
      </c>
      <c r="I37" s="284">
        <v>0</v>
      </c>
      <c r="J37" s="284">
        <f t="shared" si="1"/>
        <v>0</v>
      </c>
      <c r="K37" s="284"/>
      <c r="L37" s="284">
        <f t="shared" si="2"/>
        <v>0</v>
      </c>
      <c r="M37" s="284">
        <f t="shared" si="3"/>
        <v>0</v>
      </c>
      <c r="O37" s="54"/>
    </row>
    <row r="38" spans="1:15" s="53" customFormat="1" ht="17.649999999999999" customHeight="1" x14ac:dyDescent="0.25">
      <c r="A38" s="158">
        <v>25</v>
      </c>
      <c r="B38" s="303" t="s">
        <v>491</v>
      </c>
      <c r="C38" s="284">
        <v>2195.1555045354044</v>
      </c>
      <c r="D38" s="284">
        <v>2195.1555045354044</v>
      </c>
      <c r="E38" s="284">
        <v>0</v>
      </c>
      <c r="F38" s="284">
        <f t="shared" si="0"/>
        <v>2195.1555045354044</v>
      </c>
      <c r="G38" s="284"/>
      <c r="H38" s="284">
        <v>0</v>
      </c>
      <c r="I38" s="284">
        <v>0</v>
      </c>
      <c r="J38" s="284">
        <f t="shared" si="1"/>
        <v>0</v>
      </c>
      <c r="K38" s="284"/>
      <c r="L38" s="284">
        <f t="shared" si="2"/>
        <v>0</v>
      </c>
      <c r="M38" s="284">
        <f t="shared" si="3"/>
        <v>0</v>
      </c>
      <c r="O38" s="54"/>
    </row>
    <row r="39" spans="1:15" s="53" customFormat="1" ht="17.649999999999999" customHeight="1" x14ac:dyDescent="0.25">
      <c r="A39" s="158">
        <v>26</v>
      </c>
      <c r="B39" s="303" t="s">
        <v>492</v>
      </c>
      <c r="C39" s="284">
        <v>1917.7911931475426</v>
      </c>
      <c r="D39" s="284">
        <v>1917.7911931475423</v>
      </c>
      <c r="E39" s="284">
        <v>0</v>
      </c>
      <c r="F39" s="284">
        <f t="shared" si="0"/>
        <v>1917.7911931475423</v>
      </c>
      <c r="G39" s="284"/>
      <c r="H39" s="284">
        <v>0</v>
      </c>
      <c r="I39" s="284">
        <v>0</v>
      </c>
      <c r="J39" s="284">
        <f t="shared" si="1"/>
        <v>0</v>
      </c>
      <c r="K39" s="284"/>
      <c r="L39" s="284">
        <f t="shared" si="2"/>
        <v>2.2737367544323206E-13</v>
      </c>
      <c r="M39" s="284">
        <f t="shared" si="3"/>
        <v>2.2737367544323206E-13</v>
      </c>
      <c r="O39" s="54"/>
    </row>
    <row r="40" spans="1:15" s="53" customFormat="1" ht="17.649999999999999" customHeight="1" x14ac:dyDescent="0.25">
      <c r="A40" s="158">
        <v>27</v>
      </c>
      <c r="B40" s="303" t="s">
        <v>493</v>
      </c>
      <c r="C40" s="284">
        <v>2036.7324525523977</v>
      </c>
      <c r="D40" s="284">
        <v>2036.7324525523975</v>
      </c>
      <c r="E40" s="284">
        <v>0</v>
      </c>
      <c r="F40" s="284">
        <f t="shared" si="0"/>
        <v>2036.7324525523975</v>
      </c>
      <c r="G40" s="284"/>
      <c r="H40" s="284">
        <v>0</v>
      </c>
      <c r="I40" s="284">
        <v>0</v>
      </c>
      <c r="J40" s="284">
        <f t="shared" si="1"/>
        <v>0</v>
      </c>
      <c r="K40" s="284"/>
      <c r="L40" s="284">
        <f t="shared" si="2"/>
        <v>2.2737367544323206E-13</v>
      </c>
      <c r="M40" s="284">
        <f t="shared" si="3"/>
        <v>2.2737367544323206E-13</v>
      </c>
      <c r="O40" s="54"/>
    </row>
    <row r="41" spans="1:15" s="53" customFormat="1" ht="17.649999999999999" customHeight="1" x14ac:dyDescent="0.25">
      <c r="A41" s="158">
        <v>28</v>
      </c>
      <c r="B41" s="303" t="s">
        <v>494</v>
      </c>
      <c r="C41" s="284">
        <v>5574.893460117135</v>
      </c>
      <c r="D41" s="284">
        <v>5574.8934601171368</v>
      </c>
      <c r="E41" s="284">
        <v>0</v>
      </c>
      <c r="F41" s="284">
        <f t="shared" si="0"/>
        <v>5574.8934601171368</v>
      </c>
      <c r="G41" s="284"/>
      <c r="H41" s="284">
        <v>0</v>
      </c>
      <c r="I41" s="284">
        <v>0</v>
      </c>
      <c r="J41" s="284">
        <f t="shared" si="1"/>
        <v>0</v>
      </c>
      <c r="K41" s="284"/>
      <c r="L41" s="284">
        <f t="shared" si="2"/>
        <v>-1.8189894035458565E-12</v>
      </c>
      <c r="M41" s="284">
        <f t="shared" si="3"/>
        <v>-1.8189894035458565E-12</v>
      </c>
      <c r="O41" s="54"/>
    </row>
    <row r="42" spans="1:15" s="53" customFormat="1" ht="17.649999999999999" customHeight="1" x14ac:dyDescent="0.25">
      <c r="A42" s="158">
        <v>29</v>
      </c>
      <c r="B42" s="303" t="s">
        <v>495</v>
      </c>
      <c r="C42" s="284">
        <v>745.4006361459999</v>
      </c>
      <c r="D42" s="284">
        <v>745.40063614600012</v>
      </c>
      <c r="E42" s="284">
        <v>0</v>
      </c>
      <c r="F42" s="284">
        <f t="shared" si="0"/>
        <v>745.40063614600012</v>
      </c>
      <c r="G42" s="284"/>
      <c r="H42" s="284">
        <v>0</v>
      </c>
      <c r="I42" s="284">
        <v>0</v>
      </c>
      <c r="J42" s="284">
        <f t="shared" si="1"/>
        <v>0</v>
      </c>
      <c r="K42" s="284"/>
      <c r="L42" s="284">
        <f t="shared" si="2"/>
        <v>-2.2737367544323206E-13</v>
      </c>
      <c r="M42" s="284">
        <f t="shared" si="3"/>
        <v>-2.2737367544323206E-13</v>
      </c>
      <c r="O42" s="54"/>
    </row>
    <row r="43" spans="1:15" s="53" customFormat="1" ht="17.649999999999999" customHeight="1" x14ac:dyDescent="0.25">
      <c r="A43" s="158">
        <v>30</v>
      </c>
      <c r="B43" s="303" t="s">
        <v>496</v>
      </c>
      <c r="C43" s="284">
        <v>2199.6574470193864</v>
      </c>
      <c r="D43" s="284">
        <v>2199.6574470193864</v>
      </c>
      <c r="E43" s="284">
        <v>0</v>
      </c>
      <c r="F43" s="284">
        <f t="shared" si="0"/>
        <v>2199.6574470193864</v>
      </c>
      <c r="G43" s="284"/>
      <c r="H43" s="284">
        <v>0</v>
      </c>
      <c r="I43" s="284">
        <v>0</v>
      </c>
      <c r="J43" s="284">
        <f t="shared" si="1"/>
        <v>0</v>
      </c>
      <c r="K43" s="284"/>
      <c r="L43" s="284">
        <f t="shared" si="2"/>
        <v>0</v>
      </c>
      <c r="M43" s="284">
        <f t="shared" si="3"/>
        <v>0</v>
      </c>
      <c r="O43" s="54"/>
    </row>
    <row r="44" spans="1:15" s="53" customFormat="1" ht="17.649999999999999" customHeight="1" x14ac:dyDescent="0.25">
      <c r="A44" s="158">
        <v>31</v>
      </c>
      <c r="B44" s="303" t="s">
        <v>497</v>
      </c>
      <c r="C44" s="284">
        <v>4602.2555731425755</v>
      </c>
      <c r="D44" s="284">
        <v>4602.2555731425755</v>
      </c>
      <c r="E44" s="284">
        <v>0</v>
      </c>
      <c r="F44" s="284">
        <f t="shared" si="0"/>
        <v>4602.2555731425755</v>
      </c>
      <c r="G44" s="284"/>
      <c r="H44" s="284">
        <v>0</v>
      </c>
      <c r="I44" s="284">
        <v>0</v>
      </c>
      <c r="J44" s="284">
        <f t="shared" si="1"/>
        <v>0</v>
      </c>
      <c r="K44" s="284"/>
      <c r="L44" s="284">
        <f t="shared" si="2"/>
        <v>0</v>
      </c>
      <c r="M44" s="284">
        <f t="shared" si="3"/>
        <v>0</v>
      </c>
      <c r="O44" s="54"/>
    </row>
    <row r="45" spans="1:15" s="53" customFormat="1" ht="17.649999999999999" customHeight="1" x14ac:dyDescent="0.25">
      <c r="A45" s="158">
        <v>32</v>
      </c>
      <c r="B45" s="303" t="s">
        <v>498</v>
      </c>
      <c r="C45" s="284">
        <v>1074.0148037417998</v>
      </c>
      <c r="D45" s="284">
        <v>1074.0148037417998</v>
      </c>
      <c r="E45" s="284">
        <v>0</v>
      </c>
      <c r="F45" s="284">
        <f t="shared" si="0"/>
        <v>1074.0148037417998</v>
      </c>
      <c r="G45" s="284"/>
      <c r="H45" s="284">
        <v>0</v>
      </c>
      <c r="I45" s="284">
        <v>0</v>
      </c>
      <c r="J45" s="284">
        <f t="shared" si="1"/>
        <v>0</v>
      </c>
      <c r="K45" s="284"/>
      <c r="L45" s="284">
        <f t="shared" si="2"/>
        <v>0</v>
      </c>
      <c r="M45" s="284">
        <f t="shared" si="3"/>
        <v>0</v>
      </c>
      <c r="O45" s="54"/>
    </row>
    <row r="46" spans="1:15" s="53" customFormat="1" ht="17.649999999999999" customHeight="1" x14ac:dyDescent="0.25">
      <c r="A46" s="158">
        <v>33</v>
      </c>
      <c r="B46" s="303" t="s">
        <v>499</v>
      </c>
      <c r="C46" s="284">
        <v>1296.0574540178814</v>
      </c>
      <c r="D46" s="284">
        <v>1296.0574540178814</v>
      </c>
      <c r="E46" s="284">
        <v>0</v>
      </c>
      <c r="F46" s="284">
        <f t="shared" si="0"/>
        <v>1296.0574540178814</v>
      </c>
      <c r="G46" s="284"/>
      <c r="H46" s="284">
        <v>0</v>
      </c>
      <c r="I46" s="284">
        <v>0</v>
      </c>
      <c r="J46" s="284">
        <f t="shared" si="1"/>
        <v>0</v>
      </c>
      <c r="K46" s="284"/>
      <c r="L46" s="284">
        <f t="shared" si="2"/>
        <v>0</v>
      </c>
      <c r="M46" s="284">
        <f t="shared" si="3"/>
        <v>0</v>
      </c>
      <c r="O46" s="54"/>
    </row>
    <row r="47" spans="1:15" s="53" customFormat="1" ht="17.649999999999999" customHeight="1" x14ac:dyDescent="0.25">
      <c r="A47" s="158">
        <v>34</v>
      </c>
      <c r="B47" s="303" t="s">
        <v>500</v>
      </c>
      <c r="C47" s="284">
        <v>1210.8970231381277</v>
      </c>
      <c r="D47" s="284">
        <v>1210.8970231381279</v>
      </c>
      <c r="E47" s="284">
        <v>0</v>
      </c>
      <c r="F47" s="284">
        <f t="shared" si="0"/>
        <v>1210.8970231381279</v>
      </c>
      <c r="G47" s="284"/>
      <c r="H47" s="284">
        <v>0</v>
      </c>
      <c r="I47" s="284">
        <v>0</v>
      </c>
      <c r="J47" s="284">
        <f t="shared" si="1"/>
        <v>0</v>
      </c>
      <c r="K47" s="284"/>
      <c r="L47" s="284">
        <f t="shared" si="2"/>
        <v>-2.2737367544323206E-13</v>
      </c>
      <c r="M47" s="284">
        <f t="shared" si="3"/>
        <v>-2.2737367544323206E-13</v>
      </c>
      <c r="O47" s="54"/>
    </row>
    <row r="48" spans="1:15" s="53" customFormat="1" ht="17.649999999999999" customHeight="1" x14ac:dyDescent="0.25">
      <c r="A48" s="158">
        <v>35</v>
      </c>
      <c r="B48" s="303" t="s">
        <v>501</v>
      </c>
      <c r="C48" s="284">
        <v>676.43722615301579</v>
      </c>
      <c r="D48" s="284">
        <v>676.43722615301579</v>
      </c>
      <c r="E48" s="284">
        <v>0</v>
      </c>
      <c r="F48" s="284">
        <f t="shared" si="0"/>
        <v>676.43722615301579</v>
      </c>
      <c r="G48" s="284"/>
      <c r="H48" s="284">
        <v>0</v>
      </c>
      <c r="I48" s="284">
        <v>0</v>
      </c>
      <c r="J48" s="284">
        <f t="shared" si="1"/>
        <v>0</v>
      </c>
      <c r="K48" s="284"/>
      <c r="L48" s="284">
        <f t="shared" si="2"/>
        <v>0</v>
      </c>
      <c r="M48" s="284">
        <f t="shared" si="3"/>
        <v>0</v>
      </c>
      <c r="O48" s="54"/>
    </row>
    <row r="49" spans="1:15" s="53" customFormat="1" ht="17.649999999999999" customHeight="1" x14ac:dyDescent="0.25">
      <c r="A49" s="158">
        <v>36</v>
      </c>
      <c r="B49" s="303" t="s">
        <v>502</v>
      </c>
      <c r="C49" s="284">
        <v>143.45241142408804</v>
      </c>
      <c r="D49" s="284">
        <v>143.45241142408801</v>
      </c>
      <c r="E49" s="284">
        <v>0</v>
      </c>
      <c r="F49" s="284">
        <f t="shared" si="0"/>
        <v>143.45241142408801</v>
      </c>
      <c r="G49" s="284"/>
      <c r="H49" s="284">
        <v>0</v>
      </c>
      <c r="I49" s="284">
        <v>0</v>
      </c>
      <c r="J49" s="284">
        <f t="shared" si="1"/>
        <v>0</v>
      </c>
      <c r="K49" s="284"/>
      <c r="L49" s="284">
        <f t="shared" si="2"/>
        <v>2.8421709430404007E-14</v>
      </c>
      <c r="M49" s="284">
        <f t="shared" si="3"/>
        <v>2.8421709430404007E-14</v>
      </c>
      <c r="O49" s="54"/>
    </row>
    <row r="50" spans="1:15" s="53" customFormat="1" ht="17.649999999999999" customHeight="1" x14ac:dyDescent="0.25">
      <c r="A50" s="158">
        <v>37</v>
      </c>
      <c r="B50" s="303" t="s">
        <v>503</v>
      </c>
      <c r="C50" s="284">
        <v>2892.5725957773757</v>
      </c>
      <c r="D50" s="284">
        <v>2892.5725957773757</v>
      </c>
      <c r="E50" s="284">
        <v>0</v>
      </c>
      <c r="F50" s="284">
        <f t="shared" si="0"/>
        <v>2892.5725957773757</v>
      </c>
      <c r="G50" s="284"/>
      <c r="H50" s="284">
        <v>0</v>
      </c>
      <c r="I50" s="284">
        <v>0</v>
      </c>
      <c r="J50" s="284">
        <f t="shared" si="1"/>
        <v>0</v>
      </c>
      <c r="K50" s="284"/>
      <c r="L50" s="284">
        <f t="shared" si="2"/>
        <v>0</v>
      </c>
      <c r="M50" s="284">
        <f t="shared" si="3"/>
        <v>0</v>
      </c>
      <c r="O50" s="54"/>
    </row>
    <row r="51" spans="1:15" s="53" customFormat="1" ht="17.649999999999999" customHeight="1" x14ac:dyDescent="0.25">
      <c r="A51" s="158">
        <v>38</v>
      </c>
      <c r="B51" s="303" t="s">
        <v>504</v>
      </c>
      <c r="C51" s="284">
        <v>1901.1324329244553</v>
      </c>
      <c r="D51" s="284">
        <v>1901.1324329244551</v>
      </c>
      <c r="E51" s="284">
        <v>0</v>
      </c>
      <c r="F51" s="284">
        <f t="shared" si="0"/>
        <v>1901.1324329244551</v>
      </c>
      <c r="G51" s="284"/>
      <c r="H51" s="284">
        <v>0</v>
      </c>
      <c r="I51" s="284">
        <v>0</v>
      </c>
      <c r="J51" s="284">
        <f t="shared" si="1"/>
        <v>0</v>
      </c>
      <c r="K51" s="284"/>
      <c r="L51" s="284">
        <f t="shared" si="2"/>
        <v>2.2737367544323206E-13</v>
      </c>
      <c r="M51" s="284">
        <f t="shared" si="3"/>
        <v>2.2737367544323206E-13</v>
      </c>
      <c r="O51" s="54"/>
    </row>
    <row r="52" spans="1:15" s="53" customFormat="1" ht="17.649999999999999" customHeight="1" x14ac:dyDescent="0.25">
      <c r="A52" s="158">
        <v>39</v>
      </c>
      <c r="B52" s="303" t="s">
        <v>505</v>
      </c>
      <c r="C52" s="284">
        <v>1096.9413740411117</v>
      </c>
      <c r="D52" s="284">
        <v>1096.9413740411117</v>
      </c>
      <c r="E52" s="284">
        <v>0</v>
      </c>
      <c r="F52" s="284">
        <f t="shared" si="0"/>
        <v>1096.9413740411117</v>
      </c>
      <c r="G52" s="284"/>
      <c r="H52" s="284">
        <v>0</v>
      </c>
      <c r="I52" s="284">
        <v>0</v>
      </c>
      <c r="J52" s="284">
        <f t="shared" si="1"/>
        <v>0</v>
      </c>
      <c r="K52" s="284"/>
      <c r="L52" s="284">
        <f t="shared" si="2"/>
        <v>0</v>
      </c>
      <c r="M52" s="284">
        <f t="shared" si="3"/>
        <v>0</v>
      </c>
      <c r="O52" s="54"/>
    </row>
    <row r="53" spans="1:15" s="53" customFormat="1" ht="17.649999999999999" customHeight="1" x14ac:dyDescent="0.25">
      <c r="A53" s="158">
        <v>40</v>
      </c>
      <c r="B53" s="303" t="s">
        <v>506</v>
      </c>
      <c r="C53" s="284">
        <v>247.25095073003848</v>
      </c>
      <c r="D53" s="284">
        <v>247.25095073003851</v>
      </c>
      <c r="E53" s="284">
        <v>0</v>
      </c>
      <c r="F53" s="284">
        <f t="shared" si="0"/>
        <v>247.25095073003851</v>
      </c>
      <c r="G53" s="284"/>
      <c r="H53" s="284">
        <v>0</v>
      </c>
      <c r="I53" s="284">
        <v>0</v>
      </c>
      <c r="J53" s="284">
        <f t="shared" si="1"/>
        <v>0</v>
      </c>
      <c r="K53" s="284"/>
      <c r="L53" s="284">
        <f t="shared" si="2"/>
        <v>-2.8421709430404007E-14</v>
      </c>
      <c r="M53" s="284">
        <f t="shared" si="3"/>
        <v>-2.8421709430404007E-14</v>
      </c>
      <c r="O53" s="54"/>
    </row>
    <row r="54" spans="1:15" s="53" customFormat="1" ht="17.649999999999999" customHeight="1" x14ac:dyDescent="0.25">
      <c r="A54" s="158">
        <v>41</v>
      </c>
      <c r="B54" s="303" t="s">
        <v>507</v>
      </c>
      <c r="C54" s="284">
        <v>4130.7753280463185</v>
      </c>
      <c r="D54" s="284">
        <v>4130.7753280463185</v>
      </c>
      <c r="E54" s="284">
        <v>0</v>
      </c>
      <c r="F54" s="284">
        <f t="shared" si="0"/>
        <v>4130.7753280463185</v>
      </c>
      <c r="G54" s="284"/>
      <c r="H54" s="284">
        <v>0</v>
      </c>
      <c r="I54" s="284">
        <v>0</v>
      </c>
      <c r="J54" s="284">
        <f t="shared" si="1"/>
        <v>0</v>
      </c>
      <c r="K54" s="284"/>
      <c r="L54" s="284">
        <f t="shared" si="2"/>
        <v>0</v>
      </c>
      <c r="M54" s="284">
        <f t="shared" si="3"/>
        <v>0</v>
      </c>
      <c r="O54" s="54"/>
    </row>
    <row r="55" spans="1:15" s="53" customFormat="1" ht="17.649999999999999" customHeight="1" x14ac:dyDescent="0.25">
      <c r="A55" s="158">
        <v>42</v>
      </c>
      <c r="B55" s="303" t="s">
        <v>508</v>
      </c>
      <c r="C55" s="284">
        <v>1793.8828281676347</v>
      </c>
      <c r="D55" s="284">
        <v>1793.8828281676342</v>
      </c>
      <c r="E55" s="284">
        <v>0</v>
      </c>
      <c r="F55" s="284">
        <f t="shared" si="0"/>
        <v>1793.8828281676342</v>
      </c>
      <c r="G55" s="284"/>
      <c r="H55" s="284">
        <v>0</v>
      </c>
      <c r="I55" s="284">
        <v>0</v>
      </c>
      <c r="J55" s="284">
        <f t="shared" si="1"/>
        <v>0</v>
      </c>
      <c r="K55" s="284"/>
      <c r="L55" s="284">
        <f t="shared" si="2"/>
        <v>4.5474735088646412E-13</v>
      </c>
      <c r="M55" s="284">
        <f t="shared" si="3"/>
        <v>4.5474735088646412E-13</v>
      </c>
      <c r="O55" s="54"/>
    </row>
    <row r="56" spans="1:15" s="53" customFormat="1" ht="17.649999999999999" customHeight="1" x14ac:dyDescent="0.25">
      <c r="A56" s="158">
        <v>43</v>
      </c>
      <c r="B56" s="303" t="s">
        <v>509</v>
      </c>
      <c r="C56" s="284">
        <v>730.76095097728773</v>
      </c>
      <c r="D56" s="284">
        <v>730.76095097728796</v>
      </c>
      <c r="E56" s="284">
        <v>0</v>
      </c>
      <c r="F56" s="284">
        <f t="shared" si="0"/>
        <v>730.76095097728796</v>
      </c>
      <c r="G56" s="284"/>
      <c r="H56" s="284">
        <v>0</v>
      </c>
      <c r="I56" s="284">
        <v>0</v>
      </c>
      <c r="J56" s="284">
        <f t="shared" si="1"/>
        <v>0</v>
      </c>
      <c r="K56" s="284"/>
      <c r="L56" s="284">
        <f t="shared" si="2"/>
        <v>-2.2737367544323206E-13</v>
      </c>
      <c r="M56" s="284">
        <f t="shared" si="3"/>
        <v>-2.2737367544323206E-13</v>
      </c>
      <c r="O56" s="54"/>
    </row>
    <row r="57" spans="1:15" s="53" customFormat="1" ht="17.649999999999999" customHeight="1" x14ac:dyDescent="0.25">
      <c r="A57" s="158">
        <v>44</v>
      </c>
      <c r="B57" s="303" t="s">
        <v>510</v>
      </c>
      <c r="C57" s="284">
        <v>367.4202904</v>
      </c>
      <c r="D57" s="284">
        <v>367.4202904</v>
      </c>
      <c r="E57" s="284">
        <v>0</v>
      </c>
      <c r="F57" s="284">
        <f t="shared" si="0"/>
        <v>367.4202904</v>
      </c>
      <c r="G57" s="284"/>
      <c r="H57" s="284">
        <v>0</v>
      </c>
      <c r="I57" s="284">
        <v>0</v>
      </c>
      <c r="J57" s="284">
        <f t="shared" si="1"/>
        <v>0</v>
      </c>
      <c r="K57" s="284"/>
      <c r="L57" s="284">
        <f t="shared" si="2"/>
        <v>0</v>
      </c>
      <c r="M57" s="284">
        <f t="shared" si="3"/>
        <v>0</v>
      </c>
      <c r="O57" s="54"/>
    </row>
    <row r="58" spans="1:15" s="53" customFormat="1" ht="17.649999999999999" customHeight="1" x14ac:dyDescent="0.25">
      <c r="A58" s="158">
        <v>45</v>
      </c>
      <c r="B58" s="303" t="s">
        <v>511</v>
      </c>
      <c r="C58" s="284">
        <v>956.985803942301</v>
      </c>
      <c r="D58" s="284">
        <v>956.98580394230089</v>
      </c>
      <c r="E58" s="284">
        <v>0</v>
      </c>
      <c r="F58" s="284">
        <f t="shared" si="0"/>
        <v>956.98580394230089</v>
      </c>
      <c r="G58" s="284"/>
      <c r="H58" s="284">
        <v>0</v>
      </c>
      <c r="I58" s="284">
        <v>0</v>
      </c>
      <c r="J58" s="284">
        <f t="shared" si="1"/>
        <v>0</v>
      </c>
      <c r="K58" s="284"/>
      <c r="L58" s="284">
        <f t="shared" si="2"/>
        <v>1.1368683772161603E-13</v>
      </c>
      <c r="M58" s="284">
        <f t="shared" si="3"/>
        <v>1.1368683772161603E-13</v>
      </c>
      <c r="O58" s="54"/>
    </row>
    <row r="59" spans="1:15" s="53" customFormat="1" ht="17.649999999999999" customHeight="1" x14ac:dyDescent="0.25">
      <c r="A59" s="158">
        <v>46</v>
      </c>
      <c r="B59" s="303" t="s">
        <v>512</v>
      </c>
      <c r="C59" s="284">
        <v>357.47563188676003</v>
      </c>
      <c r="D59" s="284">
        <v>357.47563188676003</v>
      </c>
      <c r="E59" s="284">
        <v>0</v>
      </c>
      <c r="F59" s="284">
        <f t="shared" si="0"/>
        <v>357.47563188676003</v>
      </c>
      <c r="G59" s="284"/>
      <c r="H59" s="284">
        <v>0</v>
      </c>
      <c r="I59" s="284">
        <v>0</v>
      </c>
      <c r="J59" s="284">
        <f t="shared" si="1"/>
        <v>0</v>
      </c>
      <c r="K59" s="284"/>
      <c r="L59" s="284">
        <f t="shared" si="2"/>
        <v>0</v>
      </c>
      <c r="M59" s="284">
        <f t="shared" si="3"/>
        <v>0</v>
      </c>
      <c r="O59" s="54"/>
    </row>
    <row r="60" spans="1:15" s="53" customFormat="1" ht="17.649999999999999" customHeight="1" x14ac:dyDescent="0.25">
      <c r="A60" s="158">
        <v>47</v>
      </c>
      <c r="B60" s="303" t="s">
        <v>513</v>
      </c>
      <c r="C60" s="284">
        <v>748.28864541293478</v>
      </c>
      <c r="D60" s="284">
        <v>748.28864541293456</v>
      </c>
      <c r="E60" s="284">
        <v>0</v>
      </c>
      <c r="F60" s="284">
        <f t="shared" si="0"/>
        <v>748.28864541293456</v>
      </c>
      <c r="G60" s="284"/>
      <c r="H60" s="284">
        <v>0</v>
      </c>
      <c r="I60" s="284">
        <v>0</v>
      </c>
      <c r="J60" s="284">
        <f t="shared" si="1"/>
        <v>0</v>
      </c>
      <c r="K60" s="284"/>
      <c r="L60" s="284">
        <f t="shared" si="2"/>
        <v>2.2737367544323206E-13</v>
      </c>
      <c r="M60" s="284">
        <f t="shared" si="3"/>
        <v>2.2737367544323206E-13</v>
      </c>
      <c r="O60" s="54"/>
    </row>
    <row r="61" spans="1:15" s="53" customFormat="1" ht="17.649999999999999" customHeight="1" x14ac:dyDescent="0.25">
      <c r="A61" s="158">
        <v>48</v>
      </c>
      <c r="B61" s="303" t="s">
        <v>514</v>
      </c>
      <c r="C61" s="284">
        <v>935.41033478826989</v>
      </c>
      <c r="D61" s="284">
        <v>935.41033478827001</v>
      </c>
      <c r="E61" s="284">
        <v>0</v>
      </c>
      <c r="F61" s="284">
        <f t="shared" si="0"/>
        <v>935.41033478827001</v>
      </c>
      <c r="G61" s="284"/>
      <c r="H61" s="284">
        <v>0</v>
      </c>
      <c r="I61" s="284">
        <v>0</v>
      </c>
      <c r="J61" s="284">
        <f t="shared" si="1"/>
        <v>0</v>
      </c>
      <c r="K61" s="284"/>
      <c r="L61" s="284">
        <f t="shared" si="2"/>
        <v>-1.1368683772161603E-13</v>
      </c>
      <c r="M61" s="284">
        <f t="shared" si="3"/>
        <v>-1.1368683772161603E-13</v>
      </c>
      <c r="O61" s="54"/>
    </row>
    <row r="62" spans="1:15" s="53" customFormat="1" ht="17.649999999999999" customHeight="1" x14ac:dyDescent="0.25">
      <c r="A62" s="158">
        <v>49</v>
      </c>
      <c r="B62" s="303" t="s">
        <v>515</v>
      </c>
      <c r="C62" s="284">
        <v>2118.9007925480182</v>
      </c>
      <c r="D62" s="284">
        <v>2118.9007925480182</v>
      </c>
      <c r="E62" s="284">
        <v>0</v>
      </c>
      <c r="F62" s="284">
        <f t="shared" si="0"/>
        <v>2118.9007925480182</v>
      </c>
      <c r="G62" s="284"/>
      <c r="H62" s="284">
        <v>0</v>
      </c>
      <c r="I62" s="284">
        <v>0</v>
      </c>
      <c r="J62" s="284">
        <f t="shared" si="1"/>
        <v>0</v>
      </c>
      <c r="K62" s="284"/>
      <c r="L62" s="284">
        <f t="shared" si="2"/>
        <v>0</v>
      </c>
      <c r="M62" s="284">
        <f t="shared" si="3"/>
        <v>0</v>
      </c>
      <c r="O62" s="54"/>
    </row>
    <row r="63" spans="1:15" s="53" customFormat="1" ht="17.649999999999999" customHeight="1" x14ac:dyDescent="0.25">
      <c r="A63" s="158">
        <v>50</v>
      </c>
      <c r="B63" s="303" t="s">
        <v>516</v>
      </c>
      <c r="C63" s="284">
        <v>2546.7747638824367</v>
      </c>
      <c r="D63" s="284">
        <v>2546.7747638824367</v>
      </c>
      <c r="E63" s="284">
        <v>0</v>
      </c>
      <c r="F63" s="284">
        <f t="shared" si="0"/>
        <v>2546.7747638824367</v>
      </c>
      <c r="G63" s="284"/>
      <c r="H63" s="284">
        <v>0</v>
      </c>
      <c r="I63" s="284">
        <v>0</v>
      </c>
      <c r="J63" s="284">
        <f t="shared" si="1"/>
        <v>0</v>
      </c>
      <c r="K63" s="284"/>
      <c r="L63" s="284">
        <f t="shared" si="2"/>
        <v>0</v>
      </c>
      <c r="M63" s="284">
        <f t="shared" si="3"/>
        <v>0</v>
      </c>
      <c r="O63" s="54"/>
    </row>
    <row r="64" spans="1:15" s="53" customFormat="1" ht="17.649999999999999" customHeight="1" x14ac:dyDescent="0.25">
      <c r="A64" s="158">
        <v>51</v>
      </c>
      <c r="B64" s="303" t="s">
        <v>517</v>
      </c>
      <c r="C64" s="284">
        <v>478.11796414434343</v>
      </c>
      <c r="D64" s="284">
        <v>478.11796414434338</v>
      </c>
      <c r="E64" s="284">
        <v>0</v>
      </c>
      <c r="F64" s="284">
        <f t="shared" si="0"/>
        <v>478.11796414434338</v>
      </c>
      <c r="G64" s="284"/>
      <c r="H64" s="284">
        <v>0</v>
      </c>
      <c r="I64" s="284">
        <v>0</v>
      </c>
      <c r="J64" s="284">
        <f t="shared" si="1"/>
        <v>0</v>
      </c>
      <c r="K64" s="284"/>
      <c r="L64" s="284">
        <f t="shared" si="2"/>
        <v>5.6843418860808015E-14</v>
      </c>
      <c r="M64" s="284">
        <f t="shared" si="3"/>
        <v>5.6843418860808015E-14</v>
      </c>
      <c r="O64" s="54"/>
    </row>
    <row r="65" spans="1:15" s="53" customFormat="1" ht="17.649999999999999" customHeight="1" x14ac:dyDescent="0.25">
      <c r="A65" s="158">
        <v>52</v>
      </c>
      <c r="B65" s="303" t="s">
        <v>518</v>
      </c>
      <c r="C65" s="284">
        <v>459.60731217073482</v>
      </c>
      <c r="D65" s="284">
        <v>459.60731217073482</v>
      </c>
      <c r="E65" s="284">
        <v>0</v>
      </c>
      <c r="F65" s="284">
        <f t="shared" si="0"/>
        <v>459.60731217073482</v>
      </c>
      <c r="G65" s="284"/>
      <c r="H65" s="284">
        <v>0</v>
      </c>
      <c r="I65" s="284">
        <v>0</v>
      </c>
      <c r="J65" s="284">
        <f t="shared" si="1"/>
        <v>0</v>
      </c>
      <c r="K65" s="284"/>
      <c r="L65" s="284">
        <f t="shared" si="2"/>
        <v>0</v>
      </c>
      <c r="M65" s="284">
        <f t="shared" si="3"/>
        <v>0</v>
      </c>
      <c r="O65" s="54"/>
    </row>
    <row r="66" spans="1:15" s="53" customFormat="1" ht="17.649999999999999" customHeight="1" x14ac:dyDescent="0.25">
      <c r="A66" s="158">
        <v>53</v>
      </c>
      <c r="B66" s="303" t="s">
        <v>519</v>
      </c>
      <c r="C66" s="284">
        <v>278.43153083431105</v>
      </c>
      <c r="D66" s="284">
        <v>278.4315308343111</v>
      </c>
      <c r="E66" s="284">
        <v>0</v>
      </c>
      <c r="F66" s="284">
        <f t="shared" si="0"/>
        <v>278.4315308343111</v>
      </c>
      <c r="G66" s="284"/>
      <c r="H66" s="284">
        <v>0</v>
      </c>
      <c r="I66" s="284">
        <v>0</v>
      </c>
      <c r="J66" s="284">
        <f t="shared" si="1"/>
        <v>0</v>
      </c>
      <c r="K66" s="284"/>
      <c r="L66" s="284">
        <f t="shared" si="2"/>
        <v>-5.6843418860808015E-14</v>
      </c>
      <c r="M66" s="284">
        <f t="shared" si="3"/>
        <v>-5.6843418860808015E-14</v>
      </c>
      <c r="O66" s="54"/>
    </row>
    <row r="67" spans="1:15" s="53" customFormat="1" ht="17.649999999999999" customHeight="1" x14ac:dyDescent="0.25">
      <c r="A67" s="158">
        <v>54</v>
      </c>
      <c r="B67" s="303" t="s">
        <v>520</v>
      </c>
      <c r="C67" s="284">
        <v>434.09310876010147</v>
      </c>
      <c r="D67" s="284">
        <v>434.09310876010159</v>
      </c>
      <c r="E67" s="284">
        <v>0</v>
      </c>
      <c r="F67" s="284">
        <f t="shared" si="0"/>
        <v>434.09310876010159</v>
      </c>
      <c r="G67" s="284"/>
      <c r="H67" s="284">
        <v>0</v>
      </c>
      <c r="I67" s="284">
        <v>0</v>
      </c>
      <c r="J67" s="284">
        <f t="shared" si="1"/>
        <v>0</v>
      </c>
      <c r="K67" s="284"/>
      <c r="L67" s="284">
        <f t="shared" si="2"/>
        <v>-1.1368683772161603E-13</v>
      </c>
      <c r="M67" s="284">
        <f t="shared" si="3"/>
        <v>-1.1368683772161603E-13</v>
      </c>
      <c r="O67" s="54"/>
    </row>
    <row r="68" spans="1:15" s="53" customFormat="1" ht="17.649999999999999" customHeight="1" x14ac:dyDescent="0.25">
      <c r="A68" s="158">
        <v>55</v>
      </c>
      <c r="B68" s="303" t="s">
        <v>521</v>
      </c>
      <c r="C68" s="284">
        <v>353.75411032044798</v>
      </c>
      <c r="D68" s="284">
        <v>353.75411032044798</v>
      </c>
      <c r="E68" s="284">
        <v>0</v>
      </c>
      <c r="F68" s="284">
        <f t="shared" si="0"/>
        <v>353.75411032044798</v>
      </c>
      <c r="G68" s="284"/>
      <c r="H68" s="284">
        <v>0</v>
      </c>
      <c r="I68" s="284">
        <v>0</v>
      </c>
      <c r="J68" s="284">
        <f t="shared" si="1"/>
        <v>0</v>
      </c>
      <c r="K68" s="284"/>
      <c r="L68" s="284">
        <f t="shared" si="2"/>
        <v>0</v>
      </c>
      <c r="M68" s="284">
        <f t="shared" si="3"/>
        <v>0</v>
      </c>
      <c r="O68" s="54"/>
    </row>
    <row r="69" spans="1:15" s="53" customFormat="1" ht="17.649999999999999" customHeight="1" x14ac:dyDescent="0.25">
      <c r="A69" s="158">
        <v>57</v>
      </c>
      <c r="B69" s="303" t="s">
        <v>522</v>
      </c>
      <c r="C69" s="284">
        <v>229.81277031287706</v>
      </c>
      <c r="D69" s="284">
        <v>229.81277031287712</v>
      </c>
      <c r="E69" s="284">
        <v>0</v>
      </c>
      <c r="F69" s="284">
        <f t="shared" si="0"/>
        <v>229.81277031287712</v>
      </c>
      <c r="G69" s="284"/>
      <c r="H69" s="284">
        <v>0</v>
      </c>
      <c r="I69" s="284">
        <v>0</v>
      </c>
      <c r="J69" s="284">
        <f t="shared" si="1"/>
        <v>0</v>
      </c>
      <c r="K69" s="284"/>
      <c r="L69" s="284">
        <f t="shared" si="2"/>
        <v>-5.6843418860808015E-14</v>
      </c>
      <c r="M69" s="284">
        <f t="shared" si="3"/>
        <v>-5.6843418860808015E-14</v>
      </c>
      <c r="O69" s="54"/>
    </row>
    <row r="70" spans="1:15" s="53" customFormat="1" ht="17.649999999999999" customHeight="1" x14ac:dyDescent="0.25">
      <c r="A70" s="158">
        <v>58</v>
      </c>
      <c r="B70" s="303" t="s">
        <v>523</v>
      </c>
      <c r="C70" s="284">
        <v>1302.5215117607058</v>
      </c>
      <c r="D70" s="284">
        <v>1302.5215117607058</v>
      </c>
      <c r="E70" s="284">
        <v>0</v>
      </c>
      <c r="F70" s="284">
        <f t="shared" si="0"/>
        <v>1302.5215117607058</v>
      </c>
      <c r="G70" s="284"/>
      <c r="H70" s="284">
        <v>0</v>
      </c>
      <c r="I70" s="284">
        <v>0</v>
      </c>
      <c r="J70" s="284">
        <f t="shared" si="1"/>
        <v>0</v>
      </c>
      <c r="K70" s="284"/>
      <c r="L70" s="284">
        <f t="shared" si="2"/>
        <v>0</v>
      </c>
      <c r="M70" s="284">
        <f t="shared" si="3"/>
        <v>0</v>
      </c>
      <c r="O70" s="54"/>
    </row>
    <row r="71" spans="1:15" s="53" customFormat="1" ht="17.649999999999999" customHeight="1" x14ac:dyDescent="0.25">
      <c r="A71" s="158">
        <v>59</v>
      </c>
      <c r="B71" s="303" t="s">
        <v>524</v>
      </c>
      <c r="C71" s="284">
        <v>505.98374838659117</v>
      </c>
      <c r="D71" s="284">
        <v>505.98374838659106</v>
      </c>
      <c r="E71" s="284">
        <v>0</v>
      </c>
      <c r="F71" s="284">
        <f t="shared" si="0"/>
        <v>505.98374838659106</v>
      </c>
      <c r="G71" s="284"/>
      <c r="H71" s="284">
        <v>0</v>
      </c>
      <c r="I71" s="284">
        <v>0</v>
      </c>
      <c r="J71" s="284">
        <f t="shared" si="1"/>
        <v>0</v>
      </c>
      <c r="K71" s="284"/>
      <c r="L71" s="284">
        <f t="shared" si="2"/>
        <v>1.1368683772161603E-13</v>
      </c>
      <c r="M71" s="284">
        <f t="shared" si="3"/>
        <v>1.1368683772161603E-13</v>
      </c>
      <c r="O71" s="54"/>
    </row>
    <row r="72" spans="1:15" s="53" customFormat="1" ht="17.649999999999999" customHeight="1" x14ac:dyDescent="0.25">
      <c r="A72" s="158">
        <v>60</v>
      </c>
      <c r="B72" s="303" t="s">
        <v>525</v>
      </c>
      <c r="C72" s="284">
        <v>1893.4816957038786</v>
      </c>
      <c r="D72" s="284">
        <v>1893.481695703879</v>
      </c>
      <c r="E72" s="284">
        <v>0</v>
      </c>
      <c r="F72" s="284">
        <f t="shared" si="0"/>
        <v>1893.481695703879</v>
      </c>
      <c r="G72" s="284"/>
      <c r="H72" s="284">
        <v>0</v>
      </c>
      <c r="I72" s="284">
        <v>0</v>
      </c>
      <c r="J72" s="284">
        <f t="shared" si="1"/>
        <v>0</v>
      </c>
      <c r="K72" s="284"/>
      <c r="L72" s="284">
        <f t="shared" si="2"/>
        <v>-4.5474735088646412E-13</v>
      </c>
      <c r="M72" s="284">
        <f t="shared" si="3"/>
        <v>-4.5474735088646412E-13</v>
      </c>
      <c r="O72" s="54"/>
    </row>
    <row r="73" spans="1:15" s="53" customFormat="1" ht="17.649999999999999" customHeight="1" x14ac:dyDescent="0.25">
      <c r="A73" s="158">
        <v>61</v>
      </c>
      <c r="B73" s="303" t="s">
        <v>526</v>
      </c>
      <c r="C73" s="284">
        <v>1285.9405998800676</v>
      </c>
      <c r="D73" s="284">
        <v>1285.9405998800671</v>
      </c>
      <c r="E73" s="284">
        <v>0</v>
      </c>
      <c r="F73" s="284">
        <f t="shared" si="0"/>
        <v>1285.9405998800671</v>
      </c>
      <c r="G73" s="284"/>
      <c r="H73" s="284">
        <v>0</v>
      </c>
      <c r="I73" s="284">
        <v>0</v>
      </c>
      <c r="J73" s="284">
        <f t="shared" si="1"/>
        <v>0</v>
      </c>
      <c r="K73" s="284"/>
      <c r="L73" s="284">
        <f t="shared" si="2"/>
        <v>4.5474735088646412E-13</v>
      </c>
      <c r="M73" s="284">
        <f t="shared" si="3"/>
        <v>4.5474735088646412E-13</v>
      </c>
      <c r="O73" s="54"/>
    </row>
    <row r="74" spans="1:15" s="53" customFormat="1" ht="17.649999999999999" customHeight="1" x14ac:dyDescent="0.25">
      <c r="A74" s="158">
        <v>62</v>
      </c>
      <c r="B74" s="303" t="s">
        <v>527</v>
      </c>
      <c r="C74" s="284">
        <v>10590.263236713556</v>
      </c>
      <c r="D74" s="284">
        <v>10573.171766655632</v>
      </c>
      <c r="E74" s="284">
        <v>0</v>
      </c>
      <c r="F74" s="284">
        <f t="shared" si="0"/>
        <v>10573.171766655632</v>
      </c>
      <c r="G74" s="284"/>
      <c r="H74" s="284">
        <v>5.6971566713953798</v>
      </c>
      <c r="I74" s="284">
        <v>5.6971566713953798</v>
      </c>
      <c r="J74" s="284">
        <f t="shared" si="1"/>
        <v>11.39431334279076</v>
      </c>
      <c r="K74" s="284"/>
      <c r="L74" s="284">
        <f t="shared" si="2"/>
        <v>5.6971567151325289</v>
      </c>
      <c r="M74" s="284">
        <f t="shared" si="3"/>
        <v>17.091470057923289</v>
      </c>
      <c r="O74" s="54"/>
    </row>
    <row r="75" spans="1:15" s="53" customFormat="1" ht="17.649999999999999" customHeight="1" x14ac:dyDescent="0.25">
      <c r="A75" s="158">
        <v>63</v>
      </c>
      <c r="B75" s="303" t="s">
        <v>528</v>
      </c>
      <c r="C75" s="284">
        <v>13921.855097208994</v>
      </c>
      <c r="D75" s="284">
        <v>7851.3214750955649</v>
      </c>
      <c r="E75" s="284">
        <v>0</v>
      </c>
      <c r="F75" s="284">
        <f t="shared" si="0"/>
        <v>7851.3214750955649</v>
      </c>
      <c r="G75" s="284"/>
      <c r="H75" s="284">
        <v>466.96412501404438</v>
      </c>
      <c r="I75" s="284">
        <v>466.96412501404438</v>
      </c>
      <c r="J75" s="284">
        <f t="shared" si="1"/>
        <v>933.92825002808877</v>
      </c>
      <c r="K75" s="284"/>
      <c r="L75" s="284">
        <f t="shared" si="2"/>
        <v>5136.6053720853406</v>
      </c>
      <c r="M75" s="284">
        <f t="shared" si="3"/>
        <v>6070.5336221134294</v>
      </c>
      <c r="O75" s="54"/>
    </row>
    <row r="76" spans="1:15" s="53" customFormat="1" ht="17.649999999999999" customHeight="1" x14ac:dyDescent="0.25">
      <c r="A76" s="158">
        <v>64</v>
      </c>
      <c r="B76" s="303" t="s">
        <v>529</v>
      </c>
      <c r="C76" s="284">
        <v>111.8016029633208</v>
      </c>
      <c r="D76" s="284">
        <v>111.80160296332079</v>
      </c>
      <c r="E76" s="284">
        <v>0</v>
      </c>
      <c r="F76" s="284">
        <f t="shared" si="0"/>
        <v>111.80160296332079</v>
      </c>
      <c r="G76" s="284"/>
      <c r="H76" s="284">
        <v>0</v>
      </c>
      <c r="I76" s="284">
        <v>0</v>
      </c>
      <c r="J76" s="284">
        <f t="shared" si="1"/>
        <v>0</v>
      </c>
      <c r="K76" s="284"/>
      <c r="L76" s="284">
        <f t="shared" si="2"/>
        <v>1.4210854715202004E-14</v>
      </c>
      <c r="M76" s="284">
        <f t="shared" si="3"/>
        <v>1.4210854715202004E-14</v>
      </c>
      <c r="O76" s="54"/>
    </row>
    <row r="77" spans="1:15" s="53" customFormat="1" ht="17.649999999999999" customHeight="1" x14ac:dyDescent="0.25">
      <c r="A77" s="158">
        <v>65</v>
      </c>
      <c r="B77" s="303" t="s">
        <v>530</v>
      </c>
      <c r="C77" s="284">
        <v>1141.087783739873</v>
      </c>
      <c r="D77" s="284">
        <v>1141.0877837398732</v>
      </c>
      <c r="E77" s="284">
        <v>0</v>
      </c>
      <c r="F77" s="284">
        <f t="shared" si="0"/>
        <v>1141.0877837398732</v>
      </c>
      <c r="G77" s="284"/>
      <c r="H77" s="284">
        <v>0</v>
      </c>
      <c r="I77" s="284">
        <v>0</v>
      </c>
      <c r="J77" s="284">
        <f t="shared" si="1"/>
        <v>0</v>
      </c>
      <c r="K77" s="284"/>
      <c r="L77" s="284">
        <f t="shared" si="2"/>
        <v>-2.2737367544323206E-13</v>
      </c>
      <c r="M77" s="284">
        <f t="shared" si="3"/>
        <v>-2.2737367544323206E-13</v>
      </c>
      <c r="O77" s="54"/>
    </row>
    <row r="78" spans="1:15" s="53" customFormat="1" ht="17.649999999999999" customHeight="1" x14ac:dyDescent="0.25">
      <c r="A78" s="158">
        <v>66</v>
      </c>
      <c r="B78" s="303" t="s">
        <v>531</v>
      </c>
      <c r="C78" s="284">
        <v>1252.2821423288308</v>
      </c>
      <c r="D78" s="284">
        <v>1252.2821423288308</v>
      </c>
      <c r="E78" s="284">
        <v>0</v>
      </c>
      <c r="F78" s="284">
        <f t="shared" si="0"/>
        <v>1252.2821423288308</v>
      </c>
      <c r="G78" s="284"/>
      <c r="H78" s="284">
        <v>0</v>
      </c>
      <c r="I78" s="284">
        <v>0</v>
      </c>
      <c r="J78" s="284">
        <f t="shared" si="1"/>
        <v>0</v>
      </c>
      <c r="K78" s="284"/>
      <c r="L78" s="284">
        <f t="shared" si="2"/>
        <v>0</v>
      </c>
      <c r="M78" s="284">
        <f t="shared" si="3"/>
        <v>0</v>
      </c>
      <c r="O78" s="54"/>
    </row>
    <row r="79" spans="1:15" s="43" customFormat="1" ht="17.649999999999999" customHeight="1" x14ac:dyDescent="0.25">
      <c r="A79" s="158">
        <v>67</v>
      </c>
      <c r="B79" s="303" t="s">
        <v>532</v>
      </c>
      <c r="C79" s="284">
        <v>341.62197753782146</v>
      </c>
      <c r="D79" s="284">
        <v>341.62197753782152</v>
      </c>
      <c r="E79" s="284">
        <v>0</v>
      </c>
      <c r="F79" s="284">
        <f t="shared" si="0"/>
        <v>341.62197753782152</v>
      </c>
      <c r="G79" s="284"/>
      <c r="H79" s="284">
        <v>0</v>
      </c>
      <c r="I79" s="284">
        <v>0</v>
      </c>
      <c r="J79" s="284">
        <f t="shared" si="1"/>
        <v>0</v>
      </c>
      <c r="K79" s="284"/>
      <c r="L79" s="284">
        <f t="shared" si="2"/>
        <v>-5.6843418860808015E-14</v>
      </c>
      <c r="M79" s="284">
        <f t="shared" si="3"/>
        <v>-5.6843418860808015E-14</v>
      </c>
      <c r="O79" s="54"/>
    </row>
    <row r="80" spans="1:15" s="53" customFormat="1" ht="17.649999999999999" customHeight="1" x14ac:dyDescent="0.25">
      <c r="A80" s="158">
        <v>68</v>
      </c>
      <c r="B80" s="303" t="s">
        <v>533</v>
      </c>
      <c r="C80" s="284">
        <v>1550.6401125834436</v>
      </c>
      <c r="D80" s="284">
        <v>1433.9576930414814</v>
      </c>
      <c r="E80" s="284">
        <v>5.3266039727737144</v>
      </c>
      <c r="F80" s="284">
        <f t="shared" ref="F80:F143" si="4">+D80+E80</f>
        <v>1439.2842970142551</v>
      </c>
      <c r="G80" s="284"/>
      <c r="H80" s="284">
        <v>23.18514663420331</v>
      </c>
      <c r="I80" s="284">
        <v>42.494140957691059</v>
      </c>
      <c r="J80" s="284">
        <f t="shared" ref="J80:J143" si="5">+H80+I80</f>
        <v>65.679287591894365</v>
      </c>
      <c r="K80" s="284"/>
      <c r="L80" s="284">
        <f>SUM(C80-F80-J80)</f>
        <v>45.676527977294143</v>
      </c>
      <c r="M80" s="284">
        <f t="shared" ref="M80:M143" si="6">J80+L80</f>
        <v>111.35581556918851</v>
      </c>
      <c r="O80" s="54"/>
    </row>
    <row r="81" spans="1:15" s="53" customFormat="1" ht="17.649999999999999" customHeight="1" x14ac:dyDescent="0.25">
      <c r="A81" s="158">
        <v>69</v>
      </c>
      <c r="B81" s="303" t="s">
        <v>534</v>
      </c>
      <c r="C81" s="284">
        <v>554.72234234466953</v>
      </c>
      <c r="D81" s="284">
        <v>554.72234234466953</v>
      </c>
      <c r="E81" s="284">
        <v>0</v>
      </c>
      <c r="F81" s="284">
        <f t="shared" si="4"/>
        <v>554.72234234466953</v>
      </c>
      <c r="G81" s="284"/>
      <c r="H81" s="284">
        <v>0</v>
      </c>
      <c r="I81" s="284">
        <v>0</v>
      </c>
      <c r="J81" s="284">
        <f t="shared" si="5"/>
        <v>0</v>
      </c>
      <c r="K81" s="284"/>
      <c r="L81" s="284">
        <f>SUM(C81-F81-J81)</f>
        <v>0</v>
      </c>
      <c r="M81" s="284">
        <f t="shared" si="6"/>
        <v>0</v>
      </c>
      <c r="O81" s="54"/>
    </row>
    <row r="82" spans="1:15" s="53" customFormat="1" ht="17.649999999999999" customHeight="1" x14ac:dyDescent="0.25">
      <c r="A82" s="158">
        <v>70</v>
      </c>
      <c r="B82" s="303" t="s">
        <v>535</v>
      </c>
      <c r="C82" s="284">
        <v>619.88970475454812</v>
      </c>
      <c r="D82" s="284">
        <v>619.88970475454801</v>
      </c>
      <c r="E82" s="284">
        <v>0</v>
      </c>
      <c r="F82" s="284">
        <f t="shared" si="4"/>
        <v>619.88970475454801</v>
      </c>
      <c r="G82" s="284"/>
      <c r="H82" s="284">
        <v>0</v>
      </c>
      <c r="I82" s="284">
        <v>0</v>
      </c>
      <c r="J82" s="284">
        <f t="shared" si="5"/>
        <v>0</v>
      </c>
      <c r="K82" s="284"/>
      <c r="L82" s="284">
        <f t="shared" ref="L82:L143" si="7">SUM(C82-F82-J82)</f>
        <v>1.1368683772161603E-13</v>
      </c>
      <c r="M82" s="284">
        <f t="shared" si="6"/>
        <v>1.1368683772161603E-13</v>
      </c>
      <c r="O82" s="54"/>
    </row>
    <row r="83" spans="1:15" s="53" customFormat="1" ht="17.649999999999999" customHeight="1" x14ac:dyDescent="0.25">
      <c r="A83" s="158">
        <v>71</v>
      </c>
      <c r="B83" s="303" t="s">
        <v>536</v>
      </c>
      <c r="C83" s="284">
        <v>226.75099939760005</v>
      </c>
      <c r="D83" s="284">
        <v>226.75099939760011</v>
      </c>
      <c r="E83" s="284">
        <v>0</v>
      </c>
      <c r="F83" s="284">
        <f t="shared" si="4"/>
        <v>226.75099939760011</v>
      </c>
      <c r="G83" s="284"/>
      <c r="H83" s="284">
        <v>0</v>
      </c>
      <c r="I83" s="284">
        <v>0</v>
      </c>
      <c r="J83" s="284">
        <f t="shared" si="5"/>
        <v>0</v>
      </c>
      <c r="K83" s="284"/>
      <c r="L83" s="284">
        <f t="shared" si="7"/>
        <v>-5.6843418860808015E-14</v>
      </c>
      <c r="M83" s="284">
        <f t="shared" si="6"/>
        <v>-5.6843418860808015E-14</v>
      </c>
      <c r="O83" s="54"/>
    </row>
    <row r="84" spans="1:15" s="53" customFormat="1" ht="17.649999999999999" customHeight="1" x14ac:dyDescent="0.25">
      <c r="A84" s="158">
        <v>72</v>
      </c>
      <c r="B84" s="303" t="s">
        <v>537</v>
      </c>
      <c r="C84" s="284">
        <v>516.2665711589774</v>
      </c>
      <c r="D84" s="284">
        <v>516.2665711589774</v>
      </c>
      <c r="E84" s="284">
        <v>0</v>
      </c>
      <c r="F84" s="284">
        <f t="shared" si="4"/>
        <v>516.2665711589774</v>
      </c>
      <c r="G84" s="284"/>
      <c r="H84" s="284">
        <v>0</v>
      </c>
      <c r="I84" s="284">
        <v>0</v>
      </c>
      <c r="J84" s="284">
        <f t="shared" si="5"/>
        <v>0</v>
      </c>
      <c r="K84" s="284"/>
      <c r="L84" s="284">
        <f t="shared" si="7"/>
        <v>0</v>
      </c>
      <c r="M84" s="284">
        <f t="shared" si="6"/>
        <v>0</v>
      </c>
      <c r="O84" s="54"/>
    </row>
    <row r="85" spans="1:15" s="53" customFormat="1" ht="17.649999999999999" customHeight="1" x14ac:dyDescent="0.25">
      <c r="A85" s="158">
        <v>73</v>
      </c>
      <c r="B85" s="303" t="s">
        <v>538</v>
      </c>
      <c r="C85" s="284">
        <v>707.24934977039993</v>
      </c>
      <c r="D85" s="284">
        <v>707.24934977039982</v>
      </c>
      <c r="E85" s="284">
        <v>0</v>
      </c>
      <c r="F85" s="284">
        <f t="shared" si="4"/>
        <v>707.24934977039982</v>
      </c>
      <c r="G85" s="284"/>
      <c r="H85" s="284">
        <v>0</v>
      </c>
      <c r="I85" s="284">
        <v>0</v>
      </c>
      <c r="J85" s="284">
        <f t="shared" si="5"/>
        <v>0</v>
      </c>
      <c r="K85" s="284"/>
      <c r="L85" s="284">
        <f t="shared" si="7"/>
        <v>1.1368683772161603E-13</v>
      </c>
      <c r="M85" s="284">
        <f t="shared" si="6"/>
        <v>1.1368683772161603E-13</v>
      </c>
      <c r="O85" s="54"/>
    </row>
    <row r="86" spans="1:15" s="53" customFormat="1" ht="17.649999999999999" customHeight="1" x14ac:dyDescent="0.25">
      <c r="A86" s="158">
        <v>74</v>
      </c>
      <c r="B86" s="303" t="s">
        <v>539</v>
      </c>
      <c r="C86" s="284">
        <v>106.0324816720705</v>
      </c>
      <c r="D86" s="284">
        <v>106.03248167207049</v>
      </c>
      <c r="E86" s="284">
        <v>0</v>
      </c>
      <c r="F86" s="284">
        <f t="shared" si="4"/>
        <v>106.03248167207049</v>
      </c>
      <c r="G86" s="284"/>
      <c r="H86" s="284">
        <v>0</v>
      </c>
      <c r="I86" s="284">
        <v>0</v>
      </c>
      <c r="J86" s="284">
        <f t="shared" si="5"/>
        <v>0</v>
      </c>
      <c r="K86" s="284"/>
      <c r="L86" s="284">
        <f t="shared" si="7"/>
        <v>1.4210854715202004E-14</v>
      </c>
      <c r="M86" s="284">
        <f t="shared" si="6"/>
        <v>1.4210854715202004E-14</v>
      </c>
      <c r="O86" s="54"/>
    </row>
    <row r="87" spans="1:15" s="53" customFormat="1" ht="17.649999999999999" customHeight="1" x14ac:dyDescent="0.25">
      <c r="A87" s="158">
        <v>75</v>
      </c>
      <c r="B87" s="303" t="s">
        <v>540</v>
      </c>
      <c r="C87" s="284">
        <v>193.00671772479782</v>
      </c>
      <c r="D87" s="284">
        <v>193.00671772479782</v>
      </c>
      <c r="E87" s="284">
        <v>0</v>
      </c>
      <c r="F87" s="284">
        <f t="shared" si="4"/>
        <v>193.00671772479782</v>
      </c>
      <c r="G87" s="284"/>
      <c r="H87" s="284">
        <v>0</v>
      </c>
      <c r="I87" s="284">
        <v>0</v>
      </c>
      <c r="J87" s="284">
        <f t="shared" si="5"/>
        <v>0</v>
      </c>
      <c r="K87" s="284"/>
      <c r="L87" s="284">
        <f t="shared" si="7"/>
        <v>0</v>
      </c>
      <c r="M87" s="284">
        <f t="shared" si="6"/>
        <v>0</v>
      </c>
      <c r="O87" s="54"/>
    </row>
    <row r="88" spans="1:15" s="53" customFormat="1" ht="17.649999999999999" customHeight="1" x14ac:dyDescent="0.25">
      <c r="A88" s="158">
        <v>76</v>
      </c>
      <c r="B88" s="303" t="s">
        <v>541</v>
      </c>
      <c r="C88" s="284">
        <v>313.45225119721096</v>
      </c>
      <c r="D88" s="284">
        <v>313.45225119721096</v>
      </c>
      <c r="E88" s="284">
        <v>0</v>
      </c>
      <c r="F88" s="284">
        <f t="shared" si="4"/>
        <v>313.45225119721096</v>
      </c>
      <c r="G88" s="284"/>
      <c r="H88" s="284">
        <v>0</v>
      </c>
      <c r="I88" s="284">
        <v>0</v>
      </c>
      <c r="J88" s="284">
        <f t="shared" si="5"/>
        <v>0</v>
      </c>
      <c r="K88" s="284"/>
      <c r="L88" s="284">
        <f t="shared" si="7"/>
        <v>0</v>
      </c>
      <c r="M88" s="284">
        <f t="shared" si="6"/>
        <v>0</v>
      </c>
      <c r="O88" s="54"/>
    </row>
    <row r="89" spans="1:15" s="53" customFormat="1" ht="17.649999999999999" customHeight="1" x14ac:dyDescent="0.25">
      <c r="A89" s="158">
        <v>77</v>
      </c>
      <c r="B89" s="303" t="s">
        <v>542</v>
      </c>
      <c r="C89" s="284">
        <v>240.58661239701021</v>
      </c>
      <c r="D89" s="284">
        <v>240.58661239701021</v>
      </c>
      <c r="E89" s="284">
        <v>0</v>
      </c>
      <c r="F89" s="284">
        <f t="shared" si="4"/>
        <v>240.58661239701021</v>
      </c>
      <c r="G89" s="284"/>
      <c r="H89" s="284">
        <v>0</v>
      </c>
      <c r="I89" s="284">
        <v>0</v>
      </c>
      <c r="J89" s="284">
        <f t="shared" si="5"/>
        <v>0</v>
      </c>
      <c r="K89" s="284"/>
      <c r="L89" s="284">
        <f t="shared" si="7"/>
        <v>0</v>
      </c>
      <c r="M89" s="284">
        <f t="shared" si="6"/>
        <v>0</v>
      </c>
      <c r="O89" s="54"/>
    </row>
    <row r="90" spans="1:15" s="53" customFormat="1" ht="17.649999999999999" customHeight="1" x14ac:dyDescent="0.25">
      <c r="A90" s="158">
        <v>78</v>
      </c>
      <c r="B90" s="303" t="s">
        <v>543</v>
      </c>
      <c r="C90" s="284">
        <v>4.1197440655135491</v>
      </c>
      <c r="D90" s="284">
        <v>4.1197440655135491</v>
      </c>
      <c r="E90" s="284">
        <v>0</v>
      </c>
      <c r="F90" s="284">
        <f t="shared" si="4"/>
        <v>4.1197440655135491</v>
      </c>
      <c r="G90" s="284"/>
      <c r="H90" s="284">
        <v>0</v>
      </c>
      <c r="I90" s="284">
        <v>0</v>
      </c>
      <c r="J90" s="284">
        <f t="shared" si="5"/>
        <v>0</v>
      </c>
      <c r="K90" s="284"/>
      <c r="L90" s="284">
        <f t="shared" si="7"/>
        <v>0</v>
      </c>
      <c r="M90" s="284">
        <f t="shared" si="6"/>
        <v>0</v>
      </c>
      <c r="O90" s="54"/>
    </row>
    <row r="91" spans="1:15" s="53" customFormat="1" ht="17.649999999999999" customHeight="1" x14ac:dyDescent="0.25">
      <c r="A91" s="158">
        <v>79</v>
      </c>
      <c r="B91" s="303" t="s">
        <v>544</v>
      </c>
      <c r="C91" s="284">
        <v>2127.7805100879973</v>
      </c>
      <c r="D91" s="284">
        <v>2127.7805100879973</v>
      </c>
      <c r="E91" s="284">
        <v>0</v>
      </c>
      <c r="F91" s="284">
        <f t="shared" si="4"/>
        <v>2127.7805100879973</v>
      </c>
      <c r="G91" s="284"/>
      <c r="H91" s="284">
        <v>0</v>
      </c>
      <c r="I91" s="284">
        <v>0</v>
      </c>
      <c r="J91" s="284">
        <f t="shared" si="5"/>
        <v>0</v>
      </c>
      <c r="K91" s="284"/>
      <c r="L91" s="284">
        <f t="shared" si="7"/>
        <v>0</v>
      </c>
      <c r="M91" s="284">
        <f t="shared" si="6"/>
        <v>0</v>
      </c>
      <c r="O91" s="54"/>
    </row>
    <row r="92" spans="1:15" s="53" customFormat="1" ht="17.649999999999999" customHeight="1" x14ac:dyDescent="0.25">
      <c r="A92" s="158">
        <v>80</v>
      </c>
      <c r="B92" s="303" t="s">
        <v>545</v>
      </c>
      <c r="C92" s="284">
        <v>492.57736799621244</v>
      </c>
      <c r="D92" s="284">
        <v>492.5773679962125</v>
      </c>
      <c r="E92" s="284">
        <v>0</v>
      </c>
      <c r="F92" s="284">
        <f t="shared" si="4"/>
        <v>492.5773679962125</v>
      </c>
      <c r="G92" s="284"/>
      <c r="H92" s="284">
        <v>0</v>
      </c>
      <c r="I92" s="284">
        <v>0</v>
      </c>
      <c r="J92" s="284">
        <f t="shared" si="5"/>
        <v>0</v>
      </c>
      <c r="K92" s="284"/>
      <c r="L92" s="284">
        <f t="shared" si="7"/>
        <v>-5.6843418860808015E-14</v>
      </c>
      <c r="M92" s="284">
        <f t="shared" si="6"/>
        <v>-5.6843418860808015E-14</v>
      </c>
      <c r="O92" s="54"/>
    </row>
    <row r="93" spans="1:15" s="53" customFormat="1" ht="17.649999999999999" customHeight="1" x14ac:dyDescent="0.25">
      <c r="A93" s="158">
        <v>82</v>
      </c>
      <c r="B93" s="303" t="s">
        <v>546</v>
      </c>
      <c r="C93" s="284">
        <v>10.021886577920901</v>
      </c>
      <c r="D93" s="284">
        <v>10.021886577920899</v>
      </c>
      <c r="E93" s="284">
        <v>0</v>
      </c>
      <c r="F93" s="284">
        <f t="shared" si="4"/>
        <v>10.021886577920899</v>
      </c>
      <c r="G93" s="284"/>
      <c r="H93" s="284">
        <v>0</v>
      </c>
      <c r="I93" s="284">
        <v>0</v>
      </c>
      <c r="J93" s="284">
        <f t="shared" si="5"/>
        <v>0</v>
      </c>
      <c r="K93" s="284"/>
      <c r="L93" s="284">
        <f t="shared" si="7"/>
        <v>1.7763568394002505E-15</v>
      </c>
      <c r="M93" s="284">
        <f t="shared" si="6"/>
        <v>1.7763568394002505E-15</v>
      </c>
      <c r="O93" s="54"/>
    </row>
    <row r="94" spans="1:15" s="53" customFormat="1" ht="17.649999999999999" customHeight="1" x14ac:dyDescent="0.25">
      <c r="A94" s="158">
        <v>83</v>
      </c>
      <c r="B94" s="303" t="s">
        <v>547</v>
      </c>
      <c r="C94" s="284">
        <v>15.288338073259183</v>
      </c>
      <c r="D94" s="284">
        <v>15.28833807325918</v>
      </c>
      <c r="E94" s="284">
        <v>0</v>
      </c>
      <c r="F94" s="284">
        <f t="shared" si="4"/>
        <v>15.28833807325918</v>
      </c>
      <c r="G94" s="284"/>
      <c r="H94" s="284">
        <v>0</v>
      </c>
      <c r="I94" s="284">
        <v>0</v>
      </c>
      <c r="J94" s="284">
        <f t="shared" si="5"/>
        <v>0</v>
      </c>
      <c r="K94" s="284"/>
      <c r="L94" s="284">
        <f t="shared" si="7"/>
        <v>3.5527136788005009E-15</v>
      </c>
      <c r="M94" s="284">
        <f t="shared" si="6"/>
        <v>3.5527136788005009E-15</v>
      </c>
      <c r="O94" s="54"/>
    </row>
    <row r="95" spans="1:15" s="53" customFormat="1" ht="17.649999999999999" customHeight="1" x14ac:dyDescent="0.25">
      <c r="A95" s="158">
        <v>84</v>
      </c>
      <c r="B95" s="303" t="s">
        <v>548</v>
      </c>
      <c r="C95" s="284">
        <v>225.64352879999998</v>
      </c>
      <c r="D95" s="284">
        <v>225.64352879999998</v>
      </c>
      <c r="E95" s="284">
        <v>0</v>
      </c>
      <c r="F95" s="284">
        <f t="shared" si="4"/>
        <v>225.64352879999998</v>
      </c>
      <c r="G95" s="284"/>
      <c r="H95" s="284">
        <v>0</v>
      </c>
      <c r="I95" s="284">
        <v>0</v>
      </c>
      <c r="J95" s="284">
        <f t="shared" si="5"/>
        <v>0</v>
      </c>
      <c r="K95" s="284"/>
      <c r="L95" s="284">
        <f t="shared" si="7"/>
        <v>0</v>
      </c>
      <c r="M95" s="284">
        <f t="shared" si="6"/>
        <v>0</v>
      </c>
      <c r="O95" s="54"/>
    </row>
    <row r="96" spans="1:15" s="53" customFormat="1" ht="17.649999999999999" customHeight="1" x14ac:dyDescent="0.25">
      <c r="A96" s="158">
        <v>87</v>
      </c>
      <c r="B96" s="303" t="s">
        <v>549</v>
      </c>
      <c r="C96" s="284">
        <v>821.7979483087928</v>
      </c>
      <c r="D96" s="284">
        <v>821.79794830879302</v>
      </c>
      <c r="E96" s="284">
        <v>0</v>
      </c>
      <c r="F96" s="284">
        <f t="shared" si="4"/>
        <v>821.79794830879302</v>
      </c>
      <c r="G96" s="284"/>
      <c r="H96" s="284">
        <v>0</v>
      </c>
      <c r="I96" s="284">
        <v>0</v>
      </c>
      <c r="J96" s="284">
        <f t="shared" si="5"/>
        <v>0</v>
      </c>
      <c r="K96" s="284"/>
      <c r="L96" s="284">
        <f t="shared" si="7"/>
        <v>-2.2737367544323206E-13</v>
      </c>
      <c r="M96" s="284">
        <f t="shared" si="6"/>
        <v>-2.2737367544323206E-13</v>
      </c>
      <c r="O96" s="54"/>
    </row>
    <row r="97" spans="1:19" s="53" customFormat="1" ht="17.649999999999999" customHeight="1" x14ac:dyDescent="0.25">
      <c r="A97" s="158">
        <v>90</v>
      </c>
      <c r="B97" s="303" t="s">
        <v>550</v>
      </c>
      <c r="C97" s="284">
        <v>224.49100799999991</v>
      </c>
      <c r="D97" s="284">
        <v>224.49100799999994</v>
      </c>
      <c r="E97" s="284">
        <v>0</v>
      </c>
      <c r="F97" s="284">
        <f t="shared" si="4"/>
        <v>224.49100799999994</v>
      </c>
      <c r="G97" s="284"/>
      <c r="H97" s="284">
        <v>0</v>
      </c>
      <c r="I97" s="284">
        <v>0</v>
      </c>
      <c r="J97" s="284">
        <f t="shared" si="5"/>
        <v>0</v>
      </c>
      <c r="K97" s="284"/>
      <c r="L97" s="284">
        <f t="shared" si="7"/>
        <v>-2.8421709430404007E-14</v>
      </c>
      <c r="M97" s="284">
        <f t="shared" si="6"/>
        <v>-2.8421709430404007E-14</v>
      </c>
      <c r="O97" s="54"/>
    </row>
    <row r="98" spans="1:19" s="53" customFormat="1" ht="17.649999999999999" customHeight="1" x14ac:dyDescent="0.25">
      <c r="A98" s="158">
        <v>91</v>
      </c>
      <c r="B98" s="303" t="s">
        <v>551</v>
      </c>
      <c r="C98" s="284">
        <v>192.3463510262612</v>
      </c>
      <c r="D98" s="284">
        <v>192.34635102626123</v>
      </c>
      <c r="E98" s="284">
        <v>0</v>
      </c>
      <c r="F98" s="284">
        <f t="shared" si="4"/>
        <v>192.34635102626123</v>
      </c>
      <c r="G98" s="284"/>
      <c r="H98" s="284">
        <v>0</v>
      </c>
      <c r="I98" s="284">
        <v>0</v>
      </c>
      <c r="J98" s="284">
        <f t="shared" si="5"/>
        <v>0</v>
      </c>
      <c r="K98" s="284"/>
      <c r="L98" s="284">
        <f t="shared" si="7"/>
        <v>-2.8421709430404007E-14</v>
      </c>
      <c r="M98" s="284">
        <f t="shared" si="6"/>
        <v>-2.8421709430404007E-14</v>
      </c>
      <c r="O98" s="54"/>
    </row>
    <row r="99" spans="1:19" s="53" customFormat="1" ht="17.649999999999999" customHeight="1" x14ac:dyDescent="0.25">
      <c r="A99" s="158">
        <v>92</v>
      </c>
      <c r="B99" s="303" t="s">
        <v>552</v>
      </c>
      <c r="C99" s="284">
        <v>540.35673113359508</v>
      </c>
      <c r="D99" s="284">
        <v>540.35673113359496</v>
      </c>
      <c r="E99" s="284">
        <v>0</v>
      </c>
      <c r="F99" s="284">
        <f t="shared" si="4"/>
        <v>540.35673113359496</v>
      </c>
      <c r="G99" s="284"/>
      <c r="H99" s="284">
        <v>0</v>
      </c>
      <c r="I99" s="284">
        <v>0</v>
      </c>
      <c r="J99" s="284">
        <f t="shared" si="5"/>
        <v>0</v>
      </c>
      <c r="K99" s="284"/>
      <c r="L99" s="284">
        <f t="shared" si="7"/>
        <v>1.1368683772161603E-13</v>
      </c>
      <c r="M99" s="284">
        <f t="shared" si="6"/>
        <v>1.1368683772161603E-13</v>
      </c>
      <c r="O99" s="54"/>
    </row>
    <row r="100" spans="1:19" s="53" customFormat="1" ht="17.649999999999999" customHeight="1" x14ac:dyDescent="0.25">
      <c r="A100" s="158">
        <v>93</v>
      </c>
      <c r="B100" s="303" t="s">
        <v>553</v>
      </c>
      <c r="C100" s="284">
        <v>290.11582061626336</v>
      </c>
      <c r="D100" s="284">
        <v>290.11582061626336</v>
      </c>
      <c r="E100" s="284">
        <v>0</v>
      </c>
      <c r="F100" s="284">
        <f t="shared" si="4"/>
        <v>290.11582061626336</v>
      </c>
      <c r="G100" s="284"/>
      <c r="H100" s="284">
        <v>0</v>
      </c>
      <c r="I100" s="284">
        <v>0</v>
      </c>
      <c r="J100" s="284">
        <f t="shared" si="5"/>
        <v>0</v>
      </c>
      <c r="K100" s="284"/>
      <c r="L100" s="284">
        <f t="shared" si="7"/>
        <v>0</v>
      </c>
      <c r="M100" s="284">
        <f t="shared" si="6"/>
        <v>0</v>
      </c>
      <c r="O100" s="54"/>
    </row>
    <row r="101" spans="1:19" s="53" customFormat="1" ht="17.649999999999999" customHeight="1" x14ac:dyDescent="0.25">
      <c r="A101" s="158">
        <v>94</v>
      </c>
      <c r="B101" s="303" t="s">
        <v>554</v>
      </c>
      <c r="C101" s="284">
        <v>96.711528000000001</v>
      </c>
      <c r="D101" s="284">
        <v>96.711528000000001</v>
      </c>
      <c r="E101" s="284">
        <v>0</v>
      </c>
      <c r="F101" s="284">
        <f t="shared" si="4"/>
        <v>96.711528000000001</v>
      </c>
      <c r="G101" s="284"/>
      <c r="H101" s="284">
        <v>0</v>
      </c>
      <c r="I101" s="284">
        <v>0</v>
      </c>
      <c r="J101" s="284">
        <f t="shared" si="5"/>
        <v>0</v>
      </c>
      <c r="K101" s="284"/>
      <c r="L101" s="284">
        <f t="shared" si="7"/>
        <v>0</v>
      </c>
      <c r="M101" s="284">
        <f t="shared" si="6"/>
        <v>0</v>
      </c>
      <c r="O101" s="54"/>
    </row>
    <row r="102" spans="1:19" s="53" customFormat="1" ht="17.649999999999999" customHeight="1" x14ac:dyDescent="0.25">
      <c r="A102" s="158">
        <v>95</v>
      </c>
      <c r="B102" s="303" t="s">
        <v>555</v>
      </c>
      <c r="C102" s="284">
        <v>128.6796137792083</v>
      </c>
      <c r="D102" s="284">
        <v>128.67961377920827</v>
      </c>
      <c r="E102" s="284">
        <v>0</v>
      </c>
      <c r="F102" s="284">
        <f t="shared" si="4"/>
        <v>128.67961377920827</v>
      </c>
      <c r="G102" s="284"/>
      <c r="H102" s="284">
        <v>0</v>
      </c>
      <c r="I102" s="284">
        <v>0</v>
      </c>
      <c r="J102" s="284">
        <f t="shared" si="5"/>
        <v>0</v>
      </c>
      <c r="K102" s="284"/>
      <c r="L102" s="284">
        <f t="shared" si="7"/>
        <v>2.8421709430404007E-14</v>
      </c>
      <c r="M102" s="284">
        <f t="shared" si="6"/>
        <v>2.8421709430404007E-14</v>
      </c>
      <c r="O102" s="54"/>
    </row>
    <row r="103" spans="1:19" s="53" customFormat="1" ht="17.649999999999999" customHeight="1" x14ac:dyDescent="0.25">
      <c r="A103" s="158">
        <v>98</v>
      </c>
      <c r="B103" s="303" t="s">
        <v>556</v>
      </c>
      <c r="C103" s="284">
        <v>58.116849157979075</v>
      </c>
      <c r="D103" s="284">
        <v>58.116849157979075</v>
      </c>
      <c r="E103" s="284">
        <v>0</v>
      </c>
      <c r="F103" s="284">
        <f t="shared" si="4"/>
        <v>58.116849157979075</v>
      </c>
      <c r="G103" s="284"/>
      <c r="H103" s="284">
        <v>0</v>
      </c>
      <c r="I103" s="284">
        <v>0</v>
      </c>
      <c r="J103" s="284">
        <f t="shared" si="5"/>
        <v>0</v>
      </c>
      <c r="K103" s="284"/>
      <c r="L103" s="284">
        <f t="shared" si="7"/>
        <v>0</v>
      </c>
      <c r="M103" s="284">
        <f t="shared" si="6"/>
        <v>0</v>
      </c>
      <c r="O103" s="54"/>
    </row>
    <row r="104" spans="1:19" s="53" customFormat="1" ht="17.649999999999999" customHeight="1" x14ac:dyDescent="0.25">
      <c r="A104" s="158">
        <v>99</v>
      </c>
      <c r="B104" s="303" t="s">
        <v>557</v>
      </c>
      <c r="C104" s="284">
        <v>748.55362522359928</v>
      </c>
      <c r="D104" s="284">
        <v>748.5536252235994</v>
      </c>
      <c r="E104" s="284">
        <v>0</v>
      </c>
      <c r="F104" s="284">
        <f t="shared" si="4"/>
        <v>748.5536252235994</v>
      </c>
      <c r="G104" s="284"/>
      <c r="H104" s="284">
        <v>0</v>
      </c>
      <c r="I104" s="284">
        <v>0</v>
      </c>
      <c r="J104" s="284">
        <f t="shared" si="5"/>
        <v>0</v>
      </c>
      <c r="K104" s="284"/>
      <c r="L104" s="284">
        <f t="shared" si="7"/>
        <v>-1.1368683772161603E-13</v>
      </c>
      <c r="M104" s="284">
        <f t="shared" si="6"/>
        <v>-1.1368683772161603E-13</v>
      </c>
      <c r="O104" s="54"/>
    </row>
    <row r="105" spans="1:19" s="53" customFormat="1" ht="17.649999999999999" customHeight="1" x14ac:dyDescent="0.25">
      <c r="A105" s="158">
        <v>100</v>
      </c>
      <c r="B105" s="303" t="s">
        <v>558</v>
      </c>
      <c r="C105" s="284">
        <v>1329.8936624341964</v>
      </c>
      <c r="D105" s="284">
        <v>1329.8936624341964</v>
      </c>
      <c r="E105" s="284">
        <v>0</v>
      </c>
      <c r="F105" s="284">
        <f t="shared" si="4"/>
        <v>1329.8936624341964</v>
      </c>
      <c r="G105" s="284"/>
      <c r="H105" s="284">
        <v>0</v>
      </c>
      <c r="I105" s="284">
        <v>0</v>
      </c>
      <c r="J105" s="284">
        <f t="shared" si="5"/>
        <v>0</v>
      </c>
      <c r="K105" s="284"/>
      <c r="L105" s="284">
        <f t="shared" si="7"/>
        <v>0</v>
      </c>
      <c r="M105" s="284">
        <f t="shared" si="6"/>
        <v>0</v>
      </c>
      <c r="O105" s="54"/>
    </row>
    <row r="106" spans="1:19" s="55" customFormat="1" ht="17.649999999999999" customHeight="1" x14ac:dyDescent="0.25">
      <c r="A106" s="158">
        <v>101</v>
      </c>
      <c r="B106" s="303" t="s">
        <v>559</v>
      </c>
      <c r="C106" s="284">
        <v>465.74643610157995</v>
      </c>
      <c r="D106" s="284">
        <v>465.74643610158012</v>
      </c>
      <c r="E106" s="284">
        <v>0</v>
      </c>
      <c r="F106" s="284">
        <f t="shared" si="4"/>
        <v>465.74643610158012</v>
      </c>
      <c r="G106" s="284"/>
      <c r="H106" s="284">
        <v>0</v>
      </c>
      <c r="I106" s="284">
        <v>0</v>
      </c>
      <c r="J106" s="284">
        <f t="shared" si="5"/>
        <v>0</v>
      </c>
      <c r="K106" s="284"/>
      <c r="L106" s="284">
        <f t="shared" si="7"/>
        <v>-1.7053025658242404E-13</v>
      </c>
      <c r="M106" s="284">
        <f t="shared" si="6"/>
        <v>-1.7053025658242404E-13</v>
      </c>
      <c r="N106" s="53"/>
      <c r="O106" s="54"/>
      <c r="P106" s="53"/>
      <c r="Q106" s="53"/>
      <c r="R106" s="53"/>
      <c r="S106" s="53"/>
    </row>
    <row r="107" spans="1:19" s="53" customFormat="1" ht="17.649999999999999" customHeight="1" x14ac:dyDescent="0.25">
      <c r="A107" s="158">
        <v>102</v>
      </c>
      <c r="B107" s="303" t="s">
        <v>560</v>
      </c>
      <c r="C107" s="284">
        <v>322.19590916130687</v>
      </c>
      <c r="D107" s="284">
        <v>322.19590916130687</v>
      </c>
      <c r="E107" s="284">
        <v>0</v>
      </c>
      <c r="F107" s="284">
        <f t="shared" si="4"/>
        <v>322.19590916130687</v>
      </c>
      <c r="G107" s="284"/>
      <c r="H107" s="284">
        <v>0</v>
      </c>
      <c r="I107" s="284">
        <v>0</v>
      </c>
      <c r="J107" s="284">
        <f t="shared" si="5"/>
        <v>0</v>
      </c>
      <c r="K107" s="284"/>
      <c r="L107" s="284">
        <f t="shared" si="7"/>
        <v>0</v>
      </c>
      <c r="M107" s="284">
        <f t="shared" si="6"/>
        <v>0</v>
      </c>
      <c r="O107" s="54"/>
    </row>
    <row r="108" spans="1:19" s="53" customFormat="1" ht="17.649999999999999" customHeight="1" x14ac:dyDescent="0.25">
      <c r="A108" s="158">
        <v>103</v>
      </c>
      <c r="B108" s="303" t="s">
        <v>561</v>
      </c>
      <c r="C108" s="284">
        <v>111.76364958278593</v>
      </c>
      <c r="D108" s="284">
        <v>111.7636495827859</v>
      </c>
      <c r="E108" s="284">
        <v>0</v>
      </c>
      <c r="F108" s="284">
        <f t="shared" si="4"/>
        <v>111.7636495827859</v>
      </c>
      <c r="G108" s="284"/>
      <c r="H108" s="284">
        <v>0</v>
      </c>
      <c r="I108" s="284">
        <v>0</v>
      </c>
      <c r="J108" s="284">
        <f t="shared" si="5"/>
        <v>0</v>
      </c>
      <c r="K108" s="284"/>
      <c r="L108" s="284">
        <f t="shared" si="7"/>
        <v>2.8421709430404007E-14</v>
      </c>
      <c r="M108" s="284">
        <f t="shared" si="6"/>
        <v>2.8421709430404007E-14</v>
      </c>
      <c r="O108" s="54"/>
    </row>
    <row r="109" spans="1:19" s="53" customFormat="1" ht="17.649999999999999" customHeight="1" x14ac:dyDescent="0.25">
      <c r="A109" s="158">
        <v>104</v>
      </c>
      <c r="B109" s="304" t="s">
        <v>562</v>
      </c>
      <c r="C109" s="284">
        <v>3111.5339983856934</v>
      </c>
      <c r="D109" s="284">
        <v>2973.3867211125162</v>
      </c>
      <c r="E109" s="284">
        <v>1.4336464115567851E-4</v>
      </c>
      <c r="F109" s="284">
        <f t="shared" si="4"/>
        <v>2973.3868644771574</v>
      </c>
      <c r="G109" s="284"/>
      <c r="H109" s="284">
        <v>9.3366343966037526</v>
      </c>
      <c r="I109" s="284">
        <v>9.3366343966037526</v>
      </c>
      <c r="J109" s="284">
        <f t="shared" si="5"/>
        <v>18.673268793207505</v>
      </c>
      <c r="K109" s="284"/>
      <c r="L109" s="284">
        <f t="shared" si="7"/>
        <v>119.47386511532852</v>
      </c>
      <c r="M109" s="284">
        <f t="shared" si="6"/>
        <v>138.14713390853603</v>
      </c>
      <c r="O109" s="54"/>
    </row>
    <row r="110" spans="1:19" s="53" customFormat="1" ht="17.649999999999999" customHeight="1" x14ac:dyDescent="0.25">
      <c r="A110" s="158">
        <v>105</v>
      </c>
      <c r="B110" s="303" t="s">
        <v>563</v>
      </c>
      <c r="C110" s="284">
        <v>1694.6998817637138</v>
      </c>
      <c r="D110" s="284">
        <v>1694.6998817637138</v>
      </c>
      <c r="E110" s="284">
        <v>0</v>
      </c>
      <c r="F110" s="284">
        <f t="shared" si="4"/>
        <v>1694.6998817637138</v>
      </c>
      <c r="G110" s="284"/>
      <c r="H110" s="284">
        <v>0</v>
      </c>
      <c r="I110" s="284">
        <v>0</v>
      </c>
      <c r="J110" s="284">
        <f t="shared" si="5"/>
        <v>0</v>
      </c>
      <c r="K110" s="284"/>
      <c r="L110" s="284">
        <f t="shared" si="7"/>
        <v>0</v>
      </c>
      <c r="M110" s="284">
        <f t="shared" si="6"/>
        <v>0</v>
      </c>
      <c r="O110" s="54"/>
    </row>
    <row r="111" spans="1:19" s="53" customFormat="1" ht="17.649999999999999" customHeight="1" x14ac:dyDescent="0.25">
      <c r="A111" s="158">
        <v>106</v>
      </c>
      <c r="B111" s="303" t="s">
        <v>564</v>
      </c>
      <c r="C111" s="284">
        <v>1244.3259259756621</v>
      </c>
      <c r="D111" s="284">
        <v>1244.3259259756621</v>
      </c>
      <c r="E111" s="284">
        <v>0</v>
      </c>
      <c r="F111" s="284">
        <f t="shared" si="4"/>
        <v>1244.3259259756621</v>
      </c>
      <c r="G111" s="284"/>
      <c r="H111" s="284">
        <v>0</v>
      </c>
      <c r="I111" s="284">
        <v>0</v>
      </c>
      <c r="J111" s="284">
        <f t="shared" si="5"/>
        <v>0</v>
      </c>
      <c r="K111" s="284"/>
      <c r="L111" s="284">
        <f t="shared" si="7"/>
        <v>0</v>
      </c>
      <c r="M111" s="284">
        <f t="shared" si="6"/>
        <v>0</v>
      </c>
      <c r="O111" s="54"/>
    </row>
    <row r="112" spans="1:19" s="53" customFormat="1" ht="17.649999999999999" customHeight="1" x14ac:dyDescent="0.25">
      <c r="A112" s="158">
        <v>107</v>
      </c>
      <c r="B112" s="303" t="s">
        <v>565</v>
      </c>
      <c r="C112" s="284">
        <v>1010.3887112263999</v>
      </c>
      <c r="D112" s="284">
        <v>1010.3887112263999</v>
      </c>
      <c r="E112" s="284">
        <v>0</v>
      </c>
      <c r="F112" s="284">
        <f t="shared" si="4"/>
        <v>1010.3887112263999</v>
      </c>
      <c r="G112" s="284"/>
      <c r="H112" s="284">
        <v>0</v>
      </c>
      <c r="I112" s="284">
        <v>0</v>
      </c>
      <c r="J112" s="284">
        <f t="shared" si="5"/>
        <v>0</v>
      </c>
      <c r="K112" s="284"/>
      <c r="L112" s="284">
        <f t="shared" si="7"/>
        <v>0</v>
      </c>
      <c r="M112" s="284">
        <f t="shared" si="6"/>
        <v>0</v>
      </c>
      <c r="O112" s="54"/>
    </row>
    <row r="113" spans="1:15" s="53" customFormat="1" ht="17.649999999999999" customHeight="1" x14ac:dyDescent="0.25">
      <c r="A113" s="158">
        <v>108</v>
      </c>
      <c r="B113" s="303" t="s">
        <v>566</v>
      </c>
      <c r="C113" s="284">
        <v>572.27764377293613</v>
      </c>
      <c r="D113" s="284">
        <v>572.27764377293613</v>
      </c>
      <c r="E113" s="284">
        <v>0</v>
      </c>
      <c r="F113" s="284">
        <f t="shared" si="4"/>
        <v>572.27764377293613</v>
      </c>
      <c r="G113" s="284"/>
      <c r="H113" s="284">
        <v>0</v>
      </c>
      <c r="I113" s="284">
        <v>0</v>
      </c>
      <c r="J113" s="284">
        <f t="shared" si="5"/>
        <v>0</v>
      </c>
      <c r="K113" s="284"/>
      <c r="L113" s="284">
        <f t="shared" si="7"/>
        <v>0</v>
      </c>
      <c r="M113" s="284">
        <f t="shared" si="6"/>
        <v>0</v>
      </c>
      <c r="O113" s="54"/>
    </row>
    <row r="114" spans="1:15" s="43" customFormat="1" ht="17.649999999999999" customHeight="1" x14ac:dyDescent="0.25">
      <c r="A114" s="158">
        <v>110</v>
      </c>
      <c r="B114" s="303" t="s">
        <v>567</v>
      </c>
      <c r="C114" s="284">
        <v>87.710547156646115</v>
      </c>
      <c r="D114" s="284">
        <v>87.710547156646101</v>
      </c>
      <c r="E114" s="284">
        <v>0</v>
      </c>
      <c r="F114" s="284">
        <f t="shared" si="4"/>
        <v>87.710547156646101</v>
      </c>
      <c r="G114" s="284"/>
      <c r="H114" s="284">
        <v>0</v>
      </c>
      <c r="I114" s="284">
        <v>0</v>
      </c>
      <c r="J114" s="284">
        <f t="shared" si="5"/>
        <v>0</v>
      </c>
      <c r="K114" s="284"/>
      <c r="L114" s="284">
        <f t="shared" si="7"/>
        <v>1.4210854715202004E-14</v>
      </c>
      <c r="M114" s="284">
        <f t="shared" si="6"/>
        <v>1.4210854715202004E-14</v>
      </c>
      <c r="O114" s="54"/>
    </row>
    <row r="115" spans="1:15" s="53" customFormat="1" ht="17.649999999999999" customHeight="1" x14ac:dyDescent="0.25">
      <c r="A115" s="158">
        <v>111</v>
      </c>
      <c r="B115" s="303" t="s">
        <v>568</v>
      </c>
      <c r="C115" s="284">
        <v>525.70961837839991</v>
      </c>
      <c r="D115" s="284">
        <v>525.70961837840002</v>
      </c>
      <c r="E115" s="284">
        <v>0</v>
      </c>
      <c r="F115" s="284">
        <f t="shared" si="4"/>
        <v>525.70961837840002</v>
      </c>
      <c r="G115" s="284"/>
      <c r="H115" s="284">
        <v>0</v>
      </c>
      <c r="I115" s="284">
        <v>0</v>
      </c>
      <c r="J115" s="284">
        <f t="shared" si="5"/>
        <v>0</v>
      </c>
      <c r="K115" s="284"/>
      <c r="L115" s="284">
        <f t="shared" si="7"/>
        <v>-1.1368683772161603E-13</v>
      </c>
      <c r="M115" s="284">
        <f t="shared" si="6"/>
        <v>-1.1368683772161603E-13</v>
      </c>
      <c r="O115" s="54"/>
    </row>
    <row r="116" spans="1:15" s="53" customFormat="1" ht="17.649999999999999" customHeight="1" x14ac:dyDescent="0.25">
      <c r="A116" s="158">
        <v>112</v>
      </c>
      <c r="B116" s="303" t="s">
        <v>569</v>
      </c>
      <c r="C116" s="284">
        <v>228.66288173152995</v>
      </c>
      <c r="D116" s="284">
        <v>228.66288173152995</v>
      </c>
      <c r="E116" s="284">
        <v>0</v>
      </c>
      <c r="F116" s="284">
        <f t="shared" si="4"/>
        <v>228.66288173152995</v>
      </c>
      <c r="G116" s="284"/>
      <c r="H116" s="284">
        <v>0</v>
      </c>
      <c r="I116" s="284">
        <v>0</v>
      </c>
      <c r="J116" s="284">
        <f t="shared" si="5"/>
        <v>0</v>
      </c>
      <c r="K116" s="284"/>
      <c r="L116" s="284">
        <f t="shared" si="7"/>
        <v>0</v>
      </c>
      <c r="M116" s="284">
        <f t="shared" si="6"/>
        <v>0</v>
      </c>
      <c r="O116" s="54"/>
    </row>
    <row r="117" spans="1:15" s="53" customFormat="1" ht="17.649999999999999" customHeight="1" x14ac:dyDescent="0.25">
      <c r="A117" s="158">
        <v>113</v>
      </c>
      <c r="B117" s="303" t="s">
        <v>570</v>
      </c>
      <c r="C117" s="284">
        <v>598.78998099386365</v>
      </c>
      <c r="D117" s="284">
        <v>598.78998099386365</v>
      </c>
      <c r="E117" s="284">
        <v>0</v>
      </c>
      <c r="F117" s="284">
        <f t="shared" si="4"/>
        <v>598.78998099386365</v>
      </c>
      <c r="G117" s="284"/>
      <c r="H117" s="284">
        <v>0</v>
      </c>
      <c r="I117" s="284">
        <v>0</v>
      </c>
      <c r="J117" s="284">
        <f t="shared" si="5"/>
        <v>0</v>
      </c>
      <c r="K117" s="284"/>
      <c r="L117" s="284">
        <f t="shared" si="7"/>
        <v>0</v>
      </c>
      <c r="M117" s="284">
        <f t="shared" si="6"/>
        <v>0</v>
      </c>
      <c r="O117" s="54"/>
    </row>
    <row r="118" spans="1:15" s="53" customFormat="1" ht="17.649999999999999" customHeight="1" x14ac:dyDescent="0.25">
      <c r="A118" s="158">
        <v>114</v>
      </c>
      <c r="B118" s="303" t="s">
        <v>571</v>
      </c>
      <c r="C118" s="284">
        <v>510.28276488787003</v>
      </c>
      <c r="D118" s="284">
        <v>510.28276488787003</v>
      </c>
      <c r="E118" s="284">
        <v>0</v>
      </c>
      <c r="F118" s="284">
        <f t="shared" si="4"/>
        <v>510.28276488787003</v>
      </c>
      <c r="G118" s="284"/>
      <c r="H118" s="284">
        <v>0</v>
      </c>
      <c r="I118" s="284">
        <v>0</v>
      </c>
      <c r="J118" s="284">
        <f t="shared" si="5"/>
        <v>0</v>
      </c>
      <c r="K118" s="284"/>
      <c r="L118" s="284">
        <f t="shared" si="7"/>
        <v>0</v>
      </c>
      <c r="M118" s="284">
        <f t="shared" si="6"/>
        <v>0</v>
      </c>
      <c r="O118" s="54"/>
    </row>
    <row r="119" spans="1:15" s="53" customFormat="1" ht="17.649999999999999" customHeight="1" x14ac:dyDescent="0.25">
      <c r="A119" s="158">
        <v>117</v>
      </c>
      <c r="B119" s="303" t="s">
        <v>572</v>
      </c>
      <c r="C119" s="284">
        <v>738.28143999999998</v>
      </c>
      <c r="D119" s="284">
        <v>738.28143999999986</v>
      </c>
      <c r="E119" s="284">
        <v>0</v>
      </c>
      <c r="F119" s="284">
        <f t="shared" si="4"/>
        <v>738.28143999999986</v>
      </c>
      <c r="G119" s="284"/>
      <c r="H119" s="284">
        <v>0</v>
      </c>
      <c r="I119" s="284">
        <v>0</v>
      </c>
      <c r="J119" s="284">
        <f t="shared" si="5"/>
        <v>0</v>
      </c>
      <c r="K119" s="284"/>
      <c r="L119" s="284">
        <f t="shared" si="7"/>
        <v>1.1368683772161603E-13</v>
      </c>
      <c r="M119" s="284">
        <f t="shared" si="6"/>
        <v>1.1368683772161603E-13</v>
      </c>
      <c r="O119" s="54"/>
    </row>
    <row r="120" spans="1:15" s="53" customFormat="1" ht="17.649999999999999" customHeight="1" x14ac:dyDescent="0.25">
      <c r="A120" s="158">
        <v>118</v>
      </c>
      <c r="B120" s="303" t="s">
        <v>573</v>
      </c>
      <c r="C120" s="284">
        <v>344.4857027465863</v>
      </c>
      <c r="D120" s="284">
        <v>344.48570274658636</v>
      </c>
      <c r="E120" s="284">
        <v>0</v>
      </c>
      <c r="F120" s="284">
        <f t="shared" si="4"/>
        <v>344.48570274658636</v>
      </c>
      <c r="G120" s="284"/>
      <c r="H120" s="284">
        <v>0</v>
      </c>
      <c r="I120" s="284">
        <v>0</v>
      </c>
      <c r="J120" s="284">
        <f t="shared" si="5"/>
        <v>0</v>
      </c>
      <c r="K120" s="284"/>
      <c r="L120" s="284">
        <f t="shared" si="7"/>
        <v>-5.6843418860808015E-14</v>
      </c>
      <c r="M120" s="284">
        <f t="shared" si="6"/>
        <v>-5.6843418860808015E-14</v>
      </c>
      <c r="O120" s="54"/>
    </row>
    <row r="121" spans="1:15" s="53" customFormat="1" ht="17.649999999999999" customHeight="1" x14ac:dyDescent="0.25">
      <c r="A121" s="158">
        <v>122</v>
      </c>
      <c r="B121" s="303" t="s">
        <v>574</v>
      </c>
      <c r="C121" s="284">
        <v>180.47257277194655</v>
      </c>
      <c r="D121" s="284">
        <v>180.4725727719466</v>
      </c>
      <c r="E121" s="284">
        <v>0</v>
      </c>
      <c r="F121" s="284">
        <f t="shared" si="4"/>
        <v>180.4725727719466</v>
      </c>
      <c r="G121" s="284"/>
      <c r="H121" s="284">
        <v>0</v>
      </c>
      <c r="I121" s="284">
        <v>0</v>
      </c>
      <c r="J121" s="284">
        <f t="shared" si="5"/>
        <v>0</v>
      </c>
      <c r="K121" s="284"/>
      <c r="L121" s="284">
        <f t="shared" si="7"/>
        <v>-5.6843418860808015E-14</v>
      </c>
      <c r="M121" s="284">
        <f t="shared" si="6"/>
        <v>-5.6843418860808015E-14</v>
      </c>
      <c r="O121" s="54"/>
    </row>
    <row r="122" spans="1:15" s="53" customFormat="1" ht="17.649999999999999" customHeight="1" x14ac:dyDescent="0.25">
      <c r="A122" s="158">
        <v>123</v>
      </c>
      <c r="B122" s="303" t="s">
        <v>575</v>
      </c>
      <c r="C122" s="284">
        <v>88.496532370732112</v>
      </c>
      <c r="D122" s="284">
        <v>88.496532370732126</v>
      </c>
      <c r="E122" s="284">
        <v>0</v>
      </c>
      <c r="F122" s="284">
        <f t="shared" si="4"/>
        <v>88.496532370732126</v>
      </c>
      <c r="G122" s="284"/>
      <c r="H122" s="284">
        <v>0</v>
      </c>
      <c r="I122" s="284">
        <v>0</v>
      </c>
      <c r="J122" s="284">
        <f t="shared" si="5"/>
        <v>0</v>
      </c>
      <c r="K122" s="284"/>
      <c r="L122" s="284">
        <f t="shared" si="7"/>
        <v>-1.4210854715202004E-14</v>
      </c>
      <c r="M122" s="284">
        <f t="shared" si="6"/>
        <v>-1.4210854715202004E-14</v>
      </c>
      <c r="O122" s="54"/>
    </row>
    <row r="123" spans="1:15" s="53" customFormat="1" ht="17.649999999999999" customHeight="1" x14ac:dyDescent="0.25">
      <c r="A123" s="158">
        <v>124</v>
      </c>
      <c r="B123" s="303" t="s">
        <v>576</v>
      </c>
      <c r="C123" s="284">
        <v>898.67651580344523</v>
      </c>
      <c r="D123" s="284">
        <v>898.67651580344545</v>
      </c>
      <c r="E123" s="284">
        <v>0</v>
      </c>
      <c r="F123" s="284">
        <f t="shared" si="4"/>
        <v>898.67651580344545</v>
      </c>
      <c r="G123" s="284"/>
      <c r="H123" s="284">
        <v>0</v>
      </c>
      <c r="I123" s="284">
        <v>0</v>
      </c>
      <c r="J123" s="284">
        <f t="shared" si="5"/>
        <v>0</v>
      </c>
      <c r="K123" s="284"/>
      <c r="L123" s="284">
        <f t="shared" si="7"/>
        <v>-2.2737367544323206E-13</v>
      </c>
      <c r="M123" s="284">
        <f t="shared" si="6"/>
        <v>-2.2737367544323206E-13</v>
      </c>
      <c r="O123" s="54"/>
    </row>
    <row r="124" spans="1:15" s="53" customFormat="1" ht="17.649999999999999" customHeight="1" x14ac:dyDescent="0.25">
      <c r="A124" s="158">
        <v>126</v>
      </c>
      <c r="B124" s="303" t="s">
        <v>577</v>
      </c>
      <c r="C124" s="284">
        <v>1411.1640333666969</v>
      </c>
      <c r="D124" s="284">
        <v>1411.1640333666971</v>
      </c>
      <c r="E124" s="284">
        <v>0</v>
      </c>
      <c r="F124" s="284">
        <f t="shared" si="4"/>
        <v>1411.1640333666971</v>
      </c>
      <c r="G124" s="284"/>
      <c r="H124" s="284">
        <v>0</v>
      </c>
      <c r="I124" s="284">
        <v>0</v>
      </c>
      <c r="J124" s="284">
        <f t="shared" si="5"/>
        <v>0</v>
      </c>
      <c r="K124" s="284"/>
      <c r="L124" s="284">
        <f t="shared" si="7"/>
        <v>-2.2737367544323206E-13</v>
      </c>
      <c r="M124" s="284">
        <f t="shared" si="6"/>
        <v>-2.2737367544323206E-13</v>
      </c>
      <c r="O124" s="54"/>
    </row>
    <row r="125" spans="1:15" s="53" customFormat="1" ht="17.649999999999999" customHeight="1" x14ac:dyDescent="0.25">
      <c r="A125" s="158">
        <v>127</v>
      </c>
      <c r="B125" s="303" t="s">
        <v>578</v>
      </c>
      <c r="C125" s="284">
        <v>1190.2044362956274</v>
      </c>
      <c r="D125" s="284">
        <v>1190.2044362956278</v>
      </c>
      <c r="E125" s="284">
        <v>0</v>
      </c>
      <c r="F125" s="284">
        <f t="shared" si="4"/>
        <v>1190.2044362956278</v>
      </c>
      <c r="G125" s="284"/>
      <c r="H125" s="284">
        <v>0</v>
      </c>
      <c r="I125" s="284">
        <v>0</v>
      </c>
      <c r="J125" s="284">
        <f t="shared" si="5"/>
        <v>0</v>
      </c>
      <c r="K125" s="284"/>
      <c r="L125" s="284">
        <f t="shared" si="7"/>
        <v>-4.5474735088646412E-13</v>
      </c>
      <c r="M125" s="284">
        <f t="shared" si="6"/>
        <v>-4.5474735088646412E-13</v>
      </c>
      <c r="O125" s="54"/>
    </row>
    <row r="126" spans="1:15" s="53" customFormat="1" ht="17.649999999999999" customHeight="1" x14ac:dyDescent="0.25">
      <c r="A126" s="158">
        <v>128</v>
      </c>
      <c r="B126" s="303" t="s">
        <v>579</v>
      </c>
      <c r="C126" s="284">
        <v>1109.9476195292614</v>
      </c>
      <c r="D126" s="284">
        <v>1109.9476195292616</v>
      </c>
      <c r="E126" s="284">
        <v>0</v>
      </c>
      <c r="F126" s="284">
        <f t="shared" si="4"/>
        <v>1109.9476195292616</v>
      </c>
      <c r="G126" s="284"/>
      <c r="H126" s="284">
        <v>0</v>
      </c>
      <c r="I126" s="284">
        <v>0</v>
      </c>
      <c r="J126" s="284">
        <f t="shared" si="5"/>
        <v>0</v>
      </c>
      <c r="K126" s="284"/>
      <c r="L126" s="284">
        <f t="shared" si="7"/>
        <v>-2.2737367544323206E-13</v>
      </c>
      <c r="M126" s="284">
        <f t="shared" si="6"/>
        <v>-2.2737367544323206E-13</v>
      </c>
      <c r="O126" s="54"/>
    </row>
    <row r="127" spans="1:15" s="53" customFormat="1" ht="17.649999999999999" customHeight="1" x14ac:dyDescent="0.25">
      <c r="A127" s="158">
        <v>130</v>
      </c>
      <c r="B127" s="303" t="s">
        <v>580</v>
      </c>
      <c r="C127" s="284">
        <v>1532.4203787087038</v>
      </c>
      <c r="D127" s="284">
        <v>1499.7777320770024</v>
      </c>
      <c r="E127" s="284">
        <v>1.7093277961620563</v>
      </c>
      <c r="F127" s="284">
        <f t="shared" si="4"/>
        <v>1501.4870598731645</v>
      </c>
      <c r="G127" s="284"/>
      <c r="H127" s="284">
        <v>6.2859150789941403</v>
      </c>
      <c r="I127" s="284">
        <v>11.946914608219707</v>
      </c>
      <c r="J127" s="284">
        <f t="shared" si="5"/>
        <v>18.232829687213847</v>
      </c>
      <c r="K127" s="284"/>
      <c r="L127" s="284">
        <f t="shared" si="7"/>
        <v>12.700489148325392</v>
      </c>
      <c r="M127" s="284">
        <f t="shared" si="6"/>
        <v>30.933318835539239</v>
      </c>
      <c r="O127" s="54"/>
    </row>
    <row r="128" spans="1:15" s="53" customFormat="1" ht="17.649999999999999" customHeight="1" x14ac:dyDescent="0.25">
      <c r="A128" s="158">
        <v>132</v>
      </c>
      <c r="B128" s="303" t="s">
        <v>581</v>
      </c>
      <c r="C128" s="284">
        <v>1823.4549376</v>
      </c>
      <c r="D128" s="284">
        <v>1823.4549375999986</v>
      </c>
      <c r="E128" s="284">
        <v>0</v>
      </c>
      <c r="F128" s="284">
        <f t="shared" si="4"/>
        <v>1823.4549375999986</v>
      </c>
      <c r="G128" s="284"/>
      <c r="H128" s="284">
        <v>0</v>
      </c>
      <c r="I128" s="284">
        <v>0</v>
      </c>
      <c r="J128" s="284">
        <f t="shared" si="5"/>
        <v>0</v>
      </c>
      <c r="K128" s="284"/>
      <c r="L128" s="284">
        <f t="shared" si="7"/>
        <v>1.3642420526593924E-12</v>
      </c>
      <c r="M128" s="284">
        <f t="shared" si="6"/>
        <v>1.3642420526593924E-12</v>
      </c>
      <c r="O128" s="54"/>
    </row>
    <row r="129" spans="1:15" s="53" customFormat="1" ht="17.649999999999999" customHeight="1" x14ac:dyDescent="0.25">
      <c r="A129" s="158">
        <v>136</v>
      </c>
      <c r="B129" s="303" t="s">
        <v>582</v>
      </c>
      <c r="C129" s="284">
        <v>113.61036229444839</v>
      </c>
      <c r="D129" s="284">
        <v>113.61036229444842</v>
      </c>
      <c r="E129" s="284">
        <v>0</v>
      </c>
      <c r="F129" s="284">
        <f t="shared" si="4"/>
        <v>113.61036229444842</v>
      </c>
      <c r="G129" s="284"/>
      <c r="H129" s="284">
        <v>0</v>
      </c>
      <c r="I129" s="284">
        <v>0</v>
      </c>
      <c r="J129" s="284">
        <f t="shared" si="5"/>
        <v>0</v>
      </c>
      <c r="K129" s="284"/>
      <c r="L129" s="284">
        <f t="shared" si="7"/>
        <v>-2.8421709430404007E-14</v>
      </c>
      <c r="M129" s="284">
        <f t="shared" si="6"/>
        <v>-2.8421709430404007E-14</v>
      </c>
      <c r="O129" s="54"/>
    </row>
    <row r="130" spans="1:15" s="53" customFormat="1" ht="17.649999999999999" customHeight="1" x14ac:dyDescent="0.25">
      <c r="A130" s="158">
        <v>138</v>
      </c>
      <c r="B130" s="303" t="s">
        <v>583</v>
      </c>
      <c r="C130" s="284">
        <v>149.6214170080998</v>
      </c>
      <c r="D130" s="284">
        <v>149.62141700809985</v>
      </c>
      <c r="E130" s="284">
        <v>0</v>
      </c>
      <c r="F130" s="284">
        <f t="shared" si="4"/>
        <v>149.62141700809985</v>
      </c>
      <c r="G130" s="284"/>
      <c r="H130" s="284">
        <v>0</v>
      </c>
      <c r="I130" s="284">
        <v>0</v>
      </c>
      <c r="J130" s="284">
        <f t="shared" si="5"/>
        <v>0</v>
      </c>
      <c r="K130" s="284"/>
      <c r="L130" s="284">
        <f t="shared" si="7"/>
        <v>-5.6843418860808015E-14</v>
      </c>
      <c r="M130" s="284">
        <f t="shared" si="6"/>
        <v>-5.6843418860808015E-14</v>
      </c>
      <c r="O130" s="54"/>
    </row>
    <row r="131" spans="1:15" s="43" customFormat="1" ht="17.649999999999999" customHeight="1" x14ac:dyDescent="0.25">
      <c r="A131" s="158">
        <v>139</v>
      </c>
      <c r="B131" s="303" t="s">
        <v>584</v>
      </c>
      <c r="C131" s="284">
        <v>199.95783913987316</v>
      </c>
      <c r="D131" s="284">
        <v>199.95783913987313</v>
      </c>
      <c r="E131" s="284">
        <v>0</v>
      </c>
      <c r="F131" s="284">
        <f t="shared" si="4"/>
        <v>199.95783913987313</v>
      </c>
      <c r="G131" s="284"/>
      <c r="H131" s="284">
        <v>0</v>
      </c>
      <c r="I131" s="284">
        <v>0</v>
      </c>
      <c r="J131" s="284">
        <f t="shared" si="5"/>
        <v>0</v>
      </c>
      <c r="K131" s="284"/>
      <c r="L131" s="284">
        <f t="shared" si="7"/>
        <v>2.8421709430404007E-14</v>
      </c>
      <c r="M131" s="284">
        <f t="shared" si="6"/>
        <v>2.8421709430404007E-14</v>
      </c>
      <c r="O131" s="54"/>
    </row>
    <row r="132" spans="1:15" s="53" customFormat="1" ht="17.649999999999999" customHeight="1" x14ac:dyDescent="0.25">
      <c r="A132" s="158">
        <v>140</v>
      </c>
      <c r="B132" s="305" t="s">
        <v>585</v>
      </c>
      <c r="C132" s="284">
        <v>218.4292329848</v>
      </c>
      <c r="D132" s="284">
        <v>204.65003596181072</v>
      </c>
      <c r="E132" s="284">
        <v>6.278762234297413</v>
      </c>
      <c r="F132" s="284">
        <f t="shared" si="4"/>
        <v>210.92879819610812</v>
      </c>
      <c r="G132" s="284"/>
      <c r="H132" s="284">
        <v>6.470081289369209</v>
      </c>
      <c r="I132" s="284">
        <v>0.49942572109028288</v>
      </c>
      <c r="J132" s="284">
        <f t="shared" si="5"/>
        <v>6.9695070104594921</v>
      </c>
      <c r="K132" s="284"/>
      <c r="L132" s="284">
        <f t="shared" si="7"/>
        <v>0.53092777823238446</v>
      </c>
      <c r="M132" s="284">
        <f t="shared" si="6"/>
        <v>7.5004347886918765</v>
      </c>
      <c r="O132" s="54"/>
    </row>
    <row r="133" spans="1:15" s="53" customFormat="1" ht="17.649999999999999" customHeight="1" x14ac:dyDescent="0.25">
      <c r="A133" s="158">
        <v>141</v>
      </c>
      <c r="B133" s="303" t="s">
        <v>586</v>
      </c>
      <c r="C133" s="284">
        <v>194.16769234117982</v>
      </c>
      <c r="D133" s="284">
        <v>194.16769234117982</v>
      </c>
      <c r="E133" s="284">
        <v>0</v>
      </c>
      <c r="F133" s="284">
        <f t="shared" si="4"/>
        <v>194.16769234117982</v>
      </c>
      <c r="G133" s="284"/>
      <c r="H133" s="284">
        <v>0</v>
      </c>
      <c r="I133" s="284">
        <v>0</v>
      </c>
      <c r="J133" s="284">
        <f t="shared" si="5"/>
        <v>0</v>
      </c>
      <c r="K133" s="284"/>
      <c r="L133" s="284">
        <f t="shared" si="7"/>
        <v>0</v>
      </c>
      <c r="M133" s="284">
        <f t="shared" si="6"/>
        <v>0</v>
      </c>
      <c r="O133" s="54"/>
    </row>
    <row r="134" spans="1:15" s="53" customFormat="1" ht="17.649999999999999" customHeight="1" x14ac:dyDescent="0.25">
      <c r="A134" s="158">
        <v>142</v>
      </c>
      <c r="B134" s="303" t="s">
        <v>587</v>
      </c>
      <c r="C134" s="284">
        <v>696.2517911263368</v>
      </c>
      <c r="D134" s="284">
        <v>696.25179112633703</v>
      </c>
      <c r="E134" s="284">
        <v>0</v>
      </c>
      <c r="F134" s="284">
        <f t="shared" si="4"/>
        <v>696.25179112633703</v>
      </c>
      <c r="G134" s="284"/>
      <c r="H134" s="284">
        <v>0</v>
      </c>
      <c r="I134" s="284">
        <v>0</v>
      </c>
      <c r="J134" s="284">
        <f t="shared" si="5"/>
        <v>0</v>
      </c>
      <c r="K134" s="284"/>
      <c r="L134" s="284">
        <f t="shared" si="7"/>
        <v>-2.2737367544323206E-13</v>
      </c>
      <c r="M134" s="284">
        <f t="shared" si="6"/>
        <v>-2.2737367544323206E-13</v>
      </c>
      <c r="O134" s="54"/>
    </row>
    <row r="135" spans="1:15" s="53" customFormat="1" ht="17.649999999999999" customHeight="1" x14ac:dyDescent="0.25">
      <c r="A135" s="158">
        <v>143</v>
      </c>
      <c r="B135" s="303" t="s">
        <v>588</v>
      </c>
      <c r="C135" s="284">
        <v>1345.2510252759937</v>
      </c>
      <c r="D135" s="284">
        <v>1345.2510252759942</v>
      </c>
      <c r="E135" s="284">
        <v>0</v>
      </c>
      <c r="F135" s="284">
        <f t="shared" si="4"/>
        <v>1345.2510252759942</v>
      </c>
      <c r="G135" s="284"/>
      <c r="H135" s="284">
        <v>0</v>
      </c>
      <c r="I135" s="284">
        <v>0</v>
      </c>
      <c r="J135" s="284">
        <f t="shared" si="5"/>
        <v>0</v>
      </c>
      <c r="K135" s="284"/>
      <c r="L135" s="284">
        <f t="shared" si="7"/>
        <v>-4.5474735088646412E-13</v>
      </c>
      <c r="M135" s="284">
        <f t="shared" si="6"/>
        <v>-4.5474735088646412E-13</v>
      </c>
      <c r="O135" s="54"/>
    </row>
    <row r="136" spans="1:15" s="43" customFormat="1" ht="17.649999999999999" customHeight="1" x14ac:dyDescent="0.25">
      <c r="A136" s="158">
        <v>144</v>
      </c>
      <c r="B136" s="303" t="s">
        <v>589</v>
      </c>
      <c r="C136" s="284">
        <v>923.81865585842513</v>
      </c>
      <c r="D136" s="284">
        <v>923.81865585842525</v>
      </c>
      <c r="E136" s="284">
        <v>0</v>
      </c>
      <c r="F136" s="284">
        <f t="shared" si="4"/>
        <v>923.81865585842525</v>
      </c>
      <c r="G136" s="284"/>
      <c r="H136" s="284">
        <v>0</v>
      </c>
      <c r="I136" s="284">
        <v>0</v>
      </c>
      <c r="J136" s="284">
        <f t="shared" si="5"/>
        <v>0</v>
      </c>
      <c r="K136" s="284"/>
      <c r="L136" s="284">
        <f t="shared" si="7"/>
        <v>-1.1368683772161603E-13</v>
      </c>
      <c r="M136" s="284">
        <f t="shared" si="6"/>
        <v>-1.1368683772161603E-13</v>
      </c>
      <c r="O136" s="54"/>
    </row>
    <row r="137" spans="1:15" s="43" customFormat="1" ht="17.649999999999999" customHeight="1" x14ac:dyDescent="0.25">
      <c r="A137" s="158">
        <v>146</v>
      </c>
      <c r="B137" s="303" t="s">
        <v>590</v>
      </c>
      <c r="C137" s="284">
        <v>20878.999960919162</v>
      </c>
      <c r="D137" s="284">
        <v>9332.1451589203789</v>
      </c>
      <c r="E137" s="284">
        <v>304.27158467993985</v>
      </c>
      <c r="F137" s="284">
        <f t="shared" si="4"/>
        <v>9636.416743600319</v>
      </c>
      <c r="G137" s="284"/>
      <c r="H137" s="284">
        <v>399.24778197122174</v>
      </c>
      <c r="I137" s="284">
        <v>734.67351479926856</v>
      </c>
      <c r="J137" s="284">
        <f t="shared" si="5"/>
        <v>1133.9212967704902</v>
      </c>
      <c r="K137" s="284"/>
      <c r="L137" s="284">
        <f t="shared" si="7"/>
        <v>10108.661920548353</v>
      </c>
      <c r="M137" s="284">
        <f t="shared" si="6"/>
        <v>11242.583217318843</v>
      </c>
      <c r="O137" s="54"/>
    </row>
    <row r="138" spans="1:15" s="53" customFormat="1" ht="17.649999999999999" customHeight="1" x14ac:dyDescent="0.25">
      <c r="A138" s="158">
        <v>147</v>
      </c>
      <c r="B138" s="303" t="s">
        <v>591</v>
      </c>
      <c r="C138" s="284">
        <v>2911.3677598581335</v>
      </c>
      <c r="D138" s="284">
        <v>2911.3677598581326</v>
      </c>
      <c r="E138" s="284">
        <v>0</v>
      </c>
      <c r="F138" s="284">
        <f t="shared" si="4"/>
        <v>2911.3677598581326</v>
      </c>
      <c r="G138" s="284"/>
      <c r="H138" s="284">
        <v>0</v>
      </c>
      <c r="I138" s="284">
        <v>0</v>
      </c>
      <c r="J138" s="284">
        <f t="shared" si="5"/>
        <v>0</v>
      </c>
      <c r="K138" s="284"/>
      <c r="L138" s="284">
        <f t="shared" si="7"/>
        <v>9.0949470177292824E-13</v>
      </c>
      <c r="M138" s="284">
        <f t="shared" si="6"/>
        <v>9.0949470177292824E-13</v>
      </c>
      <c r="O138" s="54"/>
    </row>
    <row r="139" spans="1:15" s="43" customFormat="1" ht="17.649999999999999" customHeight="1" x14ac:dyDescent="0.25">
      <c r="A139" s="158">
        <v>148</v>
      </c>
      <c r="B139" s="303" t="s">
        <v>592</v>
      </c>
      <c r="C139" s="284">
        <v>461.39653012269662</v>
      </c>
      <c r="D139" s="284">
        <v>461.39653012269656</v>
      </c>
      <c r="E139" s="284">
        <v>0</v>
      </c>
      <c r="F139" s="284">
        <f t="shared" si="4"/>
        <v>461.39653012269656</v>
      </c>
      <c r="G139" s="284"/>
      <c r="H139" s="284">
        <v>0</v>
      </c>
      <c r="I139" s="284">
        <v>0</v>
      </c>
      <c r="J139" s="284">
        <f t="shared" si="5"/>
        <v>0</v>
      </c>
      <c r="K139" s="284"/>
      <c r="L139" s="284">
        <f t="shared" si="7"/>
        <v>5.6843418860808015E-14</v>
      </c>
      <c r="M139" s="284">
        <f t="shared" si="6"/>
        <v>5.6843418860808015E-14</v>
      </c>
      <c r="O139" s="54"/>
    </row>
    <row r="140" spans="1:15" s="53" customFormat="1" ht="17.649999999999999" customHeight="1" x14ac:dyDescent="0.25">
      <c r="A140" s="158">
        <v>149</v>
      </c>
      <c r="B140" s="303" t="s">
        <v>593</v>
      </c>
      <c r="C140" s="284">
        <v>747.84014836584447</v>
      </c>
      <c r="D140" s="284">
        <v>747.84014836584447</v>
      </c>
      <c r="E140" s="284">
        <v>0</v>
      </c>
      <c r="F140" s="284">
        <f t="shared" si="4"/>
        <v>747.84014836584447</v>
      </c>
      <c r="G140" s="284"/>
      <c r="H140" s="284">
        <v>0</v>
      </c>
      <c r="I140" s="284">
        <v>0</v>
      </c>
      <c r="J140" s="284">
        <f t="shared" si="5"/>
        <v>0</v>
      </c>
      <c r="K140" s="284"/>
      <c r="L140" s="284">
        <f t="shared" si="7"/>
        <v>0</v>
      </c>
      <c r="M140" s="284">
        <f t="shared" si="6"/>
        <v>0</v>
      </c>
      <c r="O140" s="54"/>
    </row>
    <row r="141" spans="1:15" s="53" customFormat="1" ht="17.649999999999999" customHeight="1" x14ac:dyDescent="0.25">
      <c r="A141" s="158">
        <v>150</v>
      </c>
      <c r="B141" s="303" t="s">
        <v>594</v>
      </c>
      <c r="C141" s="284">
        <v>791.85424423986387</v>
      </c>
      <c r="D141" s="284">
        <v>788.96013658513334</v>
      </c>
      <c r="E141" s="284">
        <v>0.15154957990685583</v>
      </c>
      <c r="F141" s="284">
        <f t="shared" si="4"/>
        <v>789.11168616504017</v>
      </c>
      <c r="G141" s="284"/>
      <c r="H141" s="284">
        <v>0.55731130664882245</v>
      </c>
      <c r="I141" s="284">
        <v>1.0592173373567038</v>
      </c>
      <c r="J141" s="284">
        <f t="shared" si="5"/>
        <v>1.6165286440055262</v>
      </c>
      <c r="K141" s="284"/>
      <c r="L141" s="284">
        <f t="shared" si="7"/>
        <v>1.1260294308181791</v>
      </c>
      <c r="M141" s="284">
        <f t="shared" si="6"/>
        <v>2.7425580748237053</v>
      </c>
      <c r="O141" s="54"/>
    </row>
    <row r="142" spans="1:15" s="53" customFormat="1" ht="17.649999999999999" customHeight="1" x14ac:dyDescent="0.25">
      <c r="A142" s="158">
        <v>151</v>
      </c>
      <c r="B142" s="303" t="s">
        <v>595</v>
      </c>
      <c r="C142" s="284">
        <v>258.98814051682012</v>
      </c>
      <c r="D142" s="284">
        <v>251.12777529701845</v>
      </c>
      <c r="E142" s="284">
        <v>0</v>
      </c>
      <c r="F142" s="284">
        <f t="shared" si="4"/>
        <v>251.12777529701845</v>
      </c>
      <c r="G142" s="284"/>
      <c r="H142" s="284">
        <v>2.5720432562347848</v>
      </c>
      <c r="I142" s="284">
        <v>2.6297373498623529</v>
      </c>
      <c r="J142" s="284">
        <f t="shared" si="5"/>
        <v>5.2017806060971381</v>
      </c>
      <c r="K142" s="284"/>
      <c r="L142" s="284">
        <f t="shared" si="7"/>
        <v>2.6585846137045408</v>
      </c>
      <c r="M142" s="284">
        <f t="shared" si="6"/>
        <v>7.8603652198016789</v>
      </c>
      <c r="O142" s="54"/>
    </row>
    <row r="143" spans="1:15" s="53" customFormat="1" ht="17.649999999999999" customHeight="1" x14ac:dyDescent="0.25">
      <c r="A143" s="158">
        <v>152</v>
      </c>
      <c r="B143" s="303" t="s">
        <v>596</v>
      </c>
      <c r="C143" s="284">
        <v>1013.7330735610637</v>
      </c>
      <c r="D143" s="284">
        <v>983.28051419992198</v>
      </c>
      <c r="E143" s="284">
        <v>9.8710072470683947</v>
      </c>
      <c r="F143" s="284">
        <f t="shared" si="4"/>
        <v>993.15152144699039</v>
      </c>
      <c r="G143" s="284"/>
      <c r="H143" s="284">
        <v>11.548318073253073</v>
      </c>
      <c r="I143" s="284">
        <v>4.3785250658647215</v>
      </c>
      <c r="J143" s="284">
        <f t="shared" si="5"/>
        <v>15.926843139117794</v>
      </c>
      <c r="K143" s="284"/>
      <c r="L143" s="284">
        <f t="shared" si="7"/>
        <v>4.6547089749555663</v>
      </c>
      <c r="M143" s="284">
        <f t="shared" si="6"/>
        <v>20.581552114073361</v>
      </c>
      <c r="O143" s="54"/>
    </row>
    <row r="144" spans="1:15" s="53" customFormat="1" ht="17.649999999999999" customHeight="1" x14ac:dyDescent="0.25">
      <c r="A144" s="158">
        <v>156</v>
      </c>
      <c r="B144" s="303" t="s">
        <v>597</v>
      </c>
      <c r="C144" s="284">
        <v>282.26782511781437</v>
      </c>
      <c r="D144" s="284">
        <v>279.86368032989799</v>
      </c>
      <c r="E144" s="284">
        <v>0.12589271008642886</v>
      </c>
      <c r="F144" s="284">
        <f t="shared" ref="F144:F207" si="8">+D144+E144</f>
        <v>279.98957303998441</v>
      </c>
      <c r="G144" s="284"/>
      <c r="H144" s="284">
        <v>0.46296032758605987</v>
      </c>
      <c r="I144" s="284">
        <v>0.87989530602181221</v>
      </c>
      <c r="J144" s="284">
        <f t="shared" ref="J144:J210" si="9">+H144+I144</f>
        <v>1.3428556336078721</v>
      </c>
      <c r="K144" s="284"/>
      <c r="L144" s="284">
        <f t="shared" ref="L144:L210" si="10">SUM(C144-F144-J144)</f>
        <v>0.93539644422208923</v>
      </c>
      <c r="M144" s="284">
        <f t="shared" ref="M144:M210" si="11">J144+L144</f>
        <v>2.2782520778299613</v>
      </c>
      <c r="O144" s="54"/>
    </row>
    <row r="145" spans="1:15" s="53" customFormat="1" ht="17.649999999999999" customHeight="1" x14ac:dyDescent="0.25">
      <c r="A145" s="158">
        <v>157</v>
      </c>
      <c r="B145" s="303" t="s">
        <v>598</v>
      </c>
      <c r="C145" s="284">
        <v>2541.6312244994733</v>
      </c>
      <c r="D145" s="284">
        <v>2497.3815872281434</v>
      </c>
      <c r="E145" s="284">
        <v>2.3171262709301401</v>
      </c>
      <c r="F145" s="284">
        <f t="shared" si="8"/>
        <v>2499.6987134990736</v>
      </c>
      <c r="G145" s="284"/>
      <c r="H145" s="284">
        <v>8.5210450674069502</v>
      </c>
      <c r="I145" s="284">
        <v>16.194968625033656</v>
      </c>
      <c r="J145" s="284">
        <f t="shared" si="9"/>
        <v>24.716013692440605</v>
      </c>
      <c r="K145" s="284"/>
      <c r="L145" s="284">
        <f t="shared" si="10"/>
        <v>17.216497307959095</v>
      </c>
      <c r="M145" s="284">
        <f t="shared" si="11"/>
        <v>41.9325110003997</v>
      </c>
      <c r="O145" s="54"/>
    </row>
    <row r="146" spans="1:15" s="43" customFormat="1" ht="17.649999999999999" customHeight="1" x14ac:dyDescent="0.25">
      <c r="A146" s="158">
        <v>158</v>
      </c>
      <c r="B146" s="303" t="s">
        <v>599</v>
      </c>
      <c r="C146" s="284">
        <v>220.23169354302075</v>
      </c>
      <c r="D146" s="284">
        <v>220.2316935430207</v>
      </c>
      <c r="E146" s="284">
        <v>0</v>
      </c>
      <c r="F146" s="284">
        <f t="shared" si="8"/>
        <v>220.2316935430207</v>
      </c>
      <c r="G146" s="284"/>
      <c r="H146" s="284">
        <v>0</v>
      </c>
      <c r="I146" s="284">
        <v>0</v>
      </c>
      <c r="J146" s="284">
        <f t="shared" si="9"/>
        <v>0</v>
      </c>
      <c r="K146" s="284"/>
      <c r="L146" s="284">
        <f t="shared" si="10"/>
        <v>5.6843418860808015E-14</v>
      </c>
      <c r="M146" s="284">
        <f t="shared" si="11"/>
        <v>5.6843418860808015E-14</v>
      </c>
      <c r="N146" s="53"/>
      <c r="O146" s="54"/>
    </row>
    <row r="147" spans="1:15" s="53" customFormat="1" ht="17.649999999999999" customHeight="1" x14ac:dyDescent="0.25">
      <c r="A147" s="158">
        <v>159</v>
      </c>
      <c r="B147" s="303" t="s">
        <v>600</v>
      </c>
      <c r="C147" s="284">
        <v>75.10177419177748</v>
      </c>
      <c r="D147" s="284">
        <v>75.10177419177748</v>
      </c>
      <c r="E147" s="284">
        <v>0</v>
      </c>
      <c r="F147" s="284">
        <f t="shared" si="8"/>
        <v>75.10177419177748</v>
      </c>
      <c r="G147" s="284"/>
      <c r="H147" s="284">
        <v>0</v>
      </c>
      <c r="I147" s="284">
        <v>0</v>
      </c>
      <c r="J147" s="284">
        <f t="shared" si="9"/>
        <v>0</v>
      </c>
      <c r="K147" s="284"/>
      <c r="L147" s="284">
        <f t="shared" si="10"/>
        <v>0</v>
      </c>
      <c r="M147" s="284">
        <f t="shared" si="11"/>
        <v>0</v>
      </c>
      <c r="N147" s="43"/>
      <c r="O147" s="54"/>
    </row>
    <row r="148" spans="1:15" s="53" customFormat="1" ht="17.649999999999999" customHeight="1" x14ac:dyDescent="0.25">
      <c r="A148" s="158">
        <v>160</v>
      </c>
      <c r="B148" s="303" t="s">
        <v>601</v>
      </c>
      <c r="C148" s="284">
        <v>18.122972185591109</v>
      </c>
      <c r="D148" s="284">
        <v>18.122972185591109</v>
      </c>
      <c r="E148" s="284">
        <v>0</v>
      </c>
      <c r="F148" s="284">
        <f t="shared" si="8"/>
        <v>18.122972185591109</v>
      </c>
      <c r="G148" s="284"/>
      <c r="H148" s="284">
        <v>0</v>
      </c>
      <c r="I148" s="284">
        <v>0</v>
      </c>
      <c r="J148" s="284">
        <f t="shared" si="9"/>
        <v>0</v>
      </c>
      <c r="K148" s="284"/>
      <c r="L148" s="284">
        <f t="shared" si="10"/>
        <v>0</v>
      </c>
      <c r="M148" s="284">
        <f t="shared" si="11"/>
        <v>0</v>
      </c>
      <c r="O148" s="54"/>
    </row>
    <row r="149" spans="1:15" s="53" customFormat="1" ht="17.649999999999999" customHeight="1" x14ac:dyDescent="0.25">
      <c r="A149" s="158">
        <v>161</v>
      </c>
      <c r="B149" s="303" t="s">
        <v>602</v>
      </c>
      <c r="C149" s="284">
        <v>70.571019999999976</v>
      </c>
      <c r="D149" s="284">
        <v>70.57101999999999</v>
      </c>
      <c r="E149" s="284">
        <v>0</v>
      </c>
      <c r="F149" s="284">
        <f t="shared" si="8"/>
        <v>70.57101999999999</v>
      </c>
      <c r="G149" s="284"/>
      <c r="H149" s="284">
        <v>0</v>
      </c>
      <c r="I149" s="284">
        <v>0</v>
      </c>
      <c r="J149" s="284">
        <f t="shared" si="9"/>
        <v>0</v>
      </c>
      <c r="K149" s="284"/>
      <c r="L149" s="284">
        <f t="shared" si="10"/>
        <v>-1.4210854715202004E-14</v>
      </c>
      <c r="M149" s="284">
        <f t="shared" si="11"/>
        <v>-1.4210854715202004E-14</v>
      </c>
      <c r="O149" s="54"/>
    </row>
    <row r="150" spans="1:15" s="53" customFormat="1" ht="17.649999999999999" customHeight="1" x14ac:dyDescent="0.25">
      <c r="A150" s="158">
        <v>162</v>
      </c>
      <c r="B150" s="303" t="s">
        <v>603</v>
      </c>
      <c r="C150" s="284">
        <v>31.652563999999995</v>
      </c>
      <c r="D150" s="284">
        <v>31.652563999999995</v>
      </c>
      <c r="E150" s="284">
        <v>0</v>
      </c>
      <c r="F150" s="284">
        <f t="shared" si="8"/>
        <v>31.652563999999995</v>
      </c>
      <c r="G150" s="284"/>
      <c r="H150" s="284">
        <v>0</v>
      </c>
      <c r="I150" s="284">
        <v>0</v>
      </c>
      <c r="J150" s="284">
        <f t="shared" si="9"/>
        <v>0</v>
      </c>
      <c r="K150" s="284"/>
      <c r="L150" s="284">
        <f t="shared" si="10"/>
        <v>0</v>
      </c>
      <c r="M150" s="284">
        <f t="shared" si="11"/>
        <v>0</v>
      </c>
      <c r="O150" s="54"/>
    </row>
    <row r="151" spans="1:15" s="53" customFormat="1" ht="17.649999999999999" customHeight="1" x14ac:dyDescent="0.25">
      <c r="A151" s="158">
        <v>163</v>
      </c>
      <c r="B151" s="303" t="s">
        <v>604</v>
      </c>
      <c r="C151" s="284">
        <v>261.28955714734064</v>
      </c>
      <c r="D151" s="284">
        <v>261.28955714734064</v>
      </c>
      <c r="E151" s="284">
        <v>0</v>
      </c>
      <c r="F151" s="284">
        <f t="shared" si="8"/>
        <v>261.28955714734064</v>
      </c>
      <c r="G151" s="284"/>
      <c r="H151" s="284">
        <v>0</v>
      </c>
      <c r="I151" s="284">
        <v>0</v>
      </c>
      <c r="J151" s="284">
        <f t="shared" si="9"/>
        <v>0</v>
      </c>
      <c r="K151" s="284"/>
      <c r="L151" s="284">
        <f t="shared" si="10"/>
        <v>0</v>
      </c>
      <c r="M151" s="284">
        <f t="shared" si="11"/>
        <v>0</v>
      </c>
      <c r="O151" s="54"/>
    </row>
    <row r="152" spans="1:15" s="53" customFormat="1" ht="17.649999999999999" customHeight="1" x14ac:dyDescent="0.25">
      <c r="A152" s="158">
        <v>164</v>
      </c>
      <c r="B152" s="303" t="s">
        <v>605</v>
      </c>
      <c r="C152" s="284">
        <v>652.10133833920304</v>
      </c>
      <c r="D152" s="284">
        <v>641.47692002765439</v>
      </c>
      <c r="E152" s="284">
        <v>0</v>
      </c>
      <c r="F152" s="284">
        <f t="shared" si="8"/>
        <v>641.47692002765439</v>
      </c>
      <c r="G152" s="284"/>
      <c r="H152" s="284">
        <v>2.4998631201013213</v>
      </c>
      <c r="I152" s="284">
        <v>3.7497946880162711</v>
      </c>
      <c r="J152" s="284">
        <f t="shared" si="9"/>
        <v>6.2496578081175924</v>
      </c>
      <c r="K152" s="284"/>
      <c r="L152" s="284">
        <f t="shared" si="10"/>
        <v>4.3747605034310597</v>
      </c>
      <c r="M152" s="284">
        <f t="shared" si="11"/>
        <v>10.624418311548652</v>
      </c>
      <c r="O152" s="54"/>
    </row>
    <row r="153" spans="1:15" s="53" customFormat="1" ht="17.649999999999999" customHeight="1" x14ac:dyDescent="0.25">
      <c r="A153" s="158">
        <v>165</v>
      </c>
      <c r="B153" s="303" t="s">
        <v>606</v>
      </c>
      <c r="C153" s="284">
        <v>97.368733054435154</v>
      </c>
      <c r="D153" s="284">
        <v>97.368733054435182</v>
      </c>
      <c r="E153" s="284">
        <v>0</v>
      </c>
      <c r="F153" s="284">
        <f t="shared" si="8"/>
        <v>97.368733054435182</v>
      </c>
      <c r="G153" s="284"/>
      <c r="H153" s="284">
        <v>0</v>
      </c>
      <c r="I153" s="284">
        <v>0</v>
      </c>
      <c r="J153" s="284">
        <f t="shared" si="9"/>
        <v>0</v>
      </c>
      <c r="K153" s="284"/>
      <c r="L153" s="284">
        <f t="shared" si="10"/>
        <v>-2.8421709430404007E-14</v>
      </c>
      <c r="M153" s="284">
        <f t="shared" si="11"/>
        <v>-2.8421709430404007E-14</v>
      </c>
      <c r="O153" s="54"/>
    </row>
    <row r="154" spans="1:15" s="53" customFormat="1" ht="17.649999999999999" customHeight="1" x14ac:dyDescent="0.25">
      <c r="A154" s="158">
        <v>166</v>
      </c>
      <c r="B154" s="303" t="s">
        <v>607</v>
      </c>
      <c r="C154" s="284">
        <v>1013.2885501108984</v>
      </c>
      <c r="D154" s="284">
        <v>1000.49117809263</v>
      </c>
      <c r="E154" s="284">
        <v>0.67013265258131693</v>
      </c>
      <c r="F154" s="284">
        <f t="shared" si="8"/>
        <v>1001.1613107452113</v>
      </c>
      <c r="G154" s="284"/>
      <c r="H154" s="284">
        <v>2.4643587807234297</v>
      </c>
      <c r="I154" s="284">
        <v>4.683722915021745</v>
      </c>
      <c r="J154" s="284">
        <f t="shared" si="9"/>
        <v>7.1480816957451747</v>
      </c>
      <c r="K154" s="284"/>
      <c r="L154" s="284">
        <f t="shared" si="10"/>
        <v>4.9791576699419853</v>
      </c>
      <c r="M154" s="284">
        <f t="shared" si="11"/>
        <v>12.12723936568716</v>
      </c>
      <c r="O154" s="54"/>
    </row>
    <row r="155" spans="1:15" s="53" customFormat="1" ht="17.649999999999999" customHeight="1" x14ac:dyDescent="0.25">
      <c r="A155" s="158">
        <v>167</v>
      </c>
      <c r="B155" s="306" t="s">
        <v>608</v>
      </c>
      <c r="C155" s="284">
        <v>2407.7661964839972</v>
      </c>
      <c r="D155" s="284">
        <v>2247.2484503712908</v>
      </c>
      <c r="E155" s="284">
        <v>80.258873227546189</v>
      </c>
      <c r="F155" s="284">
        <f t="shared" si="8"/>
        <v>2327.507323598837</v>
      </c>
      <c r="G155" s="284"/>
      <c r="H155" s="284">
        <v>80.258872885159889</v>
      </c>
      <c r="I155" s="284">
        <v>0</v>
      </c>
      <c r="J155" s="284">
        <f t="shared" si="9"/>
        <v>80.258872885159889</v>
      </c>
      <c r="K155" s="284"/>
      <c r="L155" s="284">
        <f t="shared" si="10"/>
        <v>2.5579538487363607E-13</v>
      </c>
      <c r="M155" s="284">
        <f t="shared" si="11"/>
        <v>80.258872885160145</v>
      </c>
      <c r="O155" s="54"/>
    </row>
    <row r="156" spans="1:15" s="53" customFormat="1" ht="17.649999999999999" customHeight="1" x14ac:dyDescent="0.25">
      <c r="A156" s="158">
        <v>168</v>
      </c>
      <c r="B156" s="303" t="s">
        <v>609</v>
      </c>
      <c r="C156" s="284">
        <v>547.23437197716487</v>
      </c>
      <c r="D156" s="284">
        <v>547.2343719771651</v>
      </c>
      <c r="E156" s="284">
        <v>0</v>
      </c>
      <c r="F156" s="284">
        <f t="shared" si="8"/>
        <v>547.2343719771651</v>
      </c>
      <c r="G156" s="284"/>
      <c r="H156" s="284">
        <v>0</v>
      </c>
      <c r="I156" s="284">
        <v>0</v>
      </c>
      <c r="J156" s="284">
        <f t="shared" si="9"/>
        <v>0</v>
      </c>
      <c r="K156" s="284"/>
      <c r="L156" s="284">
        <f t="shared" si="10"/>
        <v>-2.2737367544323206E-13</v>
      </c>
      <c r="M156" s="284">
        <f t="shared" si="11"/>
        <v>-2.2737367544323206E-13</v>
      </c>
      <c r="O156" s="54"/>
    </row>
    <row r="157" spans="1:15" s="43" customFormat="1" ht="17.649999999999999" customHeight="1" x14ac:dyDescent="0.25">
      <c r="A157" s="158">
        <v>170</v>
      </c>
      <c r="B157" s="303" t="s">
        <v>610</v>
      </c>
      <c r="C157" s="284">
        <v>1334.0896178375476</v>
      </c>
      <c r="D157" s="284">
        <v>1128.6239468841081</v>
      </c>
      <c r="E157" s="284">
        <v>10.016659570724451</v>
      </c>
      <c r="F157" s="284">
        <f t="shared" si="8"/>
        <v>1138.6406064548326</v>
      </c>
      <c r="G157" s="284"/>
      <c r="H157" s="284">
        <v>40.171877770029056</v>
      </c>
      <c r="I157" s="284">
        <v>75.013540942102907</v>
      </c>
      <c r="J157" s="284">
        <f t="shared" si="9"/>
        <v>115.18541871213196</v>
      </c>
      <c r="K157" s="284"/>
      <c r="L157" s="284">
        <f t="shared" si="10"/>
        <v>80.263592670583108</v>
      </c>
      <c r="M157" s="284">
        <f t="shared" si="11"/>
        <v>195.44901138271507</v>
      </c>
      <c r="O157" s="54"/>
    </row>
    <row r="158" spans="1:15" s="43" customFormat="1" ht="17.649999999999999" customHeight="1" x14ac:dyDescent="0.25">
      <c r="A158" s="158">
        <v>171</v>
      </c>
      <c r="B158" s="303" t="s">
        <v>611</v>
      </c>
      <c r="C158" s="284">
        <v>7845.1327821863251</v>
      </c>
      <c r="D158" s="284">
        <v>3522.4417465132401</v>
      </c>
      <c r="E158" s="284">
        <v>12.20073510849325</v>
      </c>
      <c r="F158" s="284">
        <f t="shared" si="8"/>
        <v>3534.6424816217332</v>
      </c>
      <c r="G158" s="284"/>
      <c r="H158" s="284">
        <v>511.43418359346333</v>
      </c>
      <c r="I158" s="284">
        <v>551.84091923912388</v>
      </c>
      <c r="J158" s="284">
        <f t="shared" si="9"/>
        <v>1063.2751028325872</v>
      </c>
      <c r="K158" s="284"/>
      <c r="L158" s="284">
        <f t="shared" ref="L158" si="12">SUM(C158-F158-J158)</f>
        <v>3247.2151977320045</v>
      </c>
      <c r="M158" s="284">
        <f t="shared" si="11"/>
        <v>4310.490300564592</v>
      </c>
      <c r="O158" s="54"/>
    </row>
    <row r="159" spans="1:15" s="53" customFormat="1" ht="17.649999999999999" customHeight="1" x14ac:dyDescent="0.25">
      <c r="A159" s="158">
        <v>176</v>
      </c>
      <c r="B159" s="303" t="s">
        <v>612</v>
      </c>
      <c r="C159" s="284">
        <v>601.0828780607859</v>
      </c>
      <c r="D159" s="284">
        <v>577.96794945428451</v>
      </c>
      <c r="E159" s="284">
        <v>0</v>
      </c>
      <c r="F159" s="284">
        <f t="shared" si="8"/>
        <v>577.96794945428451</v>
      </c>
      <c r="G159" s="284"/>
      <c r="H159" s="284">
        <v>7.7049762075303905</v>
      </c>
      <c r="I159" s="284">
        <v>7.7049762075303887</v>
      </c>
      <c r="J159" s="284">
        <f t="shared" si="9"/>
        <v>15.409952415060779</v>
      </c>
      <c r="K159" s="284"/>
      <c r="L159" s="284">
        <f t="shared" si="10"/>
        <v>7.7049761914406147</v>
      </c>
      <c r="M159" s="284">
        <f t="shared" si="11"/>
        <v>23.114928606501394</v>
      </c>
      <c r="O159" s="54"/>
    </row>
    <row r="160" spans="1:15" s="53" customFormat="1" ht="17.649999999999999" customHeight="1" x14ac:dyDescent="0.25">
      <c r="A160" s="158">
        <v>177</v>
      </c>
      <c r="B160" s="303" t="s">
        <v>613</v>
      </c>
      <c r="C160" s="284">
        <v>20.63361650260747</v>
      </c>
      <c r="D160" s="284">
        <v>19.900710598968477</v>
      </c>
      <c r="E160" s="284">
        <v>3.8378517536036043E-2</v>
      </c>
      <c r="F160" s="284">
        <f t="shared" si="8"/>
        <v>19.939089116504512</v>
      </c>
      <c r="G160" s="284"/>
      <c r="H160" s="284">
        <v>0.14113392486743886</v>
      </c>
      <c r="I160" s="284">
        <v>0.26823700050707849</v>
      </c>
      <c r="J160" s="284">
        <f t="shared" si="9"/>
        <v>0.40937092537451736</v>
      </c>
      <c r="K160" s="284"/>
      <c r="L160" s="284">
        <f t="shared" si="10"/>
        <v>0.28515646072844103</v>
      </c>
      <c r="M160" s="284">
        <f t="shared" si="11"/>
        <v>0.69452738610295839</v>
      </c>
      <c r="O160" s="54"/>
    </row>
    <row r="161" spans="1:15" s="53" customFormat="1" ht="17.649999999999999" customHeight="1" x14ac:dyDescent="0.25">
      <c r="A161" s="158">
        <v>181</v>
      </c>
      <c r="B161" s="303" t="s">
        <v>614</v>
      </c>
      <c r="C161" s="284">
        <v>10766.172938394999</v>
      </c>
      <c r="D161" s="284">
        <v>8150.9480834954966</v>
      </c>
      <c r="E161" s="284">
        <v>228.10875909896001</v>
      </c>
      <c r="F161" s="284">
        <f t="shared" si="8"/>
        <v>8379.0568425944566</v>
      </c>
      <c r="G161" s="284"/>
      <c r="H161" s="284">
        <v>228.10875909896001</v>
      </c>
      <c r="I161" s="284">
        <v>456.21751819792001</v>
      </c>
      <c r="J161" s="284">
        <f t="shared" si="9"/>
        <v>684.32627729687999</v>
      </c>
      <c r="K161" s="284"/>
      <c r="L161" s="284">
        <f t="shared" si="10"/>
        <v>1702.789818503662</v>
      </c>
      <c r="M161" s="284">
        <f t="shared" si="11"/>
        <v>2387.1160958005421</v>
      </c>
      <c r="O161" s="54"/>
    </row>
    <row r="162" spans="1:15" s="53" customFormat="1" ht="17.649999999999999" customHeight="1" x14ac:dyDescent="0.25">
      <c r="A162" s="158">
        <v>182</v>
      </c>
      <c r="B162" s="303" t="s">
        <v>615</v>
      </c>
      <c r="C162" s="284">
        <v>533.66723999999988</v>
      </c>
      <c r="D162" s="284">
        <v>533.66723999999999</v>
      </c>
      <c r="E162" s="284">
        <v>0</v>
      </c>
      <c r="F162" s="284">
        <f t="shared" si="8"/>
        <v>533.66723999999999</v>
      </c>
      <c r="G162" s="284"/>
      <c r="H162" s="284">
        <v>0</v>
      </c>
      <c r="I162" s="284">
        <v>0</v>
      </c>
      <c r="J162" s="284">
        <f t="shared" si="9"/>
        <v>0</v>
      </c>
      <c r="K162" s="284"/>
      <c r="L162" s="284">
        <f t="shared" si="10"/>
        <v>-1.1368683772161603E-13</v>
      </c>
      <c r="M162" s="284">
        <f t="shared" si="11"/>
        <v>-1.1368683772161603E-13</v>
      </c>
      <c r="O162" s="54"/>
    </row>
    <row r="163" spans="1:15" s="53" customFormat="1" ht="17.649999999999999" customHeight="1" x14ac:dyDescent="0.25">
      <c r="A163" s="158">
        <v>183</v>
      </c>
      <c r="B163" s="303" t="s">
        <v>616</v>
      </c>
      <c r="C163" s="284">
        <v>96.126915999999994</v>
      </c>
      <c r="D163" s="284">
        <v>96.126915999999994</v>
      </c>
      <c r="E163" s="284">
        <v>0</v>
      </c>
      <c r="F163" s="284">
        <f t="shared" si="8"/>
        <v>96.126915999999994</v>
      </c>
      <c r="G163" s="284"/>
      <c r="H163" s="284">
        <v>0</v>
      </c>
      <c r="I163" s="284">
        <v>0</v>
      </c>
      <c r="J163" s="284">
        <f t="shared" si="9"/>
        <v>0</v>
      </c>
      <c r="K163" s="284"/>
      <c r="L163" s="284">
        <f t="shared" si="10"/>
        <v>0</v>
      </c>
      <c r="M163" s="284">
        <f t="shared" si="11"/>
        <v>0</v>
      </c>
      <c r="O163" s="54"/>
    </row>
    <row r="164" spans="1:15" s="53" customFormat="1" ht="17.649999999999999" customHeight="1" x14ac:dyDescent="0.25">
      <c r="A164" s="158">
        <v>185</v>
      </c>
      <c r="B164" s="303" t="s">
        <v>617</v>
      </c>
      <c r="C164" s="284">
        <v>387.52403341148869</v>
      </c>
      <c r="D164" s="284">
        <v>372.21194579428214</v>
      </c>
      <c r="E164" s="284">
        <v>0</v>
      </c>
      <c r="F164" s="284">
        <f t="shared" si="8"/>
        <v>372.21194579428214</v>
      </c>
      <c r="G164" s="284"/>
      <c r="H164" s="284">
        <v>3.6028441507763431</v>
      </c>
      <c r="I164" s="284">
        <v>5.404266210435936</v>
      </c>
      <c r="J164" s="284">
        <f t="shared" si="9"/>
        <v>9.0071103612122787</v>
      </c>
      <c r="K164" s="284"/>
      <c r="L164" s="284">
        <f t="shared" si="10"/>
        <v>6.304977255994265</v>
      </c>
      <c r="M164" s="284">
        <f t="shared" si="11"/>
        <v>15.312087617206544</v>
      </c>
      <c r="O164" s="54"/>
    </row>
    <row r="165" spans="1:15" s="53" customFormat="1" ht="17.649999999999999" customHeight="1" x14ac:dyDescent="0.25">
      <c r="A165" s="158">
        <v>189</v>
      </c>
      <c r="B165" s="303" t="s">
        <v>618</v>
      </c>
      <c r="C165" s="284">
        <v>268.00273305413305</v>
      </c>
      <c r="D165" s="284">
        <v>229.50057058879949</v>
      </c>
      <c r="E165" s="284">
        <v>2.0161605239961902</v>
      </c>
      <c r="F165" s="284">
        <f t="shared" si="8"/>
        <v>231.51673111279567</v>
      </c>
      <c r="G165" s="284"/>
      <c r="H165" s="284">
        <v>7.414267794814756</v>
      </c>
      <c r="I165" s="284">
        <v>14.09144462195875</v>
      </c>
      <c r="J165" s="284">
        <f t="shared" si="9"/>
        <v>21.505712416773505</v>
      </c>
      <c r="K165" s="284"/>
      <c r="L165" s="284">
        <f t="shared" si="10"/>
        <v>14.980289524563872</v>
      </c>
      <c r="M165" s="284">
        <f t="shared" si="11"/>
        <v>36.486001941337378</v>
      </c>
      <c r="O165" s="54"/>
    </row>
    <row r="166" spans="1:15" s="53" customFormat="1" ht="17.649999999999999" customHeight="1" x14ac:dyDescent="0.25">
      <c r="A166" s="158">
        <v>190</v>
      </c>
      <c r="B166" s="303" t="s">
        <v>619</v>
      </c>
      <c r="C166" s="284">
        <v>823.16282966351662</v>
      </c>
      <c r="D166" s="284">
        <v>705.13115919280699</v>
      </c>
      <c r="E166" s="284">
        <v>1.9860241446667828</v>
      </c>
      <c r="F166" s="284">
        <f t="shared" si="8"/>
        <v>707.11718333747376</v>
      </c>
      <c r="G166" s="284"/>
      <c r="H166" s="284">
        <v>13.224781129206514</v>
      </c>
      <c r="I166" s="284">
        <v>17.916633444270833</v>
      </c>
      <c r="J166" s="284">
        <f t="shared" si="9"/>
        <v>31.141414573477348</v>
      </c>
      <c r="K166" s="284"/>
      <c r="L166" s="284">
        <f t="shared" si="10"/>
        <v>84.904231752565508</v>
      </c>
      <c r="M166" s="284">
        <f t="shared" si="11"/>
        <v>116.04564632604286</v>
      </c>
      <c r="O166" s="54"/>
    </row>
    <row r="167" spans="1:15" s="53" customFormat="1" ht="17.649999999999999" customHeight="1" x14ac:dyDescent="0.25">
      <c r="A167" s="158">
        <v>191</v>
      </c>
      <c r="B167" s="303" t="s">
        <v>620</v>
      </c>
      <c r="C167" s="284">
        <v>91.43328807049599</v>
      </c>
      <c r="D167" s="284">
        <v>88.116028984031743</v>
      </c>
      <c r="E167" s="284">
        <v>1.658626606572563</v>
      </c>
      <c r="F167" s="284">
        <f t="shared" si="8"/>
        <v>89.774655590604311</v>
      </c>
      <c r="G167" s="284"/>
      <c r="H167" s="284">
        <v>1.6586324798916647</v>
      </c>
      <c r="I167" s="284">
        <v>0</v>
      </c>
      <c r="J167" s="284">
        <f t="shared" si="9"/>
        <v>1.6586324798916647</v>
      </c>
      <c r="K167" s="284"/>
      <c r="L167" s="284">
        <f t="shared" si="10"/>
        <v>1.4432899320127035E-14</v>
      </c>
      <c r="M167" s="284">
        <f t="shared" si="11"/>
        <v>1.6586324798916792</v>
      </c>
      <c r="O167" s="54"/>
    </row>
    <row r="168" spans="1:15" s="53" customFormat="1" ht="17.649999999999999" customHeight="1" x14ac:dyDescent="0.25">
      <c r="A168" s="158">
        <v>192</v>
      </c>
      <c r="B168" s="303" t="s">
        <v>621</v>
      </c>
      <c r="C168" s="284">
        <v>645.70022218379245</v>
      </c>
      <c r="D168" s="284">
        <v>614.91384149144267</v>
      </c>
      <c r="E168" s="284">
        <v>1.4604301486719464</v>
      </c>
      <c r="F168" s="284">
        <f t="shared" si="8"/>
        <v>616.37427164011456</v>
      </c>
      <c r="G168" s="284"/>
      <c r="H168" s="284">
        <v>7.9845454619788931</v>
      </c>
      <c r="I168" s="284">
        <v>9.8579461286539374</v>
      </c>
      <c r="J168" s="284">
        <f t="shared" si="9"/>
        <v>17.842491590632832</v>
      </c>
      <c r="K168" s="284"/>
      <c r="L168" s="284">
        <f t="shared" si="10"/>
        <v>11.483458953045059</v>
      </c>
      <c r="M168" s="284">
        <f t="shared" si="11"/>
        <v>29.325950543677891</v>
      </c>
      <c r="O168" s="54"/>
    </row>
    <row r="169" spans="1:15" s="53" customFormat="1" ht="17.649999999999999" customHeight="1" x14ac:dyDescent="0.25">
      <c r="A169" s="158">
        <v>193</v>
      </c>
      <c r="B169" s="303" t="s">
        <v>622</v>
      </c>
      <c r="C169" s="284">
        <v>63.58259912856343</v>
      </c>
      <c r="D169" s="284">
        <v>63.58259912856343</v>
      </c>
      <c r="E169" s="284">
        <v>0</v>
      </c>
      <c r="F169" s="284">
        <f t="shared" si="8"/>
        <v>63.58259912856343</v>
      </c>
      <c r="G169" s="284"/>
      <c r="H169" s="284">
        <v>0</v>
      </c>
      <c r="I169" s="284">
        <v>0</v>
      </c>
      <c r="J169" s="284">
        <f t="shared" si="9"/>
        <v>0</v>
      </c>
      <c r="K169" s="284"/>
      <c r="L169" s="284">
        <f t="shared" si="10"/>
        <v>0</v>
      </c>
      <c r="M169" s="284">
        <f t="shared" si="11"/>
        <v>0</v>
      </c>
      <c r="O169" s="54"/>
    </row>
    <row r="170" spans="1:15" s="53" customFormat="1" ht="17.649999999999999" customHeight="1" x14ac:dyDescent="0.25">
      <c r="A170" s="158">
        <v>194</v>
      </c>
      <c r="B170" s="303" t="s">
        <v>623</v>
      </c>
      <c r="C170" s="284">
        <v>654.99735871022301</v>
      </c>
      <c r="D170" s="284">
        <v>633.5675020997902</v>
      </c>
      <c r="E170" s="284">
        <v>0.69257219845618145</v>
      </c>
      <c r="F170" s="284">
        <f t="shared" si="8"/>
        <v>634.26007429824642</v>
      </c>
      <c r="G170" s="284"/>
      <c r="H170" s="284">
        <v>4.4772223814103551</v>
      </c>
      <c r="I170" s="284">
        <v>7.7360743135493761</v>
      </c>
      <c r="J170" s="284">
        <f t="shared" si="9"/>
        <v>12.21329669495973</v>
      </c>
      <c r="K170" s="284"/>
      <c r="L170" s="284">
        <f t="shared" si="10"/>
        <v>8.5239877170168583</v>
      </c>
      <c r="M170" s="284">
        <f t="shared" si="11"/>
        <v>20.737284411976589</v>
      </c>
      <c r="O170" s="54"/>
    </row>
    <row r="171" spans="1:15" s="43" customFormat="1" ht="17.649999999999999" customHeight="1" x14ac:dyDescent="0.25">
      <c r="A171" s="158">
        <v>195</v>
      </c>
      <c r="B171" s="303" t="s">
        <v>624</v>
      </c>
      <c r="C171" s="284">
        <v>1616.0598741699462</v>
      </c>
      <c r="D171" s="284">
        <v>1516.4684817973093</v>
      </c>
      <c r="E171" s="284">
        <v>4.4046206353001223</v>
      </c>
      <c r="F171" s="284">
        <f t="shared" si="8"/>
        <v>1520.8731024326094</v>
      </c>
      <c r="G171" s="284"/>
      <c r="H171" s="284">
        <v>19.839365719671882</v>
      </c>
      <c r="I171" s="284">
        <v>36.247575612948381</v>
      </c>
      <c r="J171" s="284">
        <f t="shared" si="9"/>
        <v>56.086941332620263</v>
      </c>
      <c r="K171" s="284"/>
      <c r="L171" s="284">
        <f t="shared" si="10"/>
        <v>39.099830404716549</v>
      </c>
      <c r="M171" s="284">
        <f t="shared" si="11"/>
        <v>95.186771737336812</v>
      </c>
      <c r="O171" s="54"/>
    </row>
    <row r="172" spans="1:15" s="53" customFormat="1" ht="17.649999999999999" customHeight="1" x14ac:dyDescent="0.25">
      <c r="A172" s="158">
        <v>197</v>
      </c>
      <c r="B172" s="303" t="s">
        <v>625</v>
      </c>
      <c r="C172" s="284">
        <v>265.83968649035512</v>
      </c>
      <c r="D172" s="284">
        <v>244.72863105742306</v>
      </c>
      <c r="E172" s="284">
        <v>1.1054775560250196</v>
      </c>
      <c r="F172" s="284">
        <f t="shared" si="8"/>
        <v>245.83410861344808</v>
      </c>
      <c r="G172" s="284"/>
      <c r="H172" s="284">
        <v>4.0653046460043312</v>
      </c>
      <c r="I172" s="284">
        <v>7.7264561200254169</v>
      </c>
      <c r="J172" s="284">
        <f t="shared" si="9"/>
        <v>11.791760766029748</v>
      </c>
      <c r="K172" s="284"/>
      <c r="L172" s="284">
        <f t="shared" si="10"/>
        <v>8.2138171108772919</v>
      </c>
      <c r="M172" s="284">
        <f t="shared" si="11"/>
        <v>20.00557787690704</v>
      </c>
      <c r="O172" s="54"/>
    </row>
    <row r="173" spans="1:15" s="43" customFormat="1" ht="17.649999999999999" customHeight="1" x14ac:dyDescent="0.25">
      <c r="A173" s="158">
        <v>198</v>
      </c>
      <c r="B173" s="303" t="s">
        <v>626</v>
      </c>
      <c r="C173" s="284">
        <v>335.36491667305069</v>
      </c>
      <c r="D173" s="284">
        <v>308.26399736147835</v>
      </c>
      <c r="E173" s="284">
        <v>0.46300598523158387</v>
      </c>
      <c r="F173" s="284">
        <f t="shared" si="8"/>
        <v>308.72700334670992</v>
      </c>
      <c r="G173" s="284"/>
      <c r="H173" s="284">
        <v>7.7890000125393613</v>
      </c>
      <c r="I173" s="284">
        <v>9.3223962359597863</v>
      </c>
      <c r="J173" s="284">
        <f t="shared" si="9"/>
        <v>17.111396248499148</v>
      </c>
      <c r="K173" s="284"/>
      <c r="L173" s="284">
        <f t="shared" si="10"/>
        <v>9.5265170778416177</v>
      </c>
      <c r="M173" s="284">
        <f t="shared" si="11"/>
        <v>26.637913326340765</v>
      </c>
      <c r="N173" s="53"/>
      <c r="O173" s="54"/>
    </row>
    <row r="174" spans="1:15" s="43" customFormat="1" ht="17.649999999999999" customHeight="1" x14ac:dyDescent="0.25">
      <c r="A174" s="158">
        <v>199</v>
      </c>
      <c r="B174" s="303" t="s">
        <v>627</v>
      </c>
      <c r="C174" s="284">
        <v>258.86788635768954</v>
      </c>
      <c r="D174" s="284">
        <v>245.61349231887982</v>
      </c>
      <c r="E174" s="284">
        <v>3.0962656026026258</v>
      </c>
      <c r="F174" s="284">
        <f t="shared" si="8"/>
        <v>248.70975792148243</v>
      </c>
      <c r="G174" s="284"/>
      <c r="H174" s="284">
        <v>4.202179509094587</v>
      </c>
      <c r="I174" s="284">
        <v>2.886924971861073</v>
      </c>
      <c r="J174" s="284">
        <f t="shared" si="9"/>
        <v>7.08910448095566</v>
      </c>
      <c r="K174" s="284"/>
      <c r="L174" s="284">
        <f t="shared" si="10"/>
        <v>3.0690239552514473</v>
      </c>
      <c r="M174" s="284">
        <f t="shared" si="11"/>
        <v>10.158128436207107</v>
      </c>
      <c r="O174" s="54"/>
    </row>
    <row r="175" spans="1:15" s="53" customFormat="1" ht="17.649999999999999" customHeight="1" x14ac:dyDescent="0.25">
      <c r="A175" s="158">
        <v>200</v>
      </c>
      <c r="B175" s="303" t="s">
        <v>628</v>
      </c>
      <c r="C175" s="284">
        <v>1165.7664146624079</v>
      </c>
      <c r="D175" s="284">
        <v>1077.3992521370894</v>
      </c>
      <c r="E175" s="284">
        <v>1.8626408638599405</v>
      </c>
      <c r="F175" s="284">
        <f t="shared" si="8"/>
        <v>1079.2618930009494</v>
      </c>
      <c r="G175" s="284"/>
      <c r="H175" s="284">
        <v>24.448621819825483</v>
      </c>
      <c r="I175" s="284">
        <v>30.617367968648647</v>
      </c>
      <c r="J175" s="284">
        <f t="shared" si="9"/>
        <v>55.065989788474127</v>
      </c>
      <c r="K175" s="284"/>
      <c r="L175" s="284">
        <f t="shared" si="10"/>
        <v>31.438531872984385</v>
      </c>
      <c r="M175" s="284">
        <f t="shared" si="11"/>
        <v>86.504521661458512</v>
      </c>
      <c r="N175" s="43"/>
      <c r="O175" s="54"/>
    </row>
    <row r="176" spans="1:15" s="53" customFormat="1" ht="17.649999999999999" customHeight="1" x14ac:dyDescent="0.25">
      <c r="A176" s="158">
        <v>201</v>
      </c>
      <c r="B176" s="303" t="s">
        <v>629</v>
      </c>
      <c r="C176" s="284">
        <v>1477.1293042056557</v>
      </c>
      <c r="D176" s="284">
        <v>1159.5026357146623</v>
      </c>
      <c r="E176" s="284">
        <v>16.632477583427285</v>
      </c>
      <c r="F176" s="284">
        <f t="shared" si="8"/>
        <v>1176.1351132980897</v>
      </c>
      <c r="G176" s="284"/>
      <c r="H176" s="284">
        <v>61.164594891999506</v>
      </c>
      <c r="I176" s="284">
        <v>116.24849920245346</v>
      </c>
      <c r="J176" s="284">
        <f t="shared" si="9"/>
        <v>177.41309409445296</v>
      </c>
      <c r="K176" s="284"/>
      <c r="L176" s="284">
        <f t="shared" si="10"/>
        <v>123.58109681311305</v>
      </c>
      <c r="M176" s="284">
        <f t="shared" si="11"/>
        <v>300.99419090756601</v>
      </c>
      <c r="O176" s="54"/>
    </row>
    <row r="177" spans="1:15" s="53" customFormat="1" ht="17.649999999999999" customHeight="1" x14ac:dyDescent="0.25">
      <c r="A177" s="158">
        <v>202</v>
      </c>
      <c r="B177" s="303" t="s">
        <v>630</v>
      </c>
      <c r="C177" s="284">
        <v>2189.2409976099493</v>
      </c>
      <c r="D177" s="284">
        <v>2007.7456302382975</v>
      </c>
      <c r="E177" s="284">
        <v>0</v>
      </c>
      <c r="F177" s="284">
        <f t="shared" si="8"/>
        <v>2007.7456302382975</v>
      </c>
      <c r="G177" s="284"/>
      <c r="H177" s="284">
        <v>51.38234798368542</v>
      </c>
      <c r="I177" s="284">
        <v>62.970992286277529</v>
      </c>
      <c r="J177" s="284">
        <f t="shared" si="9"/>
        <v>114.35334026996296</v>
      </c>
      <c r="K177" s="284"/>
      <c r="L177" s="284">
        <f t="shared" si="10"/>
        <v>67.142027101688853</v>
      </c>
      <c r="M177" s="284">
        <f t="shared" si="11"/>
        <v>181.49536737165181</v>
      </c>
      <c r="O177" s="54"/>
    </row>
    <row r="178" spans="1:15" s="43" customFormat="1" ht="17.649999999999999" customHeight="1" x14ac:dyDescent="0.25">
      <c r="A178" s="158">
        <v>203</v>
      </c>
      <c r="B178" s="303" t="s">
        <v>631</v>
      </c>
      <c r="C178" s="284">
        <v>615.84561870362177</v>
      </c>
      <c r="D178" s="284">
        <v>600.70839219416268</v>
      </c>
      <c r="E178" s="284">
        <v>7.5686130853316209</v>
      </c>
      <c r="F178" s="284">
        <f t="shared" si="8"/>
        <v>608.27700527949435</v>
      </c>
      <c r="G178" s="284"/>
      <c r="H178" s="284">
        <v>7.5686134241270286</v>
      </c>
      <c r="I178" s="284">
        <v>0</v>
      </c>
      <c r="J178" s="284">
        <f t="shared" si="9"/>
        <v>7.5686134241270286</v>
      </c>
      <c r="K178" s="284"/>
      <c r="L178" s="284">
        <f t="shared" si="10"/>
        <v>3.9168668308775523E-13</v>
      </c>
      <c r="M178" s="284">
        <f t="shared" si="11"/>
        <v>7.5686134241274203</v>
      </c>
      <c r="O178" s="54"/>
    </row>
    <row r="179" spans="1:15" s="43" customFormat="1" ht="17.649999999999999" customHeight="1" x14ac:dyDescent="0.25">
      <c r="A179" s="158">
        <v>204</v>
      </c>
      <c r="B179" s="303" t="s">
        <v>632</v>
      </c>
      <c r="C179" s="284">
        <v>1778.5310969638913</v>
      </c>
      <c r="D179" s="284">
        <v>1752.8090226176989</v>
      </c>
      <c r="E179" s="284">
        <v>1.3469329581966407</v>
      </c>
      <c r="F179" s="284">
        <f t="shared" si="8"/>
        <v>1754.1559555758956</v>
      </c>
      <c r="G179" s="284"/>
      <c r="H179" s="284">
        <v>4.9532373095266813</v>
      </c>
      <c r="I179" s="284">
        <v>9.4140474599463175</v>
      </c>
      <c r="J179" s="284">
        <f t="shared" si="9"/>
        <v>14.367284769472999</v>
      </c>
      <c r="K179" s="284"/>
      <c r="L179" s="284">
        <f t="shared" si="10"/>
        <v>10.007856618522656</v>
      </c>
      <c r="M179" s="284">
        <f t="shared" si="11"/>
        <v>24.375141387995654</v>
      </c>
      <c r="N179" s="53"/>
      <c r="O179" s="54"/>
    </row>
    <row r="180" spans="1:15" s="53" customFormat="1" ht="17.649999999999999" customHeight="1" x14ac:dyDescent="0.25">
      <c r="A180" s="158">
        <v>205</v>
      </c>
      <c r="B180" s="303" t="s">
        <v>633</v>
      </c>
      <c r="C180" s="284">
        <v>1945.9902121103053</v>
      </c>
      <c r="D180" s="284">
        <v>1902.8391088939343</v>
      </c>
      <c r="E180" s="284">
        <v>2.2596016467017797</v>
      </c>
      <c r="F180" s="284">
        <f t="shared" si="8"/>
        <v>1905.0987105406361</v>
      </c>
      <c r="G180" s="284"/>
      <c r="H180" s="284">
        <v>8.3095029783360328</v>
      </c>
      <c r="I180" s="284">
        <v>15.792915043105404</v>
      </c>
      <c r="J180" s="284">
        <f t="shared" si="9"/>
        <v>24.102418021441437</v>
      </c>
      <c r="K180" s="284"/>
      <c r="L180" s="284">
        <f t="shared" si="10"/>
        <v>16.78908354822768</v>
      </c>
      <c r="M180" s="284">
        <f t="shared" si="11"/>
        <v>40.891501569669117</v>
      </c>
      <c r="N180" s="43"/>
      <c r="O180" s="54"/>
    </row>
    <row r="181" spans="1:15" s="53" customFormat="1" ht="13.5" x14ac:dyDescent="0.25">
      <c r="A181" s="158">
        <v>206</v>
      </c>
      <c r="B181" s="303" t="s">
        <v>634</v>
      </c>
      <c r="C181" s="284">
        <v>703.83892067487886</v>
      </c>
      <c r="D181" s="284">
        <v>703.83892067487898</v>
      </c>
      <c r="E181" s="284">
        <v>0</v>
      </c>
      <c r="F181" s="284">
        <f t="shared" si="8"/>
        <v>703.83892067487898</v>
      </c>
      <c r="G181" s="284"/>
      <c r="H181" s="284">
        <v>0</v>
      </c>
      <c r="I181" s="284">
        <v>0</v>
      </c>
      <c r="J181" s="284">
        <f t="shared" si="9"/>
        <v>0</v>
      </c>
      <c r="K181" s="284"/>
      <c r="L181" s="284">
        <f t="shared" si="10"/>
        <v>-1.1368683772161603E-13</v>
      </c>
      <c r="M181" s="284">
        <f t="shared" si="11"/>
        <v>-1.1368683772161603E-13</v>
      </c>
      <c r="O181" s="54"/>
    </row>
    <row r="182" spans="1:15" s="43" customFormat="1" ht="17.649999999999999" customHeight="1" x14ac:dyDescent="0.25">
      <c r="A182" s="158">
        <v>207</v>
      </c>
      <c r="B182" s="303" t="s">
        <v>635</v>
      </c>
      <c r="C182" s="284">
        <v>800.70553736758268</v>
      </c>
      <c r="D182" s="284">
        <v>779.90504929447752</v>
      </c>
      <c r="E182" s="284">
        <v>2.2131676474738748</v>
      </c>
      <c r="F182" s="284">
        <f t="shared" si="8"/>
        <v>782.11821694195135</v>
      </c>
      <c r="G182" s="284"/>
      <c r="H182" s="284">
        <v>4.7774187266387393</v>
      </c>
      <c r="I182" s="284">
        <v>6.6938375055771342</v>
      </c>
      <c r="J182" s="284">
        <f t="shared" si="9"/>
        <v>11.471256232215874</v>
      </c>
      <c r="K182" s="284"/>
      <c r="L182" s="284">
        <f t="shared" si="10"/>
        <v>7.1160641934154594</v>
      </c>
      <c r="M182" s="284">
        <f t="shared" si="11"/>
        <v>18.587320425631333</v>
      </c>
      <c r="O182" s="54"/>
    </row>
    <row r="183" spans="1:15" s="53" customFormat="1" ht="17.649999999999999" customHeight="1" x14ac:dyDescent="0.25">
      <c r="A183" s="158">
        <v>208</v>
      </c>
      <c r="B183" s="303" t="s">
        <v>636</v>
      </c>
      <c r="C183" s="284">
        <v>156.85616786250401</v>
      </c>
      <c r="D183" s="284">
        <v>146.39909245086619</v>
      </c>
      <c r="E183" s="284">
        <v>5.228538988223999</v>
      </c>
      <c r="F183" s="284">
        <f t="shared" si="8"/>
        <v>151.62763143909018</v>
      </c>
      <c r="G183" s="284"/>
      <c r="H183" s="284">
        <v>5.2285364234137868</v>
      </c>
      <c r="I183" s="284">
        <v>0</v>
      </c>
      <c r="J183" s="284">
        <f t="shared" si="9"/>
        <v>5.2285364234137868</v>
      </c>
      <c r="K183" s="284"/>
      <c r="L183" s="284">
        <f t="shared" si="10"/>
        <v>4.1744385725905886E-14</v>
      </c>
      <c r="M183" s="284">
        <f t="shared" si="11"/>
        <v>5.2285364234138285</v>
      </c>
      <c r="O183" s="54"/>
    </row>
    <row r="184" spans="1:15" s="53" customFormat="1" ht="17.649999999999999" customHeight="1" x14ac:dyDescent="0.25">
      <c r="A184" s="158">
        <v>210</v>
      </c>
      <c r="B184" s="303" t="s">
        <v>637</v>
      </c>
      <c r="C184" s="284">
        <v>2308.5740481474154</v>
      </c>
      <c r="D184" s="284">
        <v>2242.3181801659671</v>
      </c>
      <c r="E184" s="284">
        <v>3.4694795679262831</v>
      </c>
      <c r="F184" s="284">
        <f t="shared" si="8"/>
        <v>2245.7876597338932</v>
      </c>
      <c r="G184" s="284"/>
      <c r="H184" s="284">
        <v>12.758731354252486</v>
      </c>
      <c r="I184" s="284">
        <v>24.249050757245115</v>
      </c>
      <c r="J184" s="284">
        <f t="shared" si="9"/>
        <v>37.007782111497605</v>
      </c>
      <c r="K184" s="284"/>
      <c r="L184" s="284">
        <f t="shared" si="10"/>
        <v>25.778606302024613</v>
      </c>
      <c r="M184" s="284">
        <f t="shared" si="11"/>
        <v>62.786388413522218</v>
      </c>
      <c r="O184" s="54"/>
    </row>
    <row r="185" spans="1:15" s="53" customFormat="1" ht="17.649999999999999" customHeight="1" x14ac:dyDescent="0.25">
      <c r="A185" s="158">
        <v>211</v>
      </c>
      <c r="B185" s="303" t="s">
        <v>638</v>
      </c>
      <c r="C185" s="284">
        <v>3046.3579162837364</v>
      </c>
      <c r="D185" s="284">
        <v>2910.7228307847217</v>
      </c>
      <c r="E185" s="284">
        <v>4.8726389509769685</v>
      </c>
      <c r="F185" s="284">
        <f t="shared" si="8"/>
        <v>2915.5954697356988</v>
      </c>
      <c r="G185" s="284"/>
      <c r="H185" s="284">
        <v>28.112549130765615</v>
      </c>
      <c r="I185" s="284">
        <v>49.050676264503196</v>
      </c>
      <c r="J185" s="284">
        <f t="shared" si="9"/>
        <v>77.16322539526881</v>
      </c>
      <c r="K185" s="284"/>
      <c r="L185" s="284">
        <f t="shared" si="10"/>
        <v>53.599221152768777</v>
      </c>
      <c r="M185" s="284">
        <f t="shared" si="11"/>
        <v>130.76244654803759</v>
      </c>
      <c r="O185" s="54"/>
    </row>
    <row r="186" spans="1:15" s="43" customFormat="1" ht="17.649999999999999" customHeight="1" x14ac:dyDescent="0.25">
      <c r="A186" s="158">
        <v>212</v>
      </c>
      <c r="B186" s="307" t="s">
        <v>639</v>
      </c>
      <c r="C186" s="284">
        <v>612.93281747758965</v>
      </c>
      <c r="D186" s="284">
        <v>612.93281747758977</v>
      </c>
      <c r="E186" s="284">
        <v>0</v>
      </c>
      <c r="F186" s="284">
        <f t="shared" si="8"/>
        <v>612.93281747758977</v>
      </c>
      <c r="G186" s="284"/>
      <c r="H186" s="284">
        <v>0</v>
      </c>
      <c r="I186" s="284">
        <v>0</v>
      </c>
      <c r="J186" s="284">
        <f>+H186+I186</f>
        <v>0</v>
      </c>
      <c r="K186" s="284"/>
      <c r="L186" s="284">
        <f>SUM(C186-F186-J186)</f>
        <v>-1.1368683772161603E-13</v>
      </c>
      <c r="M186" s="284">
        <f>J186+L186</f>
        <v>-1.1368683772161603E-13</v>
      </c>
      <c r="O186" s="54"/>
    </row>
    <row r="187" spans="1:15" s="53" customFormat="1" ht="17.649999999999999" customHeight="1" x14ac:dyDescent="0.25">
      <c r="A187" s="158">
        <v>213</v>
      </c>
      <c r="B187" s="308" t="s">
        <v>640</v>
      </c>
      <c r="C187" s="284">
        <v>1014.6419911909585</v>
      </c>
      <c r="D187" s="284">
        <v>709.54562852568063</v>
      </c>
      <c r="E187" s="284">
        <v>1.2003730684366056</v>
      </c>
      <c r="F187" s="284">
        <f t="shared" si="8"/>
        <v>710.74600159411727</v>
      </c>
      <c r="G187" s="284"/>
      <c r="H187" s="284">
        <v>55.666955825439949</v>
      </c>
      <c r="I187" s="284">
        <v>59.046589217842786</v>
      </c>
      <c r="J187" s="284">
        <f t="shared" si="9"/>
        <v>114.71354504328274</v>
      </c>
      <c r="K187" s="284"/>
      <c r="L187" s="284">
        <f t="shared" si="10"/>
        <v>189.18244455355847</v>
      </c>
      <c r="M187" s="284">
        <f t="shared" si="11"/>
        <v>303.89598959684122</v>
      </c>
      <c r="O187" s="54"/>
    </row>
    <row r="188" spans="1:15" s="53" customFormat="1" ht="17.649999999999999" customHeight="1" x14ac:dyDescent="0.25">
      <c r="A188" s="158">
        <v>214</v>
      </c>
      <c r="B188" s="308" t="s">
        <v>641</v>
      </c>
      <c r="C188" s="284">
        <v>2001.5505772217039</v>
      </c>
      <c r="D188" s="284">
        <v>1709.9165370015448</v>
      </c>
      <c r="E188" s="284">
        <v>18.389103150528197</v>
      </c>
      <c r="F188" s="284">
        <f t="shared" si="8"/>
        <v>1728.305640152073</v>
      </c>
      <c r="G188" s="284"/>
      <c r="H188" s="284">
        <v>37.838811757059524</v>
      </c>
      <c r="I188" s="284">
        <v>60.141639149539095</v>
      </c>
      <c r="J188" s="284">
        <f t="shared" si="9"/>
        <v>97.98045090659862</v>
      </c>
      <c r="K188" s="284"/>
      <c r="L188" s="284">
        <f t="shared" ref="L188" si="13">SUM(C188-F188-J188)</f>
        <v>175.26448616303225</v>
      </c>
      <c r="M188" s="284">
        <f t="shared" si="11"/>
        <v>273.24493706963085</v>
      </c>
      <c r="O188" s="54"/>
    </row>
    <row r="189" spans="1:15" s="53" customFormat="1" ht="17.649999999999999" customHeight="1" x14ac:dyDescent="0.25">
      <c r="A189" s="158">
        <v>215</v>
      </c>
      <c r="B189" s="303" t="s">
        <v>642</v>
      </c>
      <c r="C189" s="284">
        <v>1037.4383378791267</v>
      </c>
      <c r="D189" s="284">
        <v>846.94781683819315</v>
      </c>
      <c r="E189" s="284">
        <v>7.7577621853966416</v>
      </c>
      <c r="F189" s="284">
        <f t="shared" si="8"/>
        <v>854.70557902358973</v>
      </c>
      <c r="G189" s="284"/>
      <c r="H189" s="284">
        <v>34.231579762921299</v>
      </c>
      <c r="I189" s="284">
        <v>37.68225364092109</v>
      </c>
      <c r="J189" s="284">
        <f t="shared" si="9"/>
        <v>71.913833403842389</v>
      </c>
      <c r="K189" s="284"/>
      <c r="L189" s="284">
        <f t="shared" si="10"/>
        <v>110.8189254516946</v>
      </c>
      <c r="M189" s="284">
        <f t="shared" si="11"/>
        <v>182.73275885553699</v>
      </c>
      <c r="O189" s="54"/>
    </row>
    <row r="190" spans="1:15" s="53" customFormat="1" ht="17.649999999999999" customHeight="1" x14ac:dyDescent="0.25">
      <c r="A190" s="158">
        <v>216</v>
      </c>
      <c r="B190" s="307" t="s">
        <v>643</v>
      </c>
      <c r="C190" s="284">
        <v>2514.8316873979779</v>
      </c>
      <c r="D190" s="284">
        <v>1930.9311278764287</v>
      </c>
      <c r="E190" s="284">
        <v>0</v>
      </c>
      <c r="F190" s="284">
        <f t="shared" si="8"/>
        <v>1930.9311278764287</v>
      </c>
      <c r="G190" s="284"/>
      <c r="H190" s="284">
        <v>231.49261986461826</v>
      </c>
      <c r="I190" s="284">
        <v>232.96947984173985</v>
      </c>
      <c r="J190" s="284">
        <f t="shared" si="9"/>
        <v>464.46209970635812</v>
      </c>
      <c r="K190" s="284"/>
      <c r="L190" s="284">
        <f t="shared" si="10"/>
        <v>119.4384598151911</v>
      </c>
      <c r="M190" s="284">
        <f t="shared" si="11"/>
        <v>583.90055952154921</v>
      </c>
      <c r="O190" s="54"/>
    </row>
    <row r="191" spans="1:15" s="53" customFormat="1" ht="17.649999999999999" customHeight="1" x14ac:dyDescent="0.25">
      <c r="A191" s="158">
        <v>217</v>
      </c>
      <c r="B191" s="303" t="s">
        <v>644</v>
      </c>
      <c r="C191" s="284">
        <v>2649.8744653815897</v>
      </c>
      <c r="D191" s="284">
        <v>1770.4119488772267</v>
      </c>
      <c r="E191" s="284">
        <v>11.488803672690628</v>
      </c>
      <c r="F191" s="284">
        <f t="shared" si="8"/>
        <v>1781.9007525499173</v>
      </c>
      <c r="G191" s="284"/>
      <c r="H191" s="284">
        <v>125.91833641315094</v>
      </c>
      <c r="I191" s="284">
        <v>163.96727769853771</v>
      </c>
      <c r="J191" s="284">
        <f t="shared" si="9"/>
        <v>289.88561411168865</v>
      </c>
      <c r="K191" s="284"/>
      <c r="L191" s="284">
        <f t="shared" si="10"/>
        <v>578.08809871998369</v>
      </c>
      <c r="M191" s="284">
        <f t="shared" si="11"/>
        <v>867.9737128316724</v>
      </c>
      <c r="O191" s="54"/>
    </row>
    <row r="192" spans="1:15" s="53" customFormat="1" ht="17.649999999999999" customHeight="1" x14ac:dyDescent="0.25">
      <c r="A192" s="309">
        <v>218</v>
      </c>
      <c r="B192" s="303" t="s">
        <v>645</v>
      </c>
      <c r="C192" s="284">
        <v>654.21638836022953</v>
      </c>
      <c r="D192" s="284">
        <v>648.50891790409366</v>
      </c>
      <c r="E192" s="284">
        <v>0.29887091211919037</v>
      </c>
      <c r="F192" s="284">
        <f t="shared" si="8"/>
        <v>648.80778881621291</v>
      </c>
      <c r="G192" s="284"/>
      <c r="H192" s="284">
        <v>1.0990737248168421</v>
      </c>
      <c r="I192" s="284">
        <v>2.0888827838283399</v>
      </c>
      <c r="J192" s="284">
        <f t="shared" si="9"/>
        <v>3.1879565086451818</v>
      </c>
      <c r="K192" s="284"/>
      <c r="L192" s="284">
        <f t="shared" si="10"/>
        <v>2.2206430353714426</v>
      </c>
      <c r="M192" s="284">
        <f t="shared" si="11"/>
        <v>5.4085995440166243</v>
      </c>
      <c r="O192" s="54"/>
    </row>
    <row r="193" spans="1:15" s="43" customFormat="1" ht="17.649999999999999" customHeight="1" x14ac:dyDescent="0.25">
      <c r="A193" s="158">
        <v>219</v>
      </c>
      <c r="B193" s="303" t="s">
        <v>646</v>
      </c>
      <c r="C193" s="284">
        <v>710.58500912756938</v>
      </c>
      <c r="D193" s="284">
        <v>584.38511148059888</v>
      </c>
      <c r="E193" s="284">
        <v>6.6084405817984591</v>
      </c>
      <c r="F193" s="284">
        <f t="shared" si="8"/>
        <v>590.99355206239738</v>
      </c>
      <c r="G193" s="284"/>
      <c r="H193" s="284">
        <v>24.302007316086279</v>
      </c>
      <c r="I193" s="284">
        <v>46.18802559151581</v>
      </c>
      <c r="J193" s="284">
        <f t="shared" si="9"/>
        <v>70.490032907602085</v>
      </c>
      <c r="K193" s="284"/>
      <c r="L193" s="284">
        <f t="shared" si="10"/>
        <v>49.101424157569909</v>
      </c>
      <c r="M193" s="284">
        <f t="shared" si="11"/>
        <v>119.59145706517199</v>
      </c>
      <c r="O193" s="54"/>
    </row>
    <row r="194" spans="1:15" s="53" customFormat="1" ht="17.649999999999999" customHeight="1" x14ac:dyDescent="0.25">
      <c r="A194" s="158">
        <v>222</v>
      </c>
      <c r="B194" s="307" t="s">
        <v>647</v>
      </c>
      <c r="C194" s="284">
        <v>17526.132717524775</v>
      </c>
      <c r="D194" s="284">
        <v>14491.564599648167</v>
      </c>
      <c r="E194" s="284">
        <v>59.339016197975795</v>
      </c>
      <c r="F194" s="284">
        <f t="shared" si="8"/>
        <v>14550.903615846142</v>
      </c>
      <c r="G194" s="284"/>
      <c r="H194" s="284">
        <v>444.24328861058416</v>
      </c>
      <c r="I194" s="284">
        <v>637.48871950785281</v>
      </c>
      <c r="J194" s="284">
        <f t="shared" si="9"/>
        <v>1081.7320081184371</v>
      </c>
      <c r="K194" s="284"/>
      <c r="L194" s="284">
        <f t="shared" si="10"/>
        <v>1893.4970935601959</v>
      </c>
      <c r="M194" s="284">
        <f t="shared" si="11"/>
        <v>2975.229101678633</v>
      </c>
      <c r="O194" s="54"/>
    </row>
    <row r="195" spans="1:15" s="53" customFormat="1" ht="17.649999999999999" customHeight="1" x14ac:dyDescent="0.25">
      <c r="A195" s="309">
        <v>223</v>
      </c>
      <c r="B195" s="303" t="s">
        <v>648</v>
      </c>
      <c r="C195" s="284">
        <v>72.340842382223073</v>
      </c>
      <c r="D195" s="284">
        <v>72.340842382223087</v>
      </c>
      <c r="E195" s="284">
        <v>0</v>
      </c>
      <c r="F195" s="284">
        <f t="shared" si="8"/>
        <v>72.340842382223087</v>
      </c>
      <c r="G195" s="284"/>
      <c r="H195" s="284">
        <v>0</v>
      </c>
      <c r="I195" s="284">
        <v>0</v>
      </c>
      <c r="J195" s="284">
        <f t="shared" si="9"/>
        <v>0</v>
      </c>
      <c r="K195" s="284"/>
      <c r="L195" s="284">
        <f t="shared" si="10"/>
        <v>-1.4210854715202004E-14</v>
      </c>
      <c r="M195" s="284">
        <f t="shared" si="11"/>
        <v>-1.4210854715202004E-14</v>
      </c>
      <c r="O195" s="54"/>
    </row>
    <row r="196" spans="1:15" s="53" customFormat="1" ht="17.649999999999999" customHeight="1" x14ac:dyDescent="0.25">
      <c r="A196" s="309">
        <v>225</v>
      </c>
      <c r="B196" s="303" t="s">
        <v>649</v>
      </c>
      <c r="C196" s="284">
        <v>20.694615888686954</v>
      </c>
      <c r="D196" s="284">
        <v>20.694615888686958</v>
      </c>
      <c r="E196" s="284">
        <v>0</v>
      </c>
      <c r="F196" s="284">
        <f t="shared" si="8"/>
        <v>20.694615888686958</v>
      </c>
      <c r="G196" s="284"/>
      <c r="H196" s="284">
        <v>0</v>
      </c>
      <c r="I196" s="284">
        <v>0</v>
      </c>
      <c r="J196" s="284">
        <f t="shared" si="9"/>
        <v>0</v>
      </c>
      <c r="K196" s="284"/>
      <c r="L196" s="284">
        <f t="shared" si="10"/>
        <v>-3.5527136788005009E-15</v>
      </c>
      <c r="M196" s="284">
        <f t="shared" si="11"/>
        <v>-3.5527136788005009E-15</v>
      </c>
      <c r="O196" s="54"/>
    </row>
    <row r="197" spans="1:15" s="53" customFormat="1" ht="17.649999999999999" customHeight="1" x14ac:dyDescent="0.25">
      <c r="A197" s="309">
        <v>226</v>
      </c>
      <c r="B197" s="303" t="s">
        <v>650</v>
      </c>
      <c r="C197" s="284">
        <v>422.42392799999993</v>
      </c>
      <c r="D197" s="284">
        <v>316.81794600000001</v>
      </c>
      <c r="E197" s="284">
        <v>0</v>
      </c>
      <c r="F197" s="284">
        <f t="shared" si="8"/>
        <v>316.81794600000001</v>
      </c>
      <c r="G197" s="284"/>
      <c r="H197" s="284">
        <v>42.242392799999998</v>
      </c>
      <c r="I197" s="284">
        <v>42.242392799999998</v>
      </c>
      <c r="J197" s="284">
        <f t="shared" si="9"/>
        <v>84.484785599999995</v>
      </c>
      <c r="K197" s="284"/>
      <c r="L197" s="284">
        <f t="shared" si="10"/>
        <v>21.121196399999931</v>
      </c>
      <c r="M197" s="284">
        <f t="shared" si="11"/>
        <v>105.60598199999993</v>
      </c>
      <c r="O197" s="54"/>
    </row>
    <row r="198" spans="1:15" s="53" customFormat="1" ht="17.649999999999999" customHeight="1" x14ac:dyDescent="0.25">
      <c r="A198" s="309">
        <v>227</v>
      </c>
      <c r="B198" s="303" t="s">
        <v>651</v>
      </c>
      <c r="C198" s="284">
        <v>1771.5513058502938</v>
      </c>
      <c r="D198" s="284">
        <v>1678.0126576249679</v>
      </c>
      <c r="E198" s="284">
        <v>0</v>
      </c>
      <c r="F198" s="284">
        <f t="shared" si="8"/>
        <v>1678.0126576249679</v>
      </c>
      <c r="G198" s="284"/>
      <c r="H198" s="284">
        <v>22.009093702852354</v>
      </c>
      <c r="I198" s="284">
        <v>33.01364054641423</v>
      </c>
      <c r="J198" s="284">
        <f t="shared" si="9"/>
        <v>55.022734249266584</v>
      </c>
      <c r="K198" s="284"/>
      <c r="L198" s="284">
        <f t="shared" si="10"/>
        <v>38.515913976059331</v>
      </c>
      <c r="M198" s="284">
        <f t="shared" si="11"/>
        <v>93.538648225325915</v>
      </c>
      <c r="O198" s="54"/>
    </row>
    <row r="199" spans="1:15" ht="17.649999999999999" customHeight="1" x14ac:dyDescent="0.25">
      <c r="A199" s="309">
        <v>228</v>
      </c>
      <c r="B199" s="303" t="s">
        <v>652</v>
      </c>
      <c r="C199" s="284">
        <v>325.79109179166568</v>
      </c>
      <c r="D199" s="284">
        <v>307.50641281053407</v>
      </c>
      <c r="E199" s="284">
        <v>0</v>
      </c>
      <c r="F199" s="284">
        <f t="shared" si="8"/>
        <v>307.50641281053407</v>
      </c>
      <c r="G199" s="284"/>
      <c r="H199" s="284">
        <v>4.3300119379563995</v>
      </c>
      <c r="I199" s="284">
        <v>6.4478692179496182</v>
      </c>
      <c r="J199" s="284">
        <f t="shared" si="9"/>
        <v>10.777881155906018</v>
      </c>
      <c r="K199" s="284"/>
      <c r="L199" s="284">
        <f t="shared" si="10"/>
        <v>7.506797825225588</v>
      </c>
      <c r="M199" s="284">
        <f t="shared" si="11"/>
        <v>18.284678981131606</v>
      </c>
      <c r="N199" s="43"/>
      <c r="O199" s="54"/>
    </row>
    <row r="200" spans="1:15" s="53" customFormat="1" ht="17.649999999999999" customHeight="1" x14ac:dyDescent="0.25">
      <c r="A200" s="158">
        <v>229</v>
      </c>
      <c r="B200" s="307" t="s">
        <v>653</v>
      </c>
      <c r="C200" s="284">
        <v>1734.8917483597027</v>
      </c>
      <c r="D200" s="284">
        <v>1411.6023916280133</v>
      </c>
      <c r="E200" s="284">
        <v>13.980578399999999</v>
      </c>
      <c r="F200" s="284">
        <f t="shared" si="8"/>
        <v>1425.5829700280133</v>
      </c>
      <c r="G200" s="284"/>
      <c r="H200" s="284">
        <v>64.660780876375398</v>
      </c>
      <c r="I200" s="284">
        <v>117.58621693815597</v>
      </c>
      <c r="J200" s="284">
        <f t="shared" si="9"/>
        <v>182.24699781453137</v>
      </c>
      <c r="K200" s="284"/>
      <c r="L200" s="284">
        <f t="shared" si="10"/>
        <v>127.06178051715801</v>
      </c>
      <c r="M200" s="284">
        <f t="shared" si="11"/>
        <v>309.30877833168938</v>
      </c>
      <c r="O200" s="54"/>
    </row>
    <row r="201" spans="1:15" s="53" customFormat="1" ht="17.649999999999999" customHeight="1" x14ac:dyDescent="0.25">
      <c r="A201" s="158">
        <v>231</v>
      </c>
      <c r="B201" s="307" t="s">
        <v>654</v>
      </c>
      <c r="C201" s="284">
        <v>107.21753749109838</v>
      </c>
      <c r="D201" s="284">
        <v>99.600803378572024</v>
      </c>
      <c r="E201" s="284">
        <v>0.39884925688063488</v>
      </c>
      <c r="F201" s="284">
        <f t="shared" si="8"/>
        <v>99.999652635452662</v>
      </c>
      <c r="G201" s="284"/>
      <c r="H201" s="284">
        <v>1.4667359897447614</v>
      </c>
      <c r="I201" s="284">
        <v>2.7876561057428573</v>
      </c>
      <c r="J201" s="284">
        <f t="shared" si="9"/>
        <v>4.2543920954876189</v>
      </c>
      <c r="K201" s="284"/>
      <c r="L201" s="284">
        <f t="shared" si="10"/>
        <v>2.9634927601581023</v>
      </c>
      <c r="M201" s="284">
        <f t="shared" si="11"/>
        <v>7.2178848556457211</v>
      </c>
      <c r="O201" s="54"/>
    </row>
    <row r="202" spans="1:15" s="53" customFormat="1" ht="17.649999999999999" customHeight="1" x14ac:dyDescent="0.25">
      <c r="A202" s="158">
        <v>233</v>
      </c>
      <c r="B202" s="303" t="s">
        <v>655</v>
      </c>
      <c r="C202" s="284">
        <v>143.25452489656314</v>
      </c>
      <c r="D202" s="284">
        <v>133.07772345381207</v>
      </c>
      <c r="E202" s="284">
        <v>0.53290684670476185</v>
      </c>
      <c r="F202" s="284">
        <f t="shared" si="8"/>
        <v>133.61063030051682</v>
      </c>
      <c r="G202" s="284"/>
      <c r="H202" s="284">
        <v>1.9597218968063495</v>
      </c>
      <c r="I202" s="284">
        <v>3.7246176555561896</v>
      </c>
      <c r="J202" s="284">
        <f t="shared" si="9"/>
        <v>5.6843395523625393</v>
      </c>
      <c r="K202" s="284"/>
      <c r="L202" s="284">
        <f t="shared" si="10"/>
        <v>3.9595550436837836</v>
      </c>
      <c r="M202" s="284">
        <f t="shared" si="11"/>
        <v>9.6438945960463229</v>
      </c>
      <c r="O202" s="54"/>
    </row>
    <row r="203" spans="1:15" s="53" customFormat="1" ht="17.649999999999999" customHeight="1" x14ac:dyDescent="0.25">
      <c r="A203" s="158">
        <v>234</v>
      </c>
      <c r="B203" s="303" t="s">
        <v>656</v>
      </c>
      <c r="C203" s="284">
        <v>598.06890924255288</v>
      </c>
      <c r="D203" s="284">
        <v>142.9859909708639</v>
      </c>
      <c r="E203" s="284">
        <v>3.0013995393325947</v>
      </c>
      <c r="F203" s="284">
        <f t="shared" si="8"/>
        <v>145.98739051019649</v>
      </c>
      <c r="G203" s="284"/>
      <c r="H203" s="284">
        <v>27.592674140500364</v>
      </c>
      <c r="I203" s="284">
        <v>37.48111885482605</v>
      </c>
      <c r="J203" s="284">
        <f t="shared" si="9"/>
        <v>65.073792995326414</v>
      </c>
      <c r="K203" s="284"/>
      <c r="L203" s="284">
        <f t="shared" si="10"/>
        <v>387.00772573702994</v>
      </c>
      <c r="M203" s="284">
        <f t="shared" si="11"/>
        <v>452.08151873235636</v>
      </c>
      <c r="O203" s="54"/>
    </row>
    <row r="204" spans="1:15" ht="17.649999999999999" customHeight="1" x14ac:dyDescent="0.25">
      <c r="A204" s="158">
        <v>235</v>
      </c>
      <c r="B204" s="303" t="s">
        <v>657</v>
      </c>
      <c r="C204" s="284">
        <v>1634.5736066191455</v>
      </c>
      <c r="D204" s="284">
        <v>1051.8835817474412</v>
      </c>
      <c r="E204" s="284">
        <v>30.512484418277396</v>
      </c>
      <c r="F204" s="284">
        <f t="shared" si="8"/>
        <v>1082.3960661657186</v>
      </c>
      <c r="G204" s="284"/>
      <c r="H204" s="284">
        <v>112.20720074839858</v>
      </c>
      <c r="I204" s="284">
        <v>213.25929962168792</v>
      </c>
      <c r="J204" s="284">
        <f t="shared" si="9"/>
        <v>325.46650037008646</v>
      </c>
      <c r="K204" s="284"/>
      <c r="L204" s="284">
        <f t="shared" si="10"/>
        <v>226.71104008334044</v>
      </c>
      <c r="M204" s="284">
        <f t="shared" si="11"/>
        <v>552.1775404534269</v>
      </c>
      <c r="N204" s="53"/>
      <c r="O204" s="54"/>
    </row>
    <row r="205" spans="1:15" s="43" customFormat="1" ht="17.649999999999999" customHeight="1" x14ac:dyDescent="0.25">
      <c r="A205" s="158">
        <v>236</v>
      </c>
      <c r="B205" s="303" t="s">
        <v>658</v>
      </c>
      <c r="C205" s="284">
        <v>1535.0152181172398</v>
      </c>
      <c r="D205" s="284">
        <v>1476.3360788941482</v>
      </c>
      <c r="E205" s="284">
        <v>0</v>
      </c>
      <c r="F205" s="284">
        <f t="shared" si="8"/>
        <v>1476.3360788941482</v>
      </c>
      <c r="G205" s="284"/>
      <c r="H205" s="284">
        <v>19.559713063637666</v>
      </c>
      <c r="I205" s="284">
        <v>19.559713063637666</v>
      </c>
      <c r="J205" s="284">
        <f t="shared" si="9"/>
        <v>39.119426127275332</v>
      </c>
      <c r="K205" s="284"/>
      <c r="L205" s="284">
        <f t="shared" si="10"/>
        <v>19.559713095816292</v>
      </c>
      <c r="M205" s="284">
        <f t="shared" si="11"/>
        <v>58.679139223091624</v>
      </c>
      <c r="N205" s="53"/>
      <c r="O205" s="54"/>
    </row>
    <row r="206" spans="1:15" s="43" customFormat="1" ht="17.649999999999999" customHeight="1" x14ac:dyDescent="0.25">
      <c r="A206" s="158">
        <v>237</v>
      </c>
      <c r="B206" s="307" t="s">
        <v>659</v>
      </c>
      <c r="C206" s="284">
        <v>192.61763171218809</v>
      </c>
      <c r="D206" s="284">
        <v>145.52853793742682</v>
      </c>
      <c r="E206" s="284">
        <v>2.8551891720495228</v>
      </c>
      <c r="F206" s="284">
        <f t="shared" si="8"/>
        <v>148.38372710947635</v>
      </c>
      <c r="G206" s="284"/>
      <c r="H206" s="284">
        <v>19.261763181696917</v>
      </c>
      <c r="I206" s="284">
        <v>19.261763125804713</v>
      </c>
      <c r="J206" s="284">
        <f t="shared" si="9"/>
        <v>38.523526307501626</v>
      </c>
      <c r="K206" s="284"/>
      <c r="L206" s="284">
        <f t="shared" si="10"/>
        <v>5.7103782952101056</v>
      </c>
      <c r="M206" s="284">
        <f t="shared" si="11"/>
        <v>44.233904602711732</v>
      </c>
      <c r="N206" s="50"/>
      <c r="O206" s="54"/>
    </row>
    <row r="207" spans="1:15" s="43" customFormat="1" ht="17.649999999999999" customHeight="1" x14ac:dyDescent="0.25">
      <c r="A207" s="158">
        <v>242</v>
      </c>
      <c r="B207" s="307" t="s">
        <v>660</v>
      </c>
      <c r="C207" s="284">
        <v>405.15158913411994</v>
      </c>
      <c r="D207" s="284">
        <v>268.64305471050324</v>
      </c>
      <c r="E207" s="284">
        <v>5.4393003684720007</v>
      </c>
      <c r="F207" s="284">
        <f t="shared" si="8"/>
        <v>274.08235507897524</v>
      </c>
      <c r="G207" s="284"/>
      <c r="H207" s="284">
        <v>0.11689432754360508</v>
      </c>
      <c r="I207" s="284">
        <v>5.5561946960156048</v>
      </c>
      <c r="J207" s="284">
        <f t="shared" si="9"/>
        <v>5.6730890235592097</v>
      </c>
      <c r="K207" s="284"/>
      <c r="L207" s="284">
        <f t="shared" si="10"/>
        <v>125.39614503158549</v>
      </c>
      <c r="M207" s="284">
        <f t="shared" si="11"/>
        <v>131.0692340551447</v>
      </c>
      <c r="N207" s="50"/>
      <c r="O207" s="54"/>
    </row>
    <row r="208" spans="1:15" s="43" customFormat="1" ht="17.649999999999999" customHeight="1" x14ac:dyDescent="0.25">
      <c r="A208" s="158">
        <v>243</v>
      </c>
      <c r="B208" s="307" t="s">
        <v>661</v>
      </c>
      <c r="C208" s="284">
        <v>1421.4967584883261</v>
      </c>
      <c r="D208" s="284">
        <v>1137.4876842314013</v>
      </c>
      <c r="E208" s="284">
        <v>0</v>
      </c>
      <c r="F208" s="284">
        <f t="shared" ref="F208:F251" si="14">+D208+E208</f>
        <v>1137.4876842314013</v>
      </c>
      <c r="G208" s="284"/>
      <c r="H208" s="284">
        <v>96.602780803138785</v>
      </c>
      <c r="I208" s="284">
        <v>112.51409065215108</v>
      </c>
      <c r="J208" s="284">
        <f t="shared" si="9"/>
        <v>209.11687145528987</v>
      </c>
      <c r="K208" s="284"/>
      <c r="L208" s="284">
        <f t="shared" si="10"/>
        <v>74.892202801634937</v>
      </c>
      <c r="M208" s="284">
        <f t="shared" si="11"/>
        <v>284.00907425692481</v>
      </c>
      <c r="N208" s="50"/>
      <c r="O208" s="54"/>
    </row>
    <row r="209" spans="1:19" s="43" customFormat="1" ht="17.649999999999999" customHeight="1" x14ac:dyDescent="0.25">
      <c r="A209" s="158">
        <v>244</v>
      </c>
      <c r="B209" s="308" t="s">
        <v>662</v>
      </c>
      <c r="C209" s="284">
        <v>1141.7084502116954</v>
      </c>
      <c r="D209" s="284">
        <v>951.56907067786778</v>
      </c>
      <c r="E209" s="284">
        <v>6.6035372522983717</v>
      </c>
      <c r="F209" s="284">
        <f t="shared" si="14"/>
        <v>958.17260793016612</v>
      </c>
      <c r="G209" s="284"/>
      <c r="H209" s="284">
        <v>47.991374391555738</v>
      </c>
      <c r="I209" s="284">
        <v>73.055575164164892</v>
      </c>
      <c r="J209" s="284">
        <f t="shared" si="9"/>
        <v>121.04694955572063</v>
      </c>
      <c r="K209" s="284"/>
      <c r="L209" s="284">
        <f t="shared" si="10"/>
        <v>62.488892725808682</v>
      </c>
      <c r="M209" s="284">
        <f t="shared" si="11"/>
        <v>183.53584228152931</v>
      </c>
      <c r="O209" s="54"/>
    </row>
    <row r="210" spans="1:19" s="43" customFormat="1" ht="17.649999999999999" customHeight="1" x14ac:dyDescent="0.25">
      <c r="A210" s="158">
        <v>247</v>
      </c>
      <c r="B210" s="303" t="s">
        <v>663</v>
      </c>
      <c r="C210" s="284">
        <v>316.44689803736367</v>
      </c>
      <c r="D210" s="284">
        <v>272.49895352574964</v>
      </c>
      <c r="E210" s="284">
        <v>1.8198652306175795</v>
      </c>
      <c r="F210" s="284">
        <f t="shared" si="14"/>
        <v>274.31881875636719</v>
      </c>
      <c r="G210" s="284"/>
      <c r="H210" s="284">
        <v>9.6853353865727456</v>
      </c>
      <c r="I210" s="284">
        <v>15.798658246304267</v>
      </c>
      <c r="J210" s="284">
        <f t="shared" si="9"/>
        <v>25.483993632877013</v>
      </c>
      <c r="K210" s="284"/>
      <c r="L210" s="284">
        <f t="shared" si="10"/>
        <v>16.644085648119461</v>
      </c>
      <c r="M210" s="284">
        <f t="shared" si="11"/>
        <v>42.128079280996474</v>
      </c>
      <c r="O210" s="54"/>
    </row>
    <row r="211" spans="1:19" s="43" customFormat="1" ht="17.649999999999999" customHeight="1" x14ac:dyDescent="0.25">
      <c r="A211" s="158">
        <v>248</v>
      </c>
      <c r="B211" s="303" t="s">
        <v>664</v>
      </c>
      <c r="C211" s="284">
        <v>1037.5536210628663</v>
      </c>
      <c r="D211" s="284">
        <v>947.51233587410582</v>
      </c>
      <c r="E211" s="284">
        <v>3.479456615273004</v>
      </c>
      <c r="F211" s="284">
        <f t="shared" si="14"/>
        <v>950.99179248937878</v>
      </c>
      <c r="G211" s="284"/>
      <c r="H211" s="284">
        <v>19.831436280452923</v>
      </c>
      <c r="I211" s="284">
        <v>32.349534914808459</v>
      </c>
      <c r="J211" s="284">
        <f t="shared" ref="J211:J249" si="15">+H211+I211</f>
        <v>52.180971195261378</v>
      </c>
      <c r="K211" s="284"/>
      <c r="L211" s="284">
        <f t="shared" ref="L211:L249" si="16">SUM(C211-F211-J211)</f>
        <v>34.380857378226182</v>
      </c>
      <c r="M211" s="284">
        <f t="shared" ref="M211:M249" si="17">J211+L211</f>
        <v>86.56182857348756</v>
      </c>
      <c r="N211" s="50"/>
      <c r="O211" s="54"/>
    </row>
    <row r="212" spans="1:19" s="57" customFormat="1" ht="17.649999999999999" customHeight="1" x14ac:dyDescent="0.25">
      <c r="A212" s="158">
        <v>250</v>
      </c>
      <c r="B212" s="303" t="s">
        <v>665</v>
      </c>
      <c r="C212" s="284">
        <v>748.49459654845782</v>
      </c>
      <c r="D212" s="284">
        <v>707.65368248042614</v>
      </c>
      <c r="E212" s="284">
        <v>2.1386289338132252</v>
      </c>
      <c r="F212" s="284">
        <f t="shared" si="14"/>
        <v>709.79231141423941</v>
      </c>
      <c r="G212" s="284"/>
      <c r="H212" s="284">
        <v>7.8646354938024485</v>
      </c>
      <c r="I212" s="284">
        <v>14.947406632405498</v>
      </c>
      <c r="J212" s="284">
        <f t="shared" si="15"/>
        <v>22.812042126207945</v>
      </c>
      <c r="K212" s="284"/>
      <c r="L212" s="284">
        <f t="shared" si="16"/>
        <v>15.890243008010469</v>
      </c>
      <c r="M212" s="284">
        <f t="shared" si="17"/>
        <v>38.702285134218414</v>
      </c>
      <c r="N212" s="43"/>
      <c r="O212" s="54"/>
      <c r="P212" s="56"/>
      <c r="Q212" s="56"/>
      <c r="R212" s="56"/>
      <c r="S212" s="56"/>
    </row>
    <row r="213" spans="1:19" s="43" customFormat="1" ht="17.649999999999999" customHeight="1" x14ac:dyDescent="0.25">
      <c r="A213" s="158">
        <v>251</v>
      </c>
      <c r="B213" s="308" t="s">
        <v>666</v>
      </c>
      <c r="C213" s="284">
        <v>428.53538484047641</v>
      </c>
      <c r="D213" s="284">
        <v>299.38590711741227</v>
      </c>
      <c r="E213" s="284">
        <v>1.3497922461946343</v>
      </c>
      <c r="F213" s="284">
        <f t="shared" si="14"/>
        <v>300.7356993636069</v>
      </c>
      <c r="G213" s="284"/>
      <c r="H213" s="284">
        <v>18.766677905057577</v>
      </c>
      <c r="I213" s="284">
        <v>26.927933273644349</v>
      </c>
      <c r="J213" s="284">
        <f t="shared" si="15"/>
        <v>45.694611178701926</v>
      </c>
      <c r="K213" s="284"/>
      <c r="L213" s="284">
        <f t="shared" si="16"/>
        <v>82.10507429816758</v>
      </c>
      <c r="M213" s="284">
        <f t="shared" si="17"/>
        <v>127.79968547686951</v>
      </c>
      <c r="O213" s="54"/>
    </row>
    <row r="214" spans="1:19" s="43" customFormat="1" ht="17.649999999999999" customHeight="1" x14ac:dyDescent="0.25">
      <c r="A214" s="158">
        <v>252</v>
      </c>
      <c r="B214" s="303" t="s">
        <v>885</v>
      </c>
      <c r="C214" s="284">
        <v>132.24950299263554</v>
      </c>
      <c r="D214" s="284">
        <v>132.24950299263557</v>
      </c>
      <c r="E214" s="284">
        <v>0</v>
      </c>
      <c r="F214" s="284">
        <f t="shared" si="14"/>
        <v>132.24950299263557</v>
      </c>
      <c r="G214" s="284"/>
      <c r="H214" s="284">
        <v>0</v>
      </c>
      <c r="I214" s="284">
        <v>0</v>
      </c>
      <c r="J214" s="284">
        <f t="shared" si="15"/>
        <v>0</v>
      </c>
      <c r="K214" s="284"/>
      <c r="L214" s="284">
        <f t="shared" si="16"/>
        <v>-2.8421709430404007E-14</v>
      </c>
      <c r="M214" s="284">
        <f t="shared" si="17"/>
        <v>-2.8421709430404007E-14</v>
      </c>
      <c r="O214" s="54"/>
    </row>
    <row r="215" spans="1:19" s="43" customFormat="1" ht="17.649999999999999" customHeight="1" x14ac:dyDescent="0.25">
      <c r="A215" s="158">
        <v>253</v>
      </c>
      <c r="B215" s="303" t="s">
        <v>667</v>
      </c>
      <c r="C215" s="284">
        <v>551.07918792049622</v>
      </c>
      <c r="D215" s="284">
        <v>390.28437984533116</v>
      </c>
      <c r="E215" s="284">
        <v>4.0077715276927117</v>
      </c>
      <c r="F215" s="284">
        <f t="shared" si="14"/>
        <v>394.2921513730239</v>
      </c>
      <c r="G215" s="284"/>
      <c r="H215" s="284">
        <v>43.360682739280435</v>
      </c>
      <c r="I215" s="284">
        <v>52.740800218702496</v>
      </c>
      <c r="J215" s="284">
        <f t="shared" si="15"/>
        <v>96.101482957982938</v>
      </c>
      <c r="K215" s="284"/>
      <c r="L215" s="284">
        <f t="shared" si="16"/>
        <v>60.685553589489388</v>
      </c>
      <c r="M215" s="284">
        <f t="shared" si="17"/>
        <v>156.78703654747233</v>
      </c>
      <c r="O215" s="54"/>
    </row>
    <row r="216" spans="1:19" s="43" customFormat="1" ht="17.649999999999999" customHeight="1" x14ac:dyDescent="0.25">
      <c r="A216" s="158">
        <v>259</v>
      </c>
      <c r="B216" s="308" t="s">
        <v>668</v>
      </c>
      <c r="C216" s="284">
        <v>559.45068102875246</v>
      </c>
      <c r="D216" s="284">
        <v>296.01790586532974</v>
      </c>
      <c r="E216" s="284">
        <v>3.7291568250819109</v>
      </c>
      <c r="F216" s="284">
        <f t="shared" si="14"/>
        <v>299.74706269041167</v>
      </c>
      <c r="G216" s="284"/>
      <c r="H216" s="284">
        <v>29.893643212009771</v>
      </c>
      <c r="I216" s="284">
        <v>39.131402215145322</v>
      </c>
      <c r="J216" s="284">
        <f t="shared" si="15"/>
        <v>69.025045427155092</v>
      </c>
      <c r="K216" s="284"/>
      <c r="L216" s="284">
        <f t="shared" si="16"/>
        <v>190.67857291118571</v>
      </c>
      <c r="M216" s="284">
        <f t="shared" si="17"/>
        <v>259.70361833834079</v>
      </c>
      <c r="O216" s="54"/>
    </row>
    <row r="217" spans="1:19" s="43" customFormat="1" ht="17.649999999999999" customHeight="1" x14ac:dyDescent="0.25">
      <c r="A217" s="158">
        <v>260</v>
      </c>
      <c r="B217" s="308" t="s">
        <v>669</v>
      </c>
      <c r="C217" s="284">
        <v>175.2591853436933</v>
      </c>
      <c r="D217" s="284">
        <v>42.94983392169916</v>
      </c>
      <c r="E217" s="284">
        <v>3.9847330409353919E-2</v>
      </c>
      <c r="F217" s="284">
        <f t="shared" si="14"/>
        <v>42.989681252108511</v>
      </c>
      <c r="G217" s="284"/>
      <c r="H217" s="284">
        <v>5.8582918038324685</v>
      </c>
      <c r="I217" s="284">
        <v>5.9902592869874765</v>
      </c>
      <c r="J217" s="284">
        <f t="shared" si="15"/>
        <v>11.848551090819946</v>
      </c>
      <c r="K217" s="284"/>
      <c r="L217" s="284">
        <f t="shared" si="16"/>
        <v>120.42095300076485</v>
      </c>
      <c r="M217" s="284">
        <f t="shared" si="17"/>
        <v>132.26950409158479</v>
      </c>
      <c r="O217" s="54"/>
    </row>
    <row r="218" spans="1:19" s="43" customFormat="1" ht="17.649999999999999" customHeight="1" x14ac:dyDescent="0.25">
      <c r="A218" s="158">
        <v>261</v>
      </c>
      <c r="B218" s="307" t="s">
        <v>670</v>
      </c>
      <c r="C218" s="284">
        <v>6575.7622150617099</v>
      </c>
      <c r="D218" s="284">
        <v>4595.9513447203808</v>
      </c>
      <c r="E218" s="284">
        <v>67.34331665767391</v>
      </c>
      <c r="F218" s="284">
        <f t="shared" si="14"/>
        <v>4663.294661378055</v>
      </c>
      <c r="G218" s="284"/>
      <c r="H218" s="284">
        <v>367.89356230107006</v>
      </c>
      <c r="I218" s="284">
        <v>546.52539745119054</v>
      </c>
      <c r="J218" s="284">
        <f>+H218+I218</f>
        <v>914.41895975226066</v>
      </c>
      <c r="K218" s="284"/>
      <c r="L218" s="284">
        <f>SUM(C218-F218-J218)</f>
        <v>998.04859393139418</v>
      </c>
      <c r="M218" s="284">
        <f>J218+L218</f>
        <v>1912.4675536836548</v>
      </c>
      <c r="O218" s="54"/>
    </row>
    <row r="219" spans="1:19" s="43" customFormat="1" ht="17.649999999999999" customHeight="1" x14ac:dyDescent="0.25">
      <c r="A219" s="158">
        <v>262</v>
      </c>
      <c r="B219" s="303" t="s">
        <v>671</v>
      </c>
      <c r="C219" s="284">
        <v>628.60009736466156</v>
      </c>
      <c r="D219" s="284">
        <v>515.23908995349154</v>
      </c>
      <c r="E219" s="284">
        <v>5.142275279992492</v>
      </c>
      <c r="F219" s="284">
        <f t="shared" si="14"/>
        <v>520.38136523348408</v>
      </c>
      <c r="G219" s="284"/>
      <c r="H219" s="284">
        <v>23.328861611828358</v>
      </c>
      <c r="I219" s="284">
        <v>41.120976889924691</v>
      </c>
      <c r="J219" s="284">
        <f t="shared" si="15"/>
        <v>64.44983850175305</v>
      </c>
      <c r="K219" s="284"/>
      <c r="L219" s="284">
        <f t="shared" si="16"/>
        <v>43.76889362942444</v>
      </c>
      <c r="M219" s="284">
        <f t="shared" si="17"/>
        <v>108.21873213117749</v>
      </c>
      <c r="O219" s="54"/>
    </row>
    <row r="220" spans="1:19" s="43" customFormat="1" ht="17.649999999999999" customHeight="1" x14ac:dyDescent="0.25">
      <c r="A220" s="158">
        <v>267</v>
      </c>
      <c r="B220" s="303" t="s">
        <v>672</v>
      </c>
      <c r="C220" s="284">
        <v>398.36133996555418</v>
      </c>
      <c r="D220" s="284">
        <v>321.04748522152443</v>
      </c>
      <c r="E220" s="284">
        <v>0</v>
      </c>
      <c r="F220" s="284">
        <f t="shared" si="14"/>
        <v>321.04748522152443</v>
      </c>
      <c r="G220" s="284"/>
      <c r="H220" s="284">
        <v>18.191495251468364</v>
      </c>
      <c r="I220" s="284">
        <v>27.287242837881106</v>
      </c>
      <c r="J220" s="284">
        <f t="shared" si="15"/>
        <v>45.47873808934947</v>
      </c>
      <c r="K220" s="284"/>
      <c r="L220" s="284">
        <f t="shared" si="16"/>
        <v>31.835116654680284</v>
      </c>
      <c r="M220" s="284">
        <f t="shared" si="17"/>
        <v>77.313854744029754</v>
      </c>
      <c r="O220" s="54"/>
    </row>
    <row r="221" spans="1:19" s="43" customFormat="1" ht="17.649999999999999" customHeight="1" x14ac:dyDescent="0.25">
      <c r="A221" s="158">
        <v>269</v>
      </c>
      <c r="B221" s="303" t="s">
        <v>673</v>
      </c>
      <c r="C221" s="284">
        <v>48.153954909139102</v>
      </c>
      <c r="D221" s="284">
        <v>38.798029752120193</v>
      </c>
      <c r="E221" s="284">
        <v>0</v>
      </c>
      <c r="F221" s="284">
        <f t="shared" si="14"/>
        <v>38.798029752120193</v>
      </c>
      <c r="G221" s="284"/>
      <c r="H221" s="284">
        <v>2.2013941518170559</v>
      </c>
      <c r="I221" s="284">
        <v>3.3020912355898733</v>
      </c>
      <c r="J221" s="284">
        <f t="shared" si="15"/>
        <v>5.5034853874069292</v>
      </c>
      <c r="K221" s="284"/>
      <c r="L221" s="284">
        <f t="shared" si="16"/>
        <v>3.8524397696119799</v>
      </c>
      <c r="M221" s="284">
        <f t="shared" si="17"/>
        <v>9.355925157018909</v>
      </c>
      <c r="O221" s="54"/>
    </row>
    <row r="222" spans="1:19" s="43" customFormat="1" ht="17.649999999999999" customHeight="1" x14ac:dyDescent="0.25">
      <c r="A222" s="158">
        <v>273</v>
      </c>
      <c r="B222" s="303" t="s">
        <v>674</v>
      </c>
      <c r="C222" s="284">
        <v>752.54160025150861</v>
      </c>
      <c r="D222" s="284">
        <v>353.67646848365149</v>
      </c>
      <c r="E222" s="284">
        <v>7.3372521372876038</v>
      </c>
      <c r="F222" s="284">
        <f t="shared" si="14"/>
        <v>361.01372062093907</v>
      </c>
      <c r="G222" s="284"/>
      <c r="H222" s="284">
        <v>48.569157284460019</v>
      </c>
      <c r="I222" s="284">
        <v>66.438262716659722</v>
      </c>
      <c r="J222" s="284">
        <f>+H222+I222</f>
        <v>115.00742000111974</v>
      </c>
      <c r="K222" s="284"/>
      <c r="L222" s="284">
        <f>SUM(C222-F222-J222)</f>
        <v>276.52045962944982</v>
      </c>
      <c r="M222" s="284">
        <f>J222+L222</f>
        <v>391.52787963056954</v>
      </c>
      <c r="O222" s="54"/>
    </row>
    <row r="223" spans="1:19" s="43" customFormat="1" ht="17.649999999999999" customHeight="1" x14ac:dyDescent="0.25">
      <c r="A223" s="310">
        <v>275</v>
      </c>
      <c r="B223" s="303" t="s">
        <v>675</v>
      </c>
      <c r="C223" s="284">
        <v>1165.8833599999998</v>
      </c>
      <c r="D223" s="284">
        <v>937.65980428826799</v>
      </c>
      <c r="E223" s="284">
        <v>0</v>
      </c>
      <c r="F223" s="284">
        <f t="shared" si="14"/>
        <v>937.65980428826799</v>
      </c>
      <c r="G223" s="284"/>
      <c r="H223" s="284">
        <v>53.699660166541072</v>
      </c>
      <c r="I223" s="284">
        <v>80.549490241947311</v>
      </c>
      <c r="J223" s="284">
        <f t="shared" si="15"/>
        <v>134.24915040848839</v>
      </c>
      <c r="K223" s="284"/>
      <c r="L223" s="284">
        <f t="shared" si="16"/>
        <v>93.974405303243429</v>
      </c>
      <c r="M223" s="284">
        <f t="shared" si="17"/>
        <v>228.22355571173182</v>
      </c>
      <c r="O223" s="54"/>
    </row>
    <row r="224" spans="1:19" s="43" customFormat="1" ht="17.649999999999999" customHeight="1" x14ac:dyDescent="0.25">
      <c r="A224" s="310">
        <v>281</v>
      </c>
      <c r="B224" s="303" t="s">
        <v>676</v>
      </c>
      <c r="C224" s="284">
        <v>1441.1021913612426</v>
      </c>
      <c r="D224" s="284">
        <v>549.43188999196957</v>
      </c>
      <c r="E224" s="284">
        <v>47.010691918487936</v>
      </c>
      <c r="F224" s="284">
        <f t="shared" si="14"/>
        <v>596.44258191045753</v>
      </c>
      <c r="G224" s="284"/>
      <c r="H224" s="284">
        <v>103.15801954919471</v>
      </c>
      <c r="I224" s="284">
        <v>193.7236880005664</v>
      </c>
      <c r="J224" s="284">
        <f t="shared" si="15"/>
        <v>296.88170754976113</v>
      </c>
      <c r="K224" s="284"/>
      <c r="L224" s="284">
        <f t="shared" ref="L224" si="18">SUM(C224-F224-J224)</f>
        <v>547.77790190102394</v>
      </c>
      <c r="M224" s="284">
        <f t="shared" si="17"/>
        <v>844.65960945078507</v>
      </c>
      <c r="O224" s="54"/>
    </row>
    <row r="225" spans="1:15" s="43" customFormat="1" ht="17.649999999999999" customHeight="1" x14ac:dyDescent="0.25">
      <c r="A225" s="310">
        <v>283</v>
      </c>
      <c r="B225" s="303" t="s">
        <v>677</v>
      </c>
      <c r="C225" s="284">
        <v>347.19475954179001</v>
      </c>
      <c r="D225" s="284">
        <v>156.23764178213406</v>
      </c>
      <c r="E225" s="284">
        <v>17.359737975792669</v>
      </c>
      <c r="F225" s="284">
        <f t="shared" si="14"/>
        <v>173.59737975792672</v>
      </c>
      <c r="G225" s="284"/>
      <c r="H225" s="284">
        <v>17.359737975792669</v>
      </c>
      <c r="I225" s="284">
        <v>34.719475951585345</v>
      </c>
      <c r="J225" s="284">
        <f t="shared" si="15"/>
        <v>52.079213927378014</v>
      </c>
      <c r="K225" s="284"/>
      <c r="L225" s="284">
        <f t="shared" si="16"/>
        <v>121.51816585648527</v>
      </c>
      <c r="M225" s="284">
        <f t="shared" si="17"/>
        <v>173.59737978386329</v>
      </c>
      <c r="O225" s="54"/>
    </row>
    <row r="226" spans="1:15" s="43" customFormat="1" ht="17.649999999999999" customHeight="1" x14ac:dyDescent="0.25">
      <c r="A226" s="158">
        <v>286</v>
      </c>
      <c r="B226" s="307" t="s">
        <v>678</v>
      </c>
      <c r="C226" s="284">
        <v>1785.5950636001019</v>
      </c>
      <c r="D226" s="284">
        <v>1339.1962976807124</v>
      </c>
      <c r="E226" s="284">
        <v>0</v>
      </c>
      <c r="F226" s="284">
        <f t="shared" si="14"/>
        <v>1339.1962976807124</v>
      </c>
      <c r="G226" s="284"/>
      <c r="H226" s="284">
        <v>178.55950635742829</v>
      </c>
      <c r="I226" s="284">
        <v>178.55950635742829</v>
      </c>
      <c r="J226" s="284">
        <f t="shared" si="15"/>
        <v>357.11901271485658</v>
      </c>
      <c r="K226" s="284"/>
      <c r="L226" s="284">
        <f t="shared" si="16"/>
        <v>89.279753204532881</v>
      </c>
      <c r="M226" s="284">
        <f t="shared" si="17"/>
        <v>446.39876591938946</v>
      </c>
      <c r="O226" s="54"/>
    </row>
    <row r="227" spans="1:15" s="43" customFormat="1" ht="17.649999999999999" customHeight="1" x14ac:dyDescent="0.25">
      <c r="A227" s="158">
        <v>288</v>
      </c>
      <c r="B227" s="307" t="s">
        <v>679</v>
      </c>
      <c r="C227" s="284">
        <v>420.44879512045077</v>
      </c>
      <c r="D227" s="284">
        <v>208.37258177768845</v>
      </c>
      <c r="E227" s="284">
        <v>9.4359193994793777</v>
      </c>
      <c r="F227" s="284">
        <f t="shared" si="14"/>
        <v>217.80850117716784</v>
      </c>
      <c r="G227" s="284"/>
      <c r="H227" s="284">
        <v>25.472896501743861</v>
      </c>
      <c r="I227" s="284">
        <v>34.989121357014504</v>
      </c>
      <c r="J227" s="284">
        <f t="shared" si="15"/>
        <v>60.462017858758365</v>
      </c>
      <c r="K227" s="284"/>
      <c r="L227" s="284">
        <f t="shared" si="16"/>
        <v>142.17827608452455</v>
      </c>
      <c r="M227" s="284">
        <f t="shared" si="17"/>
        <v>202.64029394328293</v>
      </c>
      <c r="O227" s="54"/>
    </row>
    <row r="228" spans="1:15" s="43" customFormat="1" ht="17.649999999999999" customHeight="1" x14ac:dyDescent="0.25">
      <c r="A228" s="158">
        <v>292</v>
      </c>
      <c r="B228" s="307" t="s">
        <v>680</v>
      </c>
      <c r="C228" s="284">
        <v>1024.3078017399391</v>
      </c>
      <c r="D228" s="284">
        <v>470.05612510152645</v>
      </c>
      <c r="E228" s="284">
        <v>22.712437100201853</v>
      </c>
      <c r="F228" s="284">
        <f t="shared" si="14"/>
        <v>492.76856220172829</v>
      </c>
      <c r="G228" s="284"/>
      <c r="H228" s="284">
        <v>70.395508885961164</v>
      </c>
      <c r="I228" s="284">
        <v>70.395508885961164</v>
      </c>
      <c r="J228" s="284">
        <f t="shared" si="15"/>
        <v>140.79101777192233</v>
      </c>
      <c r="K228" s="284"/>
      <c r="L228" s="284">
        <f t="shared" si="16"/>
        <v>390.74822176628851</v>
      </c>
      <c r="M228" s="284">
        <f t="shared" si="17"/>
        <v>531.53923953821084</v>
      </c>
      <c r="O228" s="54"/>
    </row>
    <row r="229" spans="1:15" s="43" customFormat="1" ht="17.649999999999999" customHeight="1" x14ac:dyDescent="0.25">
      <c r="A229" s="310">
        <v>293</v>
      </c>
      <c r="B229" s="303" t="s">
        <v>681</v>
      </c>
      <c r="C229" s="284">
        <v>1171.8248875584925</v>
      </c>
      <c r="D229" s="284">
        <v>946.94105353369696</v>
      </c>
      <c r="E229" s="284">
        <v>0</v>
      </c>
      <c r="F229" s="284">
        <f t="shared" si="14"/>
        <v>946.94105353369696</v>
      </c>
      <c r="G229" s="284"/>
      <c r="H229" s="284">
        <v>52.913843297176079</v>
      </c>
      <c r="I229" s="284">
        <v>79.3707649850856</v>
      </c>
      <c r="J229" s="284">
        <f t="shared" si="15"/>
        <v>132.28460828226167</v>
      </c>
      <c r="K229" s="284"/>
      <c r="L229" s="284">
        <f t="shared" si="16"/>
        <v>92.599225742533861</v>
      </c>
      <c r="M229" s="284">
        <f t="shared" si="17"/>
        <v>224.88383402479553</v>
      </c>
      <c r="O229" s="54"/>
    </row>
    <row r="230" spans="1:15" ht="17.649999999999999" customHeight="1" x14ac:dyDescent="0.25">
      <c r="A230" s="158">
        <v>294</v>
      </c>
      <c r="B230" s="307" t="s">
        <v>682</v>
      </c>
      <c r="C230" s="284">
        <v>873.05742415079567</v>
      </c>
      <c r="D230" s="284">
        <v>712.59572083735804</v>
      </c>
      <c r="E230" s="284">
        <v>1.2882231576601473</v>
      </c>
      <c r="F230" s="284">
        <f t="shared" si="14"/>
        <v>713.88394399501817</v>
      </c>
      <c r="G230" s="284"/>
      <c r="H230" s="284">
        <v>37.144608854132478</v>
      </c>
      <c r="I230" s="284">
        <v>56.86657454284105</v>
      </c>
      <c r="J230" s="284">
        <f t="shared" si="15"/>
        <v>94.011183396973536</v>
      </c>
      <c r="K230" s="284"/>
      <c r="L230" s="284">
        <f t="shared" si="16"/>
        <v>65.162296758803961</v>
      </c>
      <c r="M230" s="284">
        <f t="shared" si="17"/>
        <v>159.1734801557775</v>
      </c>
      <c r="O230" s="54"/>
    </row>
    <row r="231" spans="1:15" ht="17.649999999999999" customHeight="1" x14ac:dyDescent="0.25">
      <c r="A231" s="310">
        <v>295</v>
      </c>
      <c r="B231" s="303" t="s">
        <v>683</v>
      </c>
      <c r="C231" s="284">
        <v>335.03861768093572</v>
      </c>
      <c r="D231" s="284">
        <v>263.40847282643671</v>
      </c>
      <c r="E231" s="284">
        <v>1.0321368718195356</v>
      </c>
      <c r="F231" s="284">
        <f t="shared" si="14"/>
        <v>264.44060969825625</v>
      </c>
      <c r="G231" s="284"/>
      <c r="H231" s="284">
        <v>16.011990709773524</v>
      </c>
      <c r="I231" s="284">
        <v>25.538445761949777</v>
      </c>
      <c r="J231" s="284">
        <f t="shared" si="15"/>
        <v>41.550436471723302</v>
      </c>
      <c r="K231" s="284"/>
      <c r="L231" s="284">
        <f t="shared" si="16"/>
        <v>29.047571510956161</v>
      </c>
      <c r="M231" s="284">
        <f t="shared" si="17"/>
        <v>70.598007982679462</v>
      </c>
      <c r="O231" s="54"/>
    </row>
    <row r="232" spans="1:15" s="43" customFormat="1" ht="17.649999999999999" customHeight="1" x14ac:dyDescent="0.25">
      <c r="A232" s="310">
        <v>300</v>
      </c>
      <c r="B232" s="303" t="s">
        <v>684</v>
      </c>
      <c r="C232" s="284">
        <v>429.51431918089236</v>
      </c>
      <c r="D232" s="284">
        <v>193.28144365885029</v>
      </c>
      <c r="E232" s="284">
        <v>21.475715962094476</v>
      </c>
      <c r="F232" s="284">
        <f t="shared" si="14"/>
        <v>214.75715962094478</v>
      </c>
      <c r="G232" s="284"/>
      <c r="H232" s="284">
        <v>21.475715962094476</v>
      </c>
      <c r="I232" s="284">
        <v>42.951431924188952</v>
      </c>
      <c r="J232" s="284">
        <f t="shared" si="15"/>
        <v>64.427147886283421</v>
      </c>
      <c r="K232" s="284"/>
      <c r="L232" s="284">
        <f t="shared" si="16"/>
        <v>150.33001167366416</v>
      </c>
      <c r="M232" s="284">
        <f t="shared" si="17"/>
        <v>214.75715955994758</v>
      </c>
      <c r="O232" s="54"/>
    </row>
    <row r="233" spans="1:15" s="43" customFormat="1" ht="17.649999999999999" customHeight="1" x14ac:dyDescent="0.25">
      <c r="A233" s="158">
        <v>305</v>
      </c>
      <c r="B233" s="308" t="s">
        <v>685</v>
      </c>
      <c r="C233" s="284">
        <v>134.74863230274636</v>
      </c>
      <c r="D233" s="284">
        <v>108.72540637601809</v>
      </c>
      <c r="E233" s="284">
        <v>0</v>
      </c>
      <c r="F233" s="284">
        <f t="shared" si="14"/>
        <v>108.72540637601809</v>
      </c>
      <c r="G233" s="284"/>
      <c r="H233" s="284">
        <v>6.1231119873856468</v>
      </c>
      <c r="I233" s="284">
        <v>9.1846679574856047</v>
      </c>
      <c r="J233" s="284">
        <f t="shared" si="15"/>
        <v>15.307779944871251</v>
      </c>
      <c r="K233" s="284"/>
      <c r="L233" s="284">
        <f t="shared" si="16"/>
        <v>10.715445981857021</v>
      </c>
      <c r="M233" s="284">
        <f t="shared" si="17"/>
        <v>26.023225926728273</v>
      </c>
      <c r="O233" s="54"/>
    </row>
    <row r="234" spans="1:15" s="43" customFormat="1" ht="18.75" customHeight="1" x14ac:dyDescent="0.25">
      <c r="A234" s="158">
        <v>306</v>
      </c>
      <c r="B234" s="308" t="s">
        <v>686</v>
      </c>
      <c r="C234" s="284">
        <v>1182.3684058551271</v>
      </c>
      <c r="D234" s="284">
        <v>635.58395460592271</v>
      </c>
      <c r="E234" s="284">
        <v>0</v>
      </c>
      <c r="F234" s="284">
        <f t="shared" si="14"/>
        <v>635.58395460592271</v>
      </c>
      <c r="G234" s="284"/>
      <c r="H234" s="284">
        <v>84.922753842546385</v>
      </c>
      <c r="I234" s="284">
        <v>85.761436458515334</v>
      </c>
      <c r="J234" s="284">
        <f t="shared" si="15"/>
        <v>170.68419030106173</v>
      </c>
      <c r="K234" s="284"/>
      <c r="L234" s="284">
        <f t="shared" si="16"/>
        <v>376.10026094814265</v>
      </c>
      <c r="M234" s="284">
        <f t="shared" si="17"/>
        <v>546.78445124920438</v>
      </c>
      <c r="O234" s="54"/>
    </row>
    <row r="235" spans="1:15" s="43" customFormat="1" ht="17.649999999999999" customHeight="1" x14ac:dyDescent="0.25">
      <c r="A235" s="158">
        <v>307</v>
      </c>
      <c r="B235" s="308" t="s">
        <v>687</v>
      </c>
      <c r="C235" s="284">
        <v>1324.4201604966015</v>
      </c>
      <c r="D235" s="284">
        <v>608.90961921435655</v>
      </c>
      <c r="E235" s="284">
        <v>15.28628327469613</v>
      </c>
      <c r="F235" s="284">
        <f t="shared" si="14"/>
        <v>624.19590248905263</v>
      </c>
      <c r="G235" s="284"/>
      <c r="H235" s="284">
        <v>96.543478042079599</v>
      </c>
      <c r="I235" s="284">
        <v>114.60277069735587</v>
      </c>
      <c r="J235" s="284">
        <f t="shared" si="15"/>
        <v>211.14624873943546</v>
      </c>
      <c r="K235" s="284"/>
      <c r="L235" s="284">
        <f t="shared" si="16"/>
        <v>489.07800926811342</v>
      </c>
      <c r="M235" s="284">
        <f t="shared" si="17"/>
        <v>700.22425800754888</v>
      </c>
      <c r="O235" s="54"/>
    </row>
    <row r="236" spans="1:15" ht="17.649999999999999" customHeight="1" x14ac:dyDescent="0.25">
      <c r="A236" s="158">
        <v>308</v>
      </c>
      <c r="B236" s="308" t="s">
        <v>688</v>
      </c>
      <c r="C236" s="284">
        <v>866.10252080836415</v>
      </c>
      <c r="D236" s="284">
        <v>664.39524504918529</v>
      </c>
      <c r="E236" s="284">
        <v>5.764747230004267</v>
      </c>
      <c r="F236" s="284">
        <f t="shared" si="14"/>
        <v>670.15999227918951</v>
      </c>
      <c r="G236" s="284"/>
      <c r="H236" s="284">
        <v>88.568478332281344</v>
      </c>
      <c r="I236" s="284">
        <v>88.792999882918451</v>
      </c>
      <c r="J236" s="284">
        <f t="shared" si="15"/>
        <v>177.36147821519978</v>
      </c>
      <c r="K236" s="284"/>
      <c r="L236" s="284">
        <f t="shared" si="16"/>
        <v>18.581050313974856</v>
      </c>
      <c r="M236" s="284">
        <f t="shared" si="17"/>
        <v>195.94252852917464</v>
      </c>
      <c r="O236" s="54"/>
    </row>
    <row r="237" spans="1:15" ht="17.649999999999999" customHeight="1" x14ac:dyDescent="0.25">
      <c r="A237" s="158">
        <v>309</v>
      </c>
      <c r="B237" s="307" t="s">
        <v>689</v>
      </c>
      <c r="C237" s="284">
        <v>810.37706711597377</v>
      </c>
      <c r="D237" s="284">
        <v>205.97294194322166</v>
      </c>
      <c r="E237" s="284">
        <v>28.104075708951374</v>
      </c>
      <c r="F237" s="284">
        <f t="shared" si="14"/>
        <v>234.07701765217303</v>
      </c>
      <c r="G237" s="284"/>
      <c r="H237" s="284">
        <v>25.335115783451528</v>
      </c>
      <c r="I237" s="284">
        <v>65.825140056468058</v>
      </c>
      <c r="J237" s="284">
        <f t="shared" si="15"/>
        <v>91.160255839919586</v>
      </c>
      <c r="K237" s="284"/>
      <c r="L237" s="284">
        <f t="shared" si="16"/>
        <v>485.13979362388113</v>
      </c>
      <c r="M237" s="284">
        <f t="shared" si="17"/>
        <v>576.30004946380075</v>
      </c>
      <c r="N237" s="43"/>
      <c r="O237" s="54"/>
    </row>
    <row r="238" spans="1:15" ht="21.75" customHeight="1" x14ac:dyDescent="0.25">
      <c r="A238" s="158">
        <v>312</v>
      </c>
      <c r="B238" s="308" t="s">
        <v>690</v>
      </c>
      <c r="C238" s="284">
        <v>442.12309746711213</v>
      </c>
      <c r="D238" s="284">
        <v>156.39134974276593</v>
      </c>
      <c r="E238" s="284">
        <v>18.712666127948975</v>
      </c>
      <c r="F238" s="284">
        <f t="shared" si="14"/>
        <v>175.1040158707149</v>
      </c>
      <c r="G238" s="284"/>
      <c r="H238" s="284">
        <v>17.161357070176027</v>
      </c>
      <c r="I238" s="284">
        <v>30.056614020441945</v>
      </c>
      <c r="J238" s="284">
        <f t="shared" si="15"/>
        <v>47.217971090617972</v>
      </c>
      <c r="K238" s="284"/>
      <c r="L238" s="284">
        <f t="shared" si="16"/>
        <v>219.80111050577923</v>
      </c>
      <c r="M238" s="284">
        <f t="shared" si="17"/>
        <v>267.0190815963972</v>
      </c>
      <c r="O238" s="54"/>
    </row>
    <row r="239" spans="1:15" ht="17.649999999999999" customHeight="1" x14ac:dyDescent="0.25">
      <c r="A239" s="158">
        <v>314</v>
      </c>
      <c r="B239" s="308" t="s">
        <v>691</v>
      </c>
      <c r="C239" s="284">
        <v>1599.4136353542738</v>
      </c>
      <c r="D239" s="284">
        <v>339.85587898828982</v>
      </c>
      <c r="E239" s="284">
        <v>2.9295032889958734</v>
      </c>
      <c r="F239" s="284">
        <f t="shared" si="14"/>
        <v>342.78538227728569</v>
      </c>
      <c r="G239" s="284"/>
      <c r="H239" s="284">
        <v>59.658485815841473</v>
      </c>
      <c r="I239" s="284">
        <v>68.615047462724888</v>
      </c>
      <c r="J239" s="284">
        <f t="shared" si="15"/>
        <v>128.27353327856636</v>
      </c>
      <c r="K239" s="284"/>
      <c r="L239" s="284">
        <f t="shared" si="16"/>
        <v>1128.3547197984217</v>
      </c>
      <c r="M239" s="284">
        <f t="shared" si="17"/>
        <v>1256.6282530769881</v>
      </c>
      <c r="N239" s="43"/>
      <c r="O239" s="54"/>
    </row>
    <row r="240" spans="1:15" ht="17.649999999999999" customHeight="1" x14ac:dyDescent="0.25">
      <c r="A240" s="158">
        <v>316</v>
      </c>
      <c r="B240" s="308" t="s">
        <v>692</v>
      </c>
      <c r="C240" s="284">
        <v>298.38881469484818</v>
      </c>
      <c r="D240" s="284">
        <v>131.06043152390939</v>
      </c>
      <c r="E240" s="284">
        <v>5.9382882017692635</v>
      </c>
      <c r="F240" s="284">
        <f t="shared" si="14"/>
        <v>136.99871972567865</v>
      </c>
      <c r="G240" s="284"/>
      <c r="H240" s="284">
        <v>20.331915354622954</v>
      </c>
      <c r="I240" s="284">
        <v>20.331915354622954</v>
      </c>
      <c r="J240" s="284">
        <f t="shared" si="15"/>
        <v>40.663830709245907</v>
      </c>
      <c r="K240" s="284"/>
      <c r="L240" s="284">
        <f t="shared" si="16"/>
        <v>120.72626425992362</v>
      </c>
      <c r="M240" s="284">
        <f t="shared" si="17"/>
        <v>161.39009496916952</v>
      </c>
      <c r="O240" s="54"/>
    </row>
    <row r="241" spans="1:15" ht="17.649999999999999" customHeight="1" x14ac:dyDescent="0.25">
      <c r="A241" s="158">
        <v>317</v>
      </c>
      <c r="B241" s="308" t="s">
        <v>693</v>
      </c>
      <c r="C241" s="284">
        <v>1121.2374607003876</v>
      </c>
      <c r="D241" s="284">
        <v>568.25279577913579</v>
      </c>
      <c r="E241" s="284">
        <v>5.9449915375703322</v>
      </c>
      <c r="F241" s="284">
        <f t="shared" si="14"/>
        <v>574.19778731670613</v>
      </c>
      <c r="G241" s="284"/>
      <c r="H241" s="284">
        <v>78.953828942558516</v>
      </c>
      <c r="I241" s="284">
        <v>78.953828942558502</v>
      </c>
      <c r="J241" s="284">
        <f t="shared" si="15"/>
        <v>157.90765788511703</v>
      </c>
      <c r="K241" s="284"/>
      <c r="L241" s="284">
        <f t="shared" si="16"/>
        <v>389.13201549856444</v>
      </c>
      <c r="M241" s="284">
        <f t="shared" si="17"/>
        <v>547.03967338368147</v>
      </c>
      <c r="O241" s="54"/>
    </row>
    <row r="242" spans="1:15" ht="17.649999999999999" customHeight="1" x14ac:dyDescent="0.25">
      <c r="A242" s="158">
        <v>318</v>
      </c>
      <c r="B242" s="308" t="s">
        <v>694</v>
      </c>
      <c r="C242" s="284">
        <v>251.3053170207933</v>
      </c>
      <c r="D242" s="284">
        <v>195.13375534354654</v>
      </c>
      <c r="E242" s="284">
        <v>0</v>
      </c>
      <c r="F242" s="284">
        <f t="shared" si="14"/>
        <v>195.13375534354654</v>
      </c>
      <c r="G242" s="284"/>
      <c r="H242" s="284">
        <v>26.017834045806204</v>
      </c>
      <c r="I242" s="284">
        <v>26.017834146988694</v>
      </c>
      <c r="J242" s="284">
        <f t="shared" si="15"/>
        <v>52.035668192794901</v>
      </c>
      <c r="K242" s="284"/>
      <c r="L242" s="284">
        <f t="shared" si="16"/>
        <v>4.1358934844518558</v>
      </c>
      <c r="M242" s="284">
        <f t="shared" si="17"/>
        <v>56.171561677246757</v>
      </c>
      <c r="O242" s="54"/>
    </row>
    <row r="243" spans="1:15" ht="17.649999999999999" customHeight="1" x14ac:dyDescent="0.25">
      <c r="A243" s="158">
        <v>319</v>
      </c>
      <c r="B243" s="308" t="s">
        <v>695</v>
      </c>
      <c r="C243" s="284">
        <v>752.53311911007279</v>
      </c>
      <c r="D243" s="284">
        <v>489.14652742729504</v>
      </c>
      <c r="E243" s="284">
        <v>37.626655955945765</v>
      </c>
      <c r="F243" s="284">
        <f t="shared" si="14"/>
        <v>526.77318338324085</v>
      </c>
      <c r="G243" s="284"/>
      <c r="H243" s="284">
        <v>75.253311911891529</v>
      </c>
      <c r="I243" s="284">
        <v>75.253311911891544</v>
      </c>
      <c r="J243" s="284">
        <f t="shared" si="15"/>
        <v>150.50662382378306</v>
      </c>
      <c r="K243" s="284"/>
      <c r="L243" s="284">
        <f t="shared" si="16"/>
        <v>75.253311903048882</v>
      </c>
      <c r="M243" s="284">
        <f t="shared" si="17"/>
        <v>225.75993572683194</v>
      </c>
      <c r="O243" s="54"/>
    </row>
    <row r="244" spans="1:15" ht="17.649999999999999" customHeight="1" x14ac:dyDescent="0.25">
      <c r="A244" s="158">
        <v>320</v>
      </c>
      <c r="B244" s="308" t="s">
        <v>696</v>
      </c>
      <c r="C244" s="284">
        <v>1011.5662177630056</v>
      </c>
      <c r="D244" s="284">
        <v>435.49184308626241</v>
      </c>
      <c r="E244" s="284">
        <v>12.354379580593479</v>
      </c>
      <c r="F244" s="284">
        <f t="shared" si="14"/>
        <v>447.84622266685591</v>
      </c>
      <c r="G244" s="284"/>
      <c r="H244" s="284">
        <v>64.158223045888818</v>
      </c>
      <c r="I244" s="284">
        <v>66.340710496011837</v>
      </c>
      <c r="J244" s="284">
        <f t="shared" si="15"/>
        <v>130.49893354190067</v>
      </c>
      <c r="K244" s="284"/>
      <c r="L244" s="284">
        <f t="shared" si="16"/>
        <v>433.22106155424899</v>
      </c>
      <c r="M244" s="284">
        <f t="shared" si="17"/>
        <v>563.71999509614966</v>
      </c>
      <c r="O244" s="54"/>
    </row>
    <row r="245" spans="1:15" ht="13.5" x14ac:dyDescent="0.25">
      <c r="A245" s="158">
        <v>322</v>
      </c>
      <c r="B245" s="308" t="s">
        <v>697</v>
      </c>
      <c r="C245" s="284">
        <v>7393.9788227081599</v>
      </c>
      <c r="D245" s="284">
        <v>2311.804496212802</v>
      </c>
      <c r="E245" s="284">
        <v>58.461068942692421</v>
      </c>
      <c r="F245" s="284">
        <f t="shared" si="14"/>
        <v>2370.2655651554942</v>
      </c>
      <c r="G245" s="284"/>
      <c r="H245" s="284">
        <v>293.61369545317677</v>
      </c>
      <c r="I245" s="284">
        <v>350.69807087322226</v>
      </c>
      <c r="J245" s="284">
        <f t="shared" si="15"/>
        <v>644.31176632639904</v>
      </c>
      <c r="K245" s="284"/>
      <c r="L245" s="284">
        <f t="shared" si="16"/>
        <v>4379.4014912262664</v>
      </c>
      <c r="M245" s="284">
        <f t="shared" si="17"/>
        <v>5023.7132575526657</v>
      </c>
      <c r="O245" s="54"/>
    </row>
    <row r="246" spans="1:15" ht="17.649999999999999" customHeight="1" x14ac:dyDescent="0.25">
      <c r="A246" s="158">
        <v>327</v>
      </c>
      <c r="B246" s="308" t="s">
        <v>698</v>
      </c>
      <c r="C246" s="284">
        <v>876.64313063751183</v>
      </c>
      <c r="D246" s="284">
        <v>1.334634453344</v>
      </c>
      <c r="E246" s="284">
        <v>27.436805101672</v>
      </c>
      <c r="F246" s="284">
        <f t="shared" si="14"/>
        <v>28.771439555016002</v>
      </c>
      <c r="G246" s="284"/>
      <c r="H246" s="284">
        <v>26.769487874999996</v>
      </c>
      <c r="I246" s="284">
        <v>54.873610203344001</v>
      </c>
      <c r="J246" s="284">
        <f>+H246+I246</f>
        <v>81.643098078343996</v>
      </c>
      <c r="K246" s="284"/>
      <c r="L246" s="284">
        <f>SUM(C246-F246-J246)</f>
        <v>766.22859300415178</v>
      </c>
      <c r="M246" s="284">
        <f>J246+L246</f>
        <v>847.87169108249577</v>
      </c>
      <c r="O246" s="54"/>
    </row>
    <row r="247" spans="1:15" ht="13.5" x14ac:dyDescent="0.25">
      <c r="A247" s="158">
        <v>328</v>
      </c>
      <c r="B247" s="307" t="s">
        <v>699</v>
      </c>
      <c r="C247" s="284">
        <v>75.705913076806652</v>
      </c>
      <c r="D247" s="284">
        <v>12.817794857821102</v>
      </c>
      <c r="E247" s="284">
        <v>2.5218218904700254</v>
      </c>
      <c r="F247" s="284">
        <f t="shared" si="14"/>
        <v>15.339616748291128</v>
      </c>
      <c r="G247" s="284"/>
      <c r="H247" s="284">
        <v>9.8069966843352438E-2</v>
      </c>
      <c r="I247" s="284">
        <v>2.6815440081371058</v>
      </c>
      <c r="J247" s="284">
        <f t="shared" si="15"/>
        <v>2.779613974980458</v>
      </c>
      <c r="K247" s="284"/>
      <c r="L247" s="284">
        <f t="shared" si="16"/>
        <v>57.586682353535068</v>
      </c>
      <c r="M247" s="284">
        <f t="shared" si="17"/>
        <v>60.366296328515524</v>
      </c>
      <c r="O247" s="54"/>
    </row>
    <row r="248" spans="1:15" ht="14.25" customHeight="1" x14ac:dyDescent="0.25">
      <c r="A248" s="158">
        <v>336</v>
      </c>
      <c r="B248" s="311" t="s">
        <v>700</v>
      </c>
      <c r="C248" s="284">
        <v>1066.3465980113633</v>
      </c>
      <c r="D248" s="284">
        <v>300.40145934937368</v>
      </c>
      <c r="E248" s="284">
        <v>25.732335363001479</v>
      </c>
      <c r="F248" s="284">
        <f t="shared" si="14"/>
        <v>326.13379471237516</v>
      </c>
      <c r="G248" s="284"/>
      <c r="H248" s="284">
        <v>49.616006026967526</v>
      </c>
      <c r="I248" s="284">
        <v>88.464022612296759</v>
      </c>
      <c r="J248" s="284">
        <f>+H248+I248</f>
        <v>138.0800286392643</v>
      </c>
      <c r="K248" s="284"/>
      <c r="L248" s="284">
        <f>SUM(C248-F248-J248)</f>
        <v>602.13277465972374</v>
      </c>
      <c r="M248" s="284">
        <f>J248+L248</f>
        <v>740.21280329898809</v>
      </c>
      <c r="O248" s="54"/>
    </row>
    <row r="249" spans="1:15" ht="13.5" x14ac:dyDescent="0.25">
      <c r="A249" s="158">
        <v>339</v>
      </c>
      <c r="B249" s="308" t="s">
        <v>701</v>
      </c>
      <c r="C249" s="284">
        <v>9130.6063432807077</v>
      </c>
      <c r="D249" s="284">
        <v>2494.3140430489702</v>
      </c>
      <c r="E249" s="284">
        <v>173.71301962431971</v>
      </c>
      <c r="F249" s="284">
        <f t="shared" si="14"/>
        <v>2668.0270626732899</v>
      </c>
      <c r="G249" s="284"/>
      <c r="H249" s="284">
        <v>350.67675683243118</v>
      </c>
      <c r="I249" s="284">
        <v>581.25507677674079</v>
      </c>
      <c r="J249" s="284">
        <f t="shared" si="15"/>
        <v>931.93183360917192</v>
      </c>
      <c r="K249" s="284"/>
      <c r="L249" s="284">
        <f t="shared" si="16"/>
        <v>5530.6474469982459</v>
      </c>
      <c r="M249" s="284">
        <f t="shared" si="17"/>
        <v>6462.5792806074178</v>
      </c>
      <c r="O249" s="54"/>
    </row>
    <row r="250" spans="1:15" ht="20.25" customHeight="1" x14ac:dyDescent="0.25">
      <c r="A250" s="158">
        <v>348</v>
      </c>
      <c r="B250" s="308" t="s">
        <v>702</v>
      </c>
      <c r="C250" s="284">
        <v>97.114476163831981</v>
      </c>
      <c r="D250" s="284">
        <v>12.899499357816001</v>
      </c>
      <c r="E250" s="284">
        <v>2.4548358975999995E-2</v>
      </c>
      <c r="F250" s="284">
        <f t="shared" si="14"/>
        <v>12.924047716792002</v>
      </c>
      <c r="G250" s="284"/>
      <c r="H250" s="284">
        <v>3.2126007852400011</v>
      </c>
      <c r="I250" s="284">
        <v>3.2616959999040009</v>
      </c>
      <c r="J250" s="284">
        <f>+H250+I250</f>
        <v>6.4742967851440021</v>
      </c>
      <c r="K250" s="284"/>
      <c r="L250" s="284">
        <f>SUM(C250-F250-J250)</f>
        <v>77.716131661895972</v>
      </c>
      <c r="M250" s="284">
        <f>J250+L250</f>
        <v>84.190428447039977</v>
      </c>
      <c r="O250" s="54"/>
    </row>
    <row r="251" spans="1:15" ht="16.5" customHeight="1" x14ac:dyDescent="0.25">
      <c r="A251" s="158">
        <v>350</v>
      </c>
      <c r="B251" s="308" t="s">
        <v>703</v>
      </c>
      <c r="C251" s="284">
        <v>1259.3262668038899</v>
      </c>
      <c r="D251" s="284">
        <v>211.47517358597037</v>
      </c>
      <c r="E251" s="284">
        <v>41.669423706766871</v>
      </c>
      <c r="F251" s="284">
        <f t="shared" si="14"/>
        <v>253.14459729273725</v>
      </c>
      <c r="G251" s="284"/>
      <c r="H251" s="284">
        <v>0.92560917758244543</v>
      </c>
      <c r="I251" s="284">
        <v>43.249090108669314</v>
      </c>
      <c r="J251" s="284">
        <f>+H251+I251</f>
        <v>44.174699286251759</v>
      </c>
      <c r="K251" s="284"/>
      <c r="L251" s="284">
        <f>SUM(C251-F251-J251)</f>
        <v>962.0069702249009</v>
      </c>
      <c r="M251" s="284">
        <f>J251+L251</f>
        <v>1006.1816695111527</v>
      </c>
      <c r="O251" s="54"/>
    </row>
    <row r="252" spans="1:15" s="43" customFormat="1" ht="17.649999999999999" customHeight="1" x14ac:dyDescent="0.25">
      <c r="A252" s="297">
        <v>21</v>
      </c>
      <c r="B252" s="312" t="s">
        <v>704</v>
      </c>
      <c r="C252" s="302">
        <f>SUM(C253:C274)</f>
        <v>54913.050272380504</v>
      </c>
      <c r="D252" s="302">
        <f>SUM(D253:D274)</f>
        <v>18949.692103275207</v>
      </c>
      <c r="E252" s="302">
        <f>SUM(E253:E274)</f>
        <v>780.72648512997341</v>
      </c>
      <c r="F252" s="302">
        <f>SUM(F253:F274)</f>
        <v>19730.418588405188</v>
      </c>
      <c r="G252" s="302"/>
      <c r="H252" s="302">
        <f>SUM(H253:H274)</f>
        <v>2271.0612827867749</v>
      </c>
      <c r="I252" s="302">
        <f>SUM(I253:I274)</f>
        <v>3666.8562758340727</v>
      </c>
      <c r="J252" s="302">
        <f>SUM(J253:J274)</f>
        <v>5937.9175586208476</v>
      </c>
      <c r="K252" s="302">
        <f>SUM(K253:K273)</f>
        <v>0</v>
      </c>
      <c r="L252" s="302">
        <f>SUM(L253:L274)</f>
        <v>29244.71412535448</v>
      </c>
      <c r="M252" s="302">
        <f>SUM(M253:M274)</f>
        <v>35182.631683975327</v>
      </c>
      <c r="N252" s="58"/>
      <c r="O252" s="54"/>
    </row>
    <row r="253" spans="1:15" s="43" customFormat="1" ht="17.649999999999999" customHeight="1" x14ac:dyDescent="0.25">
      <c r="A253" s="158">
        <v>188</v>
      </c>
      <c r="B253" s="303" t="s">
        <v>27</v>
      </c>
      <c r="C253" s="284">
        <v>2983.6593524354266</v>
      </c>
      <c r="D253" s="284">
        <v>2853.6694187990529</v>
      </c>
      <c r="E253" s="284">
        <v>4.5628463928511156</v>
      </c>
      <c r="F253" s="284">
        <f t="shared" ref="F253:F274" si="19">+D253+E253</f>
        <v>2858.2322651919039</v>
      </c>
      <c r="G253" s="284"/>
      <c r="H253" s="284">
        <v>20.405439185893059</v>
      </c>
      <c r="I253" s="284">
        <v>33.412631749218853</v>
      </c>
      <c r="J253" s="284">
        <f t="shared" ref="J253:J272" si="20">+H253+I253</f>
        <v>53.818070935111912</v>
      </c>
      <c r="K253" s="284"/>
      <c r="L253" s="284">
        <f t="shared" ref="L253:L272" si="21">SUM(C253-F253-J253)</f>
        <v>71.609016308410787</v>
      </c>
      <c r="M253" s="284">
        <f t="shared" ref="M253:M274" si="22">J253+L253</f>
        <v>125.42708724352269</v>
      </c>
      <c r="O253" s="59"/>
    </row>
    <row r="254" spans="1:15" s="43" customFormat="1" ht="17.649999999999999" customHeight="1" x14ac:dyDescent="0.25">
      <c r="A254" s="158">
        <v>209</v>
      </c>
      <c r="B254" s="308" t="s">
        <v>705</v>
      </c>
      <c r="C254" s="284">
        <v>883.05089718359329</v>
      </c>
      <c r="D254" s="284">
        <v>738.64963308223128</v>
      </c>
      <c r="E254" s="284">
        <v>4.1058159167564376</v>
      </c>
      <c r="F254" s="284">
        <f t="shared" si="19"/>
        <v>742.75544899898773</v>
      </c>
      <c r="G254" s="284"/>
      <c r="H254" s="284">
        <v>24.863538407940599</v>
      </c>
      <c r="I254" s="284">
        <v>35.007013220939172</v>
      </c>
      <c r="J254" s="284">
        <f t="shared" si="20"/>
        <v>59.870551628879767</v>
      </c>
      <c r="K254" s="284"/>
      <c r="L254" s="284">
        <f t="shared" si="21"/>
        <v>80.424896555725795</v>
      </c>
      <c r="M254" s="284">
        <f t="shared" si="22"/>
        <v>140.29544818460556</v>
      </c>
      <c r="O254" s="59"/>
    </row>
    <row r="255" spans="1:15" s="43" customFormat="1" ht="17.649999999999999" customHeight="1" x14ac:dyDescent="0.25">
      <c r="A255" s="158">
        <v>245</v>
      </c>
      <c r="B255" s="308" t="s">
        <v>706</v>
      </c>
      <c r="C255" s="284">
        <v>668.85688266660623</v>
      </c>
      <c r="D255" s="284">
        <v>576.41447899745845</v>
      </c>
      <c r="E255" s="284">
        <v>8.8553351629295118</v>
      </c>
      <c r="F255" s="284">
        <f t="shared" si="19"/>
        <v>585.26981416038791</v>
      </c>
      <c r="G255" s="284"/>
      <c r="H255" s="284">
        <v>24.587527057048902</v>
      </c>
      <c r="I255" s="284">
        <v>29.09029031021581</v>
      </c>
      <c r="J255" s="284">
        <f t="shared" si="20"/>
        <v>53.677817367264709</v>
      </c>
      <c r="K255" s="284"/>
      <c r="L255" s="284">
        <f t="shared" si="21"/>
        <v>29.909251138953607</v>
      </c>
      <c r="M255" s="284">
        <f t="shared" si="22"/>
        <v>83.587068506218316</v>
      </c>
      <c r="N255" s="50"/>
      <c r="O255" s="59"/>
    </row>
    <row r="256" spans="1:15" s="43" customFormat="1" ht="17.649999999999999" customHeight="1" x14ac:dyDescent="0.25">
      <c r="A256" s="158">
        <v>249</v>
      </c>
      <c r="B256" s="308" t="s">
        <v>707</v>
      </c>
      <c r="C256" s="284">
        <v>741.78587704735844</v>
      </c>
      <c r="D256" s="284">
        <v>538.45538663433513</v>
      </c>
      <c r="E256" s="284">
        <v>6.4165767574124608</v>
      </c>
      <c r="F256" s="284">
        <f t="shared" si="19"/>
        <v>544.87196339174761</v>
      </c>
      <c r="G256" s="284"/>
      <c r="H256" s="284">
        <v>46.078065581432959</v>
      </c>
      <c r="I256" s="284">
        <v>75.291181524328962</v>
      </c>
      <c r="J256" s="284">
        <f t="shared" si="20"/>
        <v>121.36924710576193</v>
      </c>
      <c r="K256" s="284"/>
      <c r="L256" s="284">
        <f t="shared" si="21"/>
        <v>75.544666549848898</v>
      </c>
      <c r="M256" s="284">
        <f t="shared" si="22"/>
        <v>196.91391365561083</v>
      </c>
      <c r="O256" s="59"/>
    </row>
    <row r="257" spans="1:15" s="43" customFormat="1" ht="17.649999999999999" customHeight="1" x14ac:dyDescent="0.25">
      <c r="A257" s="158">
        <v>264</v>
      </c>
      <c r="B257" s="307" t="s">
        <v>36</v>
      </c>
      <c r="C257" s="284">
        <v>10098.873343224501</v>
      </c>
      <c r="D257" s="284">
        <v>4914.2638130014484</v>
      </c>
      <c r="E257" s="284">
        <v>22.467248990539737</v>
      </c>
      <c r="F257" s="284">
        <f t="shared" si="19"/>
        <v>4936.7310619919881</v>
      </c>
      <c r="G257" s="284"/>
      <c r="H257" s="284">
        <v>790.60927687977835</v>
      </c>
      <c r="I257" s="284">
        <v>850.37246854226589</v>
      </c>
      <c r="J257" s="284">
        <f t="shared" si="20"/>
        <v>1640.9817454220442</v>
      </c>
      <c r="K257" s="284"/>
      <c r="L257" s="284">
        <f t="shared" si="21"/>
        <v>3521.1605358104684</v>
      </c>
      <c r="M257" s="284">
        <f t="shared" si="22"/>
        <v>5162.1422812325127</v>
      </c>
      <c r="O257" s="59"/>
    </row>
    <row r="258" spans="1:15" ht="17.649999999999999" customHeight="1" x14ac:dyDescent="0.25">
      <c r="A258" s="158">
        <v>266</v>
      </c>
      <c r="B258" s="307" t="s">
        <v>37</v>
      </c>
      <c r="C258" s="284">
        <v>526.41974660180449</v>
      </c>
      <c r="D258" s="284">
        <v>207.38407611554308</v>
      </c>
      <c r="E258" s="284">
        <v>23.753359017254123</v>
      </c>
      <c r="F258" s="284">
        <f t="shared" si="19"/>
        <v>231.13743513279721</v>
      </c>
      <c r="G258" s="284"/>
      <c r="H258" s="284">
        <v>22.154320257318119</v>
      </c>
      <c r="I258" s="284">
        <v>45.907679274572239</v>
      </c>
      <c r="J258" s="284">
        <f t="shared" si="20"/>
        <v>68.061999531890365</v>
      </c>
      <c r="K258" s="284"/>
      <c r="L258" s="284">
        <f t="shared" si="21"/>
        <v>227.22031193711689</v>
      </c>
      <c r="M258" s="284">
        <f t="shared" si="22"/>
        <v>295.28231146900725</v>
      </c>
      <c r="N258" s="43"/>
      <c r="O258" s="59"/>
    </row>
    <row r="259" spans="1:15" ht="17.649999999999999" customHeight="1" x14ac:dyDescent="0.25">
      <c r="A259" s="158">
        <v>274</v>
      </c>
      <c r="B259" s="307" t="s">
        <v>708</v>
      </c>
      <c r="C259" s="284">
        <v>1711.5727030575176</v>
      </c>
      <c r="D259" s="284">
        <v>1127.9831043284221</v>
      </c>
      <c r="E259" s="284">
        <v>10.568669463881385</v>
      </c>
      <c r="F259" s="284">
        <f t="shared" si="19"/>
        <v>1138.5517737923035</v>
      </c>
      <c r="G259" s="284"/>
      <c r="H259" s="284">
        <v>103.45279454460415</v>
      </c>
      <c r="I259" s="284">
        <v>134.75790834734877</v>
      </c>
      <c r="J259" s="284">
        <f t="shared" si="20"/>
        <v>238.21070289195291</v>
      </c>
      <c r="K259" s="284"/>
      <c r="L259" s="284">
        <f t="shared" si="21"/>
        <v>334.81022637326123</v>
      </c>
      <c r="M259" s="284">
        <f t="shared" si="22"/>
        <v>573.02092926521414</v>
      </c>
      <c r="N259" s="43"/>
      <c r="O259" s="59"/>
    </row>
    <row r="260" spans="1:15" ht="17.649999999999999" customHeight="1" x14ac:dyDescent="0.25">
      <c r="A260" s="158">
        <v>278</v>
      </c>
      <c r="B260" s="307" t="s">
        <v>709</v>
      </c>
      <c r="C260" s="284">
        <v>3574.4847999999997</v>
      </c>
      <c r="D260" s="284">
        <v>878.72751244249616</v>
      </c>
      <c r="E260" s="284">
        <v>104.25580655531199</v>
      </c>
      <c r="F260" s="284">
        <f t="shared" si="19"/>
        <v>982.98331899780817</v>
      </c>
      <c r="G260" s="284"/>
      <c r="H260" s="284">
        <v>74.468433277656004</v>
      </c>
      <c r="I260" s="284">
        <v>178.72423983296798</v>
      </c>
      <c r="J260" s="284">
        <f t="shared" si="20"/>
        <v>253.19267311062399</v>
      </c>
      <c r="K260" s="284"/>
      <c r="L260" s="284">
        <f t="shared" si="21"/>
        <v>2338.3088078915675</v>
      </c>
      <c r="M260" s="284">
        <f t="shared" si="22"/>
        <v>2591.5014810021917</v>
      </c>
      <c r="N260" s="43"/>
      <c r="O260" s="59"/>
    </row>
    <row r="261" spans="1:15" ht="17.649999999999999" customHeight="1" x14ac:dyDescent="0.25">
      <c r="A261" s="158">
        <v>280</v>
      </c>
      <c r="B261" s="307" t="s">
        <v>710</v>
      </c>
      <c r="C261" s="284">
        <v>412.47510898742979</v>
      </c>
      <c r="D261" s="284">
        <v>188.38821065941602</v>
      </c>
      <c r="E261" s="284">
        <v>3.993556404455934</v>
      </c>
      <c r="F261" s="284">
        <f t="shared" si="19"/>
        <v>192.38176706387196</v>
      </c>
      <c r="G261" s="284"/>
      <c r="H261" s="284">
        <v>24.232469248388885</v>
      </c>
      <c r="I261" s="284">
        <v>29.352062636461245</v>
      </c>
      <c r="J261" s="284">
        <f t="shared" si="20"/>
        <v>53.584531884850129</v>
      </c>
      <c r="K261" s="284"/>
      <c r="L261" s="284">
        <f t="shared" si="21"/>
        <v>166.50881003870771</v>
      </c>
      <c r="M261" s="284">
        <f t="shared" si="22"/>
        <v>220.09334192355783</v>
      </c>
      <c r="N261" s="43"/>
      <c r="O261" s="59"/>
    </row>
    <row r="262" spans="1:15" ht="17.649999999999999" customHeight="1" x14ac:dyDescent="0.25">
      <c r="A262" s="158">
        <v>282</v>
      </c>
      <c r="B262" s="307" t="s">
        <v>711</v>
      </c>
      <c r="C262" s="284">
        <v>266.7213229784245</v>
      </c>
      <c r="D262" s="284">
        <v>65.441461011207736</v>
      </c>
      <c r="E262" s="284">
        <v>7.0656754184960002</v>
      </c>
      <c r="F262" s="284">
        <f t="shared" si="19"/>
        <v>72.507136429703735</v>
      </c>
      <c r="G262" s="284"/>
      <c r="H262" s="284">
        <v>5.4751061670414076</v>
      </c>
      <c r="I262" s="284">
        <v>12.540781585537408</v>
      </c>
      <c r="J262" s="284">
        <f t="shared" si="20"/>
        <v>18.015887752578816</v>
      </c>
      <c r="K262" s="284"/>
      <c r="L262" s="284">
        <f t="shared" si="21"/>
        <v>176.19829879614196</v>
      </c>
      <c r="M262" s="284">
        <f t="shared" si="22"/>
        <v>194.21418654872076</v>
      </c>
      <c r="N262" s="43"/>
      <c r="O262" s="59"/>
    </row>
    <row r="263" spans="1:15" ht="17.649999999999999" customHeight="1" x14ac:dyDescent="0.25">
      <c r="A263" s="158">
        <v>284</v>
      </c>
      <c r="B263" s="307" t="s">
        <v>712</v>
      </c>
      <c r="C263" s="284">
        <v>718.07056799999998</v>
      </c>
      <c r="D263" s="284">
        <v>491.31144132469598</v>
      </c>
      <c r="E263" s="284">
        <v>0</v>
      </c>
      <c r="F263" s="284">
        <f t="shared" si="19"/>
        <v>491.31144132469598</v>
      </c>
      <c r="G263" s="284"/>
      <c r="H263" s="284">
        <v>75.586375614111986</v>
      </c>
      <c r="I263" s="284">
        <v>75.586375614111986</v>
      </c>
      <c r="J263" s="284">
        <f t="shared" si="20"/>
        <v>151.17275122822397</v>
      </c>
      <c r="K263" s="284"/>
      <c r="L263" s="284">
        <f t="shared" si="21"/>
        <v>75.58637544708003</v>
      </c>
      <c r="M263" s="284">
        <f t="shared" si="22"/>
        <v>226.759126675304</v>
      </c>
      <c r="N263" s="43"/>
      <c r="O263" s="59"/>
    </row>
    <row r="264" spans="1:15" ht="17.649999999999999" customHeight="1" x14ac:dyDescent="0.25">
      <c r="A264" s="158">
        <v>296</v>
      </c>
      <c r="B264" s="307" t="s">
        <v>45</v>
      </c>
      <c r="C264" s="284">
        <v>8105.3898056695807</v>
      </c>
      <c r="D264" s="284">
        <v>2858.1737651929357</v>
      </c>
      <c r="E264" s="284">
        <v>207.42871668987047</v>
      </c>
      <c r="F264" s="284">
        <f t="shared" si="19"/>
        <v>3065.6024818828059</v>
      </c>
      <c r="G264" s="284"/>
      <c r="H264" s="284">
        <v>428.26306140213978</v>
      </c>
      <c r="I264" s="284">
        <v>635.69177809201028</v>
      </c>
      <c r="J264" s="284">
        <f t="shared" si="20"/>
        <v>1063.9548394941501</v>
      </c>
      <c r="K264" s="284"/>
      <c r="L264" s="284">
        <f t="shared" si="21"/>
        <v>3975.8324842926249</v>
      </c>
      <c r="M264" s="284">
        <f t="shared" si="22"/>
        <v>5039.7873237867752</v>
      </c>
      <c r="N264" s="43"/>
      <c r="O264" s="59"/>
    </row>
    <row r="265" spans="1:15" ht="17.649999999999999" customHeight="1" x14ac:dyDescent="0.25">
      <c r="A265" s="158">
        <v>297</v>
      </c>
      <c r="B265" s="307" t="s">
        <v>713</v>
      </c>
      <c r="C265" s="284">
        <v>1581.5843565643306</v>
      </c>
      <c r="D265" s="284">
        <v>393.70991857567043</v>
      </c>
      <c r="E265" s="284">
        <v>3.7414941043477876</v>
      </c>
      <c r="F265" s="284">
        <f t="shared" si="19"/>
        <v>397.45141268001822</v>
      </c>
      <c r="G265" s="284"/>
      <c r="H265" s="284">
        <v>72.926996870493895</v>
      </c>
      <c r="I265" s="284">
        <v>85.318181680441967</v>
      </c>
      <c r="J265" s="284">
        <f t="shared" si="20"/>
        <v>158.24517855093586</v>
      </c>
      <c r="K265" s="284"/>
      <c r="L265" s="284">
        <f t="shared" si="21"/>
        <v>1025.8877653333766</v>
      </c>
      <c r="M265" s="284">
        <f t="shared" si="22"/>
        <v>1184.1329438843125</v>
      </c>
      <c r="N265" s="43"/>
      <c r="O265" s="59"/>
    </row>
    <row r="266" spans="1:15" ht="17.649999999999999" customHeight="1" x14ac:dyDescent="0.25">
      <c r="A266" s="158">
        <v>298</v>
      </c>
      <c r="B266" s="307" t="s">
        <v>47</v>
      </c>
      <c r="C266" s="284">
        <v>6940.5457227858233</v>
      </c>
      <c r="D266" s="284">
        <v>231.351524026048</v>
      </c>
      <c r="E266" s="284">
        <v>231.351524026048</v>
      </c>
      <c r="F266" s="284">
        <f t="shared" si="19"/>
        <v>462.70304805209599</v>
      </c>
      <c r="G266" s="284"/>
      <c r="H266" s="284">
        <v>0</v>
      </c>
      <c r="I266" s="284">
        <v>694.05457224517579</v>
      </c>
      <c r="J266" s="284">
        <f>H266+I266</f>
        <v>694.05457224517579</v>
      </c>
      <c r="K266" s="284"/>
      <c r="L266" s="284">
        <f>SUM(C266-F266-J266)</f>
        <v>5783.788102488551</v>
      </c>
      <c r="M266" s="284">
        <f>SUM(J266+L266)</f>
        <v>6477.8426747337271</v>
      </c>
      <c r="N266" s="43"/>
      <c r="O266" s="59"/>
    </row>
    <row r="267" spans="1:15" ht="17.649999999999999" customHeight="1" x14ac:dyDescent="0.25">
      <c r="A267" s="158">
        <v>310</v>
      </c>
      <c r="B267" s="308" t="s">
        <v>714</v>
      </c>
      <c r="C267" s="284">
        <v>575.73204193147808</v>
      </c>
      <c r="D267" s="284">
        <v>159.93746065266694</v>
      </c>
      <c r="E267" s="284">
        <v>3.6602712922729288</v>
      </c>
      <c r="F267" s="284">
        <f t="shared" si="19"/>
        <v>163.59773194493988</v>
      </c>
      <c r="G267" s="284"/>
      <c r="H267" s="284">
        <v>31.796173305055838</v>
      </c>
      <c r="I267" s="284">
        <v>31.830952089673342</v>
      </c>
      <c r="J267" s="284">
        <f t="shared" si="20"/>
        <v>63.627125394729177</v>
      </c>
      <c r="K267" s="284"/>
      <c r="L267" s="284">
        <f t="shared" si="21"/>
        <v>348.50718459180905</v>
      </c>
      <c r="M267" s="284">
        <f t="shared" si="22"/>
        <v>412.13430998653826</v>
      </c>
      <c r="N267" s="43"/>
      <c r="O267" s="59"/>
    </row>
    <row r="268" spans="1:15" ht="17.649999999999999" customHeight="1" x14ac:dyDescent="0.25">
      <c r="A268" s="158">
        <v>311</v>
      </c>
      <c r="B268" s="308" t="s">
        <v>715</v>
      </c>
      <c r="C268" s="284">
        <v>5381.8106982400977</v>
      </c>
      <c r="D268" s="284">
        <v>1137.8968550802267</v>
      </c>
      <c r="E268" s="284">
        <v>38.694460768884454</v>
      </c>
      <c r="F268" s="284">
        <f t="shared" si="19"/>
        <v>1176.5913158491112</v>
      </c>
      <c r="G268" s="284"/>
      <c r="H268" s="284">
        <v>229.29662289387647</v>
      </c>
      <c r="I268" s="284">
        <v>267.9910836627609</v>
      </c>
      <c r="J268" s="284">
        <f t="shared" si="20"/>
        <v>497.28770655663737</v>
      </c>
      <c r="K268" s="284"/>
      <c r="L268" s="284">
        <f t="shared" si="21"/>
        <v>3707.9316758343493</v>
      </c>
      <c r="M268" s="284">
        <f t="shared" si="22"/>
        <v>4205.2193823909865</v>
      </c>
      <c r="N268" s="43"/>
      <c r="O268" s="59"/>
    </row>
    <row r="269" spans="1:15" ht="17.649999999999999" customHeight="1" x14ac:dyDescent="0.25">
      <c r="A269" s="158">
        <v>313</v>
      </c>
      <c r="B269" s="313" t="s">
        <v>716</v>
      </c>
      <c r="C269" s="284">
        <v>6674.6944156393738</v>
      </c>
      <c r="D269" s="284">
        <v>889.9592552404157</v>
      </c>
      <c r="E269" s="284">
        <v>0</v>
      </c>
      <c r="F269" s="284">
        <f t="shared" si="19"/>
        <v>889.9592552404157</v>
      </c>
      <c r="G269" s="284"/>
      <c r="H269" s="284">
        <v>222.48981381010393</v>
      </c>
      <c r="I269" s="284">
        <v>222.48981381010393</v>
      </c>
      <c r="J269" s="284">
        <f t="shared" si="20"/>
        <v>444.97962762020785</v>
      </c>
      <c r="K269" s="284"/>
      <c r="L269" s="284">
        <f t="shared" si="21"/>
        <v>5339.7555327787504</v>
      </c>
      <c r="M269" s="284">
        <f t="shared" si="22"/>
        <v>5784.7351603989582</v>
      </c>
      <c r="O269" s="59"/>
    </row>
    <row r="270" spans="1:15" ht="17.649999999999999" customHeight="1" x14ac:dyDescent="0.25">
      <c r="A270" s="158">
        <v>321</v>
      </c>
      <c r="B270" s="308" t="s">
        <v>717</v>
      </c>
      <c r="C270" s="284">
        <v>524.54510013103993</v>
      </c>
      <c r="D270" s="284">
        <v>178.04347267130288</v>
      </c>
      <c r="E270" s="284">
        <v>13.894381328267478</v>
      </c>
      <c r="F270" s="284">
        <f t="shared" si="19"/>
        <v>191.93785399957036</v>
      </c>
      <c r="G270" s="284"/>
      <c r="H270" s="284">
        <v>22.531414838168455</v>
      </c>
      <c r="I270" s="284">
        <v>37.776237729143581</v>
      </c>
      <c r="J270" s="284">
        <f t="shared" si="20"/>
        <v>60.307652567312033</v>
      </c>
      <c r="K270" s="284"/>
      <c r="L270" s="284">
        <f t="shared" si="21"/>
        <v>272.29959356415748</v>
      </c>
      <c r="M270" s="284">
        <f t="shared" si="22"/>
        <v>332.60724613146954</v>
      </c>
      <c r="O270" s="59"/>
    </row>
    <row r="271" spans="1:15" ht="17.649999999999999" customHeight="1" x14ac:dyDescent="0.25">
      <c r="A271" s="158">
        <v>337</v>
      </c>
      <c r="B271" s="308" t="s">
        <v>718</v>
      </c>
      <c r="C271" s="284">
        <v>1260.2981124902049</v>
      </c>
      <c r="D271" s="284">
        <v>367.75757060604343</v>
      </c>
      <c r="E271" s="284">
        <v>46.308176871956853</v>
      </c>
      <c r="F271" s="284">
        <f t="shared" si="19"/>
        <v>414.06574747800028</v>
      </c>
      <c r="G271" s="284"/>
      <c r="H271" s="284">
        <v>39.123243246253786</v>
      </c>
      <c r="I271" s="284">
        <v>85.431420118210653</v>
      </c>
      <c r="J271" s="284">
        <f t="shared" si="20"/>
        <v>124.55466336446443</v>
      </c>
      <c r="K271" s="284"/>
      <c r="L271" s="284">
        <f t="shared" si="21"/>
        <v>721.67770164774015</v>
      </c>
      <c r="M271" s="284">
        <f t="shared" si="22"/>
        <v>846.23236501220458</v>
      </c>
      <c r="O271" s="59"/>
    </row>
    <row r="272" spans="1:15" ht="17.649999999999999" customHeight="1" x14ac:dyDescent="0.25">
      <c r="A272" s="158">
        <v>338</v>
      </c>
      <c r="B272" s="308" t="s">
        <v>719</v>
      </c>
      <c r="C272" s="284">
        <v>773.01943764455189</v>
      </c>
      <c r="D272" s="284">
        <v>125.15702147618374</v>
      </c>
      <c r="E272" s="284">
        <v>22.622564872100707</v>
      </c>
      <c r="F272" s="284">
        <f t="shared" si="19"/>
        <v>147.77958634828445</v>
      </c>
      <c r="G272" s="284"/>
      <c r="H272" s="284">
        <v>12.714627508900712</v>
      </c>
      <c r="I272" s="284">
        <v>58.639201834289423</v>
      </c>
      <c r="J272" s="284">
        <f t="shared" si="20"/>
        <v>71.353829343190142</v>
      </c>
      <c r="K272" s="284"/>
      <c r="L272" s="284">
        <f t="shared" si="21"/>
        <v>553.88602195307737</v>
      </c>
      <c r="M272" s="284">
        <f t="shared" si="22"/>
        <v>625.23985129626749</v>
      </c>
      <c r="O272" s="59"/>
    </row>
    <row r="273" spans="1:25" ht="17.649999999999999" customHeight="1" x14ac:dyDescent="0.25">
      <c r="A273" s="158">
        <v>349</v>
      </c>
      <c r="B273" s="308" t="s">
        <v>720</v>
      </c>
      <c r="C273" s="284">
        <v>388.27615281907669</v>
      </c>
      <c r="D273" s="284">
        <v>27.01672335740389</v>
      </c>
      <c r="E273" s="284">
        <v>12.940544298208</v>
      </c>
      <c r="F273" s="284">
        <f t="shared" si="19"/>
        <v>39.957267655611886</v>
      </c>
      <c r="G273" s="284"/>
      <c r="H273" s="284">
        <v>5.9826905669552099E-3</v>
      </c>
      <c r="I273" s="284">
        <v>31.432558741782959</v>
      </c>
      <c r="J273" s="284">
        <f>+H273+I273</f>
        <v>31.438541432349915</v>
      </c>
      <c r="K273" s="284"/>
      <c r="L273" s="284">
        <f>SUM(C273-F273-J273)</f>
        <v>316.88034373111492</v>
      </c>
      <c r="M273" s="284">
        <f t="shared" si="22"/>
        <v>348.31888516346481</v>
      </c>
      <c r="O273" s="59"/>
    </row>
    <row r="274" spans="1:25" ht="17.649999999999999" customHeight="1" thickBot="1" x14ac:dyDescent="0.3">
      <c r="A274" s="314">
        <v>352</v>
      </c>
      <c r="B274" s="315" t="s">
        <v>721</v>
      </c>
      <c r="C274" s="289">
        <v>121.183826282288</v>
      </c>
      <c r="D274" s="289">
        <v>0</v>
      </c>
      <c r="E274" s="289">
        <v>4.0394607981280002</v>
      </c>
      <c r="F274" s="289">
        <f t="shared" si="19"/>
        <v>4.0394607981280002</v>
      </c>
      <c r="G274" s="289"/>
      <c r="H274" s="289">
        <v>0</v>
      </c>
      <c r="I274" s="289">
        <v>16.157843192512001</v>
      </c>
      <c r="J274" s="289">
        <f>+H274+I274</f>
        <v>16.157843192512001</v>
      </c>
      <c r="K274" s="289"/>
      <c r="L274" s="289">
        <f>SUM(C274-F274-J274)</f>
        <v>100.98652229164799</v>
      </c>
      <c r="M274" s="289">
        <f t="shared" si="22"/>
        <v>117.14436548415999</v>
      </c>
      <c r="O274" s="59"/>
    </row>
    <row r="275" spans="1:25" ht="15.75" customHeight="1" x14ac:dyDescent="0.25">
      <c r="A275" s="118" t="s">
        <v>891</v>
      </c>
      <c r="B275" s="128"/>
      <c r="C275" s="121"/>
      <c r="D275" s="121"/>
      <c r="E275" s="121"/>
      <c r="F275" s="123"/>
      <c r="G275" s="121"/>
      <c r="H275" s="121"/>
      <c r="I275" s="121"/>
      <c r="J275" s="121"/>
      <c r="K275" s="121"/>
      <c r="L275" s="130"/>
      <c r="M275" s="130"/>
    </row>
    <row r="276" spans="1:25" s="51" customFormat="1" ht="15.75" customHeight="1" x14ac:dyDescent="0.25">
      <c r="A276" s="118" t="s">
        <v>917</v>
      </c>
      <c r="B276" s="131"/>
      <c r="C276" s="118"/>
      <c r="D276" s="118"/>
      <c r="E276" s="118"/>
      <c r="F276" s="118"/>
      <c r="G276" s="121"/>
      <c r="H276" s="118"/>
      <c r="I276" s="118"/>
      <c r="J276" s="121"/>
      <c r="K276" s="118"/>
      <c r="L276" s="118"/>
      <c r="M276" s="118"/>
      <c r="N276" s="50"/>
      <c r="O276" s="50"/>
    </row>
    <row r="277" spans="1:25" s="51" customFormat="1" ht="15.75" customHeight="1" x14ac:dyDescent="0.25">
      <c r="A277" s="118" t="s">
        <v>722</v>
      </c>
      <c r="B277" s="118"/>
      <c r="C277" s="118"/>
      <c r="D277" s="118"/>
      <c r="E277" s="118"/>
      <c r="F277" s="118"/>
      <c r="G277" s="121"/>
      <c r="H277" s="118"/>
      <c r="I277" s="121"/>
      <c r="J277" s="121"/>
      <c r="K277" s="118"/>
      <c r="L277" s="118"/>
      <c r="M277" s="118"/>
      <c r="N277" s="50"/>
      <c r="O277" s="50"/>
      <c r="P277" s="50"/>
      <c r="Q277" s="50"/>
      <c r="R277" s="50"/>
      <c r="S277" s="50"/>
      <c r="T277" s="50"/>
      <c r="U277" s="50"/>
      <c r="V277" s="50"/>
      <c r="W277" s="50"/>
      <c r="X277" s="50"/>
      <c r="Y277" s="50"/>
    </row>
    <row r="278" spans="1:25" ht="15.75" customHeight="1" x14ac:dyDescent="0.25">
      <c r="A278" s="127" t="s">
        <v>76</v>
      </c>
      <c r="B278" s="132"/>
      <c r="C278" s="132"/>
      <c r="D278" s="132"/>
      <c r="E278" s="132"/>
      <c r="F278" s="132"/>
      <c r="G278" s="121"/>
      <c r="H278" s="132"/>
      <c r="I278" s="132"/>
      <c r="J278" s="132"/>
      <c r="K278" s="132"/>
      <c r="L278" s="132"/>
      <c r="M278" s="132"/>
      <c r="O278" s="51"/>
      <c r="P278" s="51"/>
      <c r="Q278" s="51"/>
      <c r="R278" s="51"/>
      <c r="S278" s="51"/>
      <c r="T278" s="51"/>
      <c r="U278" s="51"/>
      <c r="V278" s="51"/>
      <c r="W278" s="51"/>
      <c r="X278" s="51"/>
      <c r="Y278" s="51"/>
    </row>
    <row r="279" spans="1:25" ht="13.9" customHeight="1" x14ac:dyDescent="0.25">
      <c r="A279" s="118"/>
      <c r="B279" s="118"/>
      <c r="C279" s="118"/>
      <c r="D279" s="118"/>
      <c r="E279" s="118"/>
      <c r="F279" s="118"/>
      <c r="G279" s="118"/>
      <c r="H279" s="118"/>
      <c r="I279" s="118"/>
      <c r="J279" s="118"/>
      <c r="K279" s="118"/>
      <c r="L279" s="118"/>
      <c r="M279" s="118"/>
      <c r="N279" s="51"/>
      <c r="O279" s="51"/>
    </row>
    <row r="280" spans="1:25" ht="13.9" customHeight="1" x14ac:dyDescent="0.25">
      <c r="A280" s="118"/>
      <c r="B280" s="118"/>
      <c r="C280" s="133"/>
      <c r="D280" s="133"/>
      <c r="E280" s="133"/>
      <c r="F280" s="133"/>
      <c r="G280" s="133"/>
      <c r="H280" s="133"/>
      <c r="I280" s="133"/>
      <c r="J280" s="133"/>
      <c r="K280" s="133"/>
      <c r="L280" s="133"/>
      <c r="M280" s="133"/>
    </row>
    <row r="281" spans="1:25" ht="15" customHeight="1" x14ac:dyDescent="0.25">
      <c r="A281" s="118"/>
      <c r="B281" s="118"/>
      <c r="C281" s="134"/>
      <c r="D281" s="134"/>
      <c r="E281" s="134"/>
      <c r="F281" s="134"/>
      <c r="G281" s="134"/>
      <c r="H281" s="134"/>
      <c r="I281" s="134"/>
      <c r="J281" s="134"/>
      <c r="K281" s="134"/>
      <c r="L281" s="134"/>
      <c r="M281" s="134"/>
    </row>
    <row r="282" spans="1:25" ht="15" customHeight="1" x14ac:dyDescent="0.25">
      <c r="A282" s="118"/>
      <c r="B282" s="118"/>
      <c r="C282" s="118"/>
      <c r="D282" s="118"/>
      <c r="E282" s="118"/>
      <c r="F282" s="118"/>
      <c r="G282" s="118"/>
      <c r="H282" s="118"/>
      <c r="I282" s="118"/>
      <c r="J282" s="118"/>
      <c r="K282" s="118"/>
      <c r="L282" s="118"/>
      <c r="M282" s="118"/>
    </row>
    <row r="283" spans="1:25" ht="15" customHeight="1" x14ac:dyDescent="0.25">
      <c r="A283" s="118"/>
      <c r="B283" s="118"/>
      <c r="C283" s="133"/>
      <c r="D283" s="133"/>
      <c r="E283" s="133"/>
      <c r="F283" s="133"/>
      <c r="G283" s="133"/>
      <c r="H283" s="133"/>
      <c r="I283" s="133"/>
      <c r="J283" s="133"/>
      <c r="K283" s="133"/>
      <c r="L283" s="133"/>
      <c r="M283" s="133"/>
    </row>
    <row r="284" spans="1:25" ht="15" customHeight="1" x14ac:dyDescent="0.25">
      <c r="A284" s="118"/>
      <c r="B284" s="118"/>
      <c r="C284" s="133"/>
      <c r="D284" s="133"/>
      <c r="E284" s="133"/>
      <c r="F284" s="133"/>
      <c r="G284" s="133"/>
      <c r="H284" s="133"/>
      <c r="I284" s="133"/>
      <c r="J284" s="133"/>
      <c r="K284" s="133"/>
      <c r="L284" s="133"/>
      <c r="M284" s="133"/>
    </row>
    <row r="285" spans="1:25" ht="15" customHeight="1" x14ac:dyDescent="0.25">
      <c r="A285" s="118"/>
      <c r="B285" s="118"/>
      <c r="C285" s="135"/>
      <c r="D285" s="135"/>
      <c r="E285" s="135"/>
      <c r="F285" s="135"/>
      <c r="G285" s="135"/>
      <c r="H285" s="135"/>
      <c r="I285" s="135"/>
      <c r="J285" s="135"/>
      <c r="K285" s="135"/>
      <c r="L285" s="135"/>
      <c r="M285" s="135"/>
    </row>
    <row r="286" spans="1:25" ht="15" customHeight="1" x14ac:dyDescent="0.25">
      <c r="A286" s="118"/>
      <c r="B286" s="118"/>
      <c r="C286" s="118"/>
      <c r="D286" s="118"/>
      <c r="E286" s="118"/>
      <c r="F286" s="118"/>
      <c r="G286" s="118"/>
      <c r="H286" s="118"/>
      <c r="I286" s="118"/>
      <c r="J286" s="118"/>
      <c r="K286" s="118"/>
      <c r="L286" s="118"/>
      <c r="M286" s="118"/>
    </row>
    <row r="287" spans="1:25" ht="15" customHeight="1" x14ac:dyDescent="0.25">
      <c r="A287" s="118"/>
      <c r="B287" s="118"/>
      <c r="C287" s="118"/>
      <c r="D287" s="118"/>
      <c r="E287" s="118"/>
      <c r="F287" s="118"/>
      <c r="G287" s="118"/>
      <c r="H287" s="118"/>
      <c r="I287" s="118"/>
      <c r="J287" s="118"/>
      <c r="K287" s="118"/>
      <c r="L287" s="118"/>
      <c r="M287" s="118"/>
    </row>
    <row r="288" spans="1:25" ht="15" customHeight="1" x14ac:dyDescent="0.25">
      <c r="A288" s="133"/>
      <c r="B288" s="133"/>
      <c r="C288" s="133"/>
      <c r="D288" s="133"/>
      <c r="E288" s="133"/>
      <c r="F288" s="133"/>
      <c r="G288" s="133"/>
      <c r="H288" s="133"/>
      <c r="I288" s="133"/>
      <c r="J288" s="133"/>
      <c r="K288" s="133"/>
      <c r="L288" s="133"/>
      <c r="M288" s="133"/>
    </row>
    <row r="289" spans="1:13" ht="15" customHeight="1" x14ac:dyDescent="0.25">
      <c r="A289" s="133"/>
      <c r="B289" s="133"/>
      <c r="C289" s="133"/>
      <c r="D289" s="133"/>
      <c r="E289" s="133"/>
      <c r="F289" s="133"/>
      <c r="G289" s="133"/>
      <c r="H289" s="133"/>
      <c r="I289" s="133"/>
      <c r="J289" s="133"/>
      <c r="K289" s="133"/>
      <c r="L289" s="133"/>
      <c r="M289" s="133"/>
    </row>
    <row r="290" spans="1:13" ht="13.5" x14ac:dyDescent="0.25">
      <c r="A290" s="133"/>
      <c r="B290" s="133"/>
      <c r="C290" s="133"/>
      <c r="D290" s="133"/>
      <c r="E290" s="133"/>
      <c r="F290" s="133"/>
      <c r="G290" s="133"/>
      <c r="H290" s="133"/>
      <c r="I290" s="133"/>
      <c r="J290" s="133"/>
      <c r="K290" s="133"/>
      <c r="L290" s="133"/>
      <c r="M290" s="133"/>
    </row>
    <row r="291" spans="1:13" ht="13.5" x14ac:dyDescent="0.25">
      <c r="A291" s="118"/>
      <c r="B291" s="118"/>
      <c r="C291" s="118"/>
      <c r="D291" s="118"/>
      <c r="E291" s="118"/>
      <c r="F291" s="118"/>
      <c r="G291" s="118"/>
      <c r="H291" s="118"/>
      <c r="I291" s="118"/>
      <c r="J291" s="118"/>
      <c r="K291" s="118"/>
      <c r="L291" s="118"/>
      <c r="M291" s="118"/>
    </row>
    <row r="292" spans="1:13" ht="13.5" x14ac:dyDescent="0.25">
      <c r="A292" s="118"/>
      <c r="B292" s="118"/>
      <c r="C292" s="118"/>
      <c r="D292" s="118"/>
      <c r="E292" s="118"/>
      <c r="F292" s="118"/>
      <c r="G292" s="118"/>
      <c r="H292" s="118"/>
      <c r="I292" s="118"/>
      <c r="J292" s="118"/>
      <c r="K292" s="118"/>
      <c r="L292" s="118"/>
      <c r="M292" s="118"/>
    </row>
    <row r="293" spans="1:13" ht="13.5" x14ac:dyDescent="0.25">
      <c r="A293" s="118"/>
      <c r="B293" s="118"/>
      <c r="C293" s="118"/>
      <c r="D293" s="118"/>
      <c r="E293" s="118"/>
      <c r="F293" s="118"/>
      <c r="G293" s="118"/>
      <c r="H293" s="118"/>
      <c r="I293" s="118"/>
      <c r="J293" s="118"/>
      <c r="K293" s="118"/>
      <c r="L293" s="118"/>
      <c r="M293" s="118"/>
    </row>
    <row r="294" spans="1:13" ht="13.5" x14ac:dyDescent="0.25">
      <c r="A294" s="118"/>
      <c r="B294" s="118"/>
      <c r="C294" s="118"/>
      <c r="D294" s="118"/>
      <c r="E294" s="118"/>
      <c r="F294" s="118"/>
      <c r="G294" s="118"/>
      <c r="H294" s="118"/>
      <c r="I294" s="118"/>
      <c r="J294" s="118"/>
      <c r="K294" s="118"/>
      <c r="L294" s="118"/>
      <c r="M294" s="118"/>
    </row>
    <row r="295" spans="1:13" ht="13.5" x14ac:dyDescent="0.25">
      <c r="A295" s="118"/>
      <c r="B295" s="118"/>
      <c r="C295" s="118"/>
      <c r="D295" s="118"/>
      <c r="E295" s="118"/>
      <c r="F295" s="118"/>
      <c r="G295" s="118"/>
      <c r="H295" s="118"/>
      <c r="I295" s="118"/>
      <c r="J295" s="118"/>
      <c r="K295" s="118"/>
      <c r="L295" s="118"/>
      <c r="M295" s="118"/>
    </row>
    <row r="296" spans="1:13" ht="13.5" x14ac:dyDescent="0.25">
      <c r="A296" s="118"/>
      <c r="B296" s="118"/>
      <c r="C296" s="118"/>
      <c r="D296" s="118"/>
      <c r="E296" s="118"/>
      <c r="F296" s="118"/>
      <c r="G296" s="118"/>
      <c r="H296" s="118"/>
      <c r="I296" s="118"/>
      <c r="J296" s="118"/>
      <c r="K296" s="118"/>
      <c r="L296" s="118"/>
      <c r="M296" s="118"/>
    </row>
    <row r="297" spans="1:13" ht="13.5" x14ac:dyDescent="0.25">
      <c r="A297" s="118"/>
      <c r="B297" s="118"/>
      <c r="C297" s="118"/>
      <c r="D297" s="118"/>
      <c r="E297" s="118"/>
      <c r="F297" s="118"/>
      <c r="G297" s="118"/>
      <c r="H297" s="118"/>
      <c r="I297" s="118"/>
      <c r="J297" s="118"/>
      <c r="K297" s="118"/>
      <c r="L297" s="118"/>
      <c r="M297" s="118"/>
    </row>
    <row r="298" spans="1:13" ht="13.5" x14ac:dyDescent="0.25">
      <c r="A298" s="118"/>
      <c r="B298" s="118"/>
      <c r="C298" s="118"/>
      <c r="D298" s="118"/>
      <c r="E298" s="118"/>
      <c r="F298" s="118"/>
      <c r="G298" s="118"/>
      <c r="H298" s="118"/>
      <c r="I298" s="118"/>
      <c r="J298" s="118"/>
      <c r="K298" s="118"/>
      <c r="L298" s="118"/>
      <c r="M298" s="118"/>
    </row>
    <row r="299" spans="1:13" ht="13.5" x14ac:dyDescent="0.25">
      <c r="A299" s="118"/>
      <c r="B299" s="118"/>
      <c r="C299" s="118"/>
      <c r="D299" s="118"/>
      <c r="E299" s="118"/>
      <c r="F299" s="118"/>
      <c r="G299" s="118"/>
      <c r="H299" s="118"/>
      <c r="I299" s="118"/>
      <c r="J299" s="118"/>
      <c r="K299" s="118"/>
      <c r="L299" s="118"/>
      <c r="M299" s="118"/>
    </row>
    <row r="300" spans="1:13" ht="13.5" x14ac:dyDescent="0.25">
      <c r="A300" s="118"/>
      <c r="B300" s="118"/>
      <c r="C300" s="118"/>
      <c r="D300" s="118"/>
      <c r="E300" s="118"/>
      <c r="F300" s="118"/>
      <c r="G300" s="118"/>
      <c r="H300" s="118"/>
      <c r="I300" s="118"/>
      <c r="J300" s="118"/>
      <c r="K300" s="118"/>
      <c r="L300" s="118"/>
      <c r="M300" s="118"/>
    </row>
    <row r="301" spans="1:13" ht="13.5" x14ac:dyDescent="0.25">
      <c r="A301" s="118"/>
      <c r="B301" s="118"/>
      <c r="C301" s="118"/>
      <c r="D301" s="118"/>
      <c r="E301" s="118"/>
      <c r="F301" s="118"/>
      <c r="G301" s="118"/>
      <c r="H301" s="118"/>
      <c r="I301" s="118"/>
      <c r="J301" s="118"/>
      <c r="K301" s="118"/>
      <c r="L301" s="118"/>
      <c r="M301" s="118"/>
    </row>
    <row r="302" spans="1:13" ht="13.5" x14ac:dyDescent="0.25">
      <c r="A302" s="118"/>
      <c r="B302" s="118"/>
      <c r="C302" s="118"/>
      <c r="D302" s="118"/>
      <c r="E302" s="118"/>
      <c r="F302" s="118"/>
      <c r="G302" s="118"/>
      <c r="H302" s="118"/>
      <c r="I302" s="118"/>
      <c r="J302" s="118"/>
      <c r="K302" s="118"/>
      <c r="L302" s="118"/>
      <c r="M302" s="118"/>
    </row>
    <row r="303" spans="1:13" ht="13.5" x14ac:dyDescent="0.25">
      <c r="A303" s="118"/>
      <c r="B303" s="118"/>
      <c r="C303" s="118"/>
      <c r="D303" s="118"/>
      <c r="E303" s="118"/>
      <c r="F303" s="118"/>
      <c r="G303" s="118"/>
      <c r="H303" s="118"/>
      <c r="I303" s="118"/>
      <c r="J303" s="118"/>
      <c r="K303" s="118"/>
      <c r="L303" s="118"/>
      <c r="M303" s="118"/>
    </row>
    <row r="304" spans="1:13" ht="13.5" x14ac:dyDescent="0.25">
      <c r="A304" s="118"/>
      <c r="B304" s="118"/>
      <c r="C304" s="118"/>
      <c r="D304" s="118"/>
      <c r="E304" s="118"/>
      <c r="F304" s="118"/>
      <c r="G304" s="118"/>
      <c r="H304" s="118"/>
      <c r="I304" s="118"/>
      <c r="J304" s="118"/>
      <c r="K304" s="118"/>
      <c r="L304" s="118"/>
      <c r="M304" s="118"/>
    </row>
    <row r="305" spans="1:13" ht="13.5" x14ac:dyDescent="0.25">
      <c r="A305" s="118"/>
      <c r="B305" s="118"/>
      <c r="C305" s="118"/>
      <c r="D305" s="118"/>
      <c r="E305" s="118"/>
      <c r="F305" s="118"/>
      <c r="G305" s="118"/>
      <c r="H305" s="118"/>
      <c r="I305" s="118"/>
      <c r="J305" s="118"/>
      <c r="K305" s="118"/>
      <c r="L305" s="118"/>
      <c r="M305" s="118"/>
    </row>
    <row r="306" spans="1:13" ht="13.5" x14ac:dyDescent="0.25">
      <c r="A306" s="118"/>
      <c r="B306" s="118"/>
      <c r="C306" s="118"/>
      <c r="D306" s="118"/>
      <c r="E306" s="118"/>
      <c r="F306" s="118"/>
      <c r="G306" s="118"/>
      <c r="H306" s="118"/>
      <c r="I306" s="118"/>
      <c r="J306" s="118"/>
      <c r="K306" s="118"/>
      <c r="L306" s="118"/>
      <c r="M306" s="118"/>
    </row>
    <row r="307" spans="1:13" ht="13.5" x14ac:dyDescent="0.25">
      <c r="A307" s="118"/>
      <c r="B307" s="118"/>
      <c r="C307" s="118"/>
      <c r="D307" s="118"/>
      <c r="E307" s="118"/>
      <c r="F307" s="118"/>
      <c r="G307" s="118"/>
      <c r="H307" s="118"/>
      <c r="I307" s="118"/>
      <c r="J307" s="118"/>
      <c r="K307" s="118"/>
      <c r="L307" s="118"/>
      <c r="M307" s="118"/>
    </row>
    <row r="308" spans="1:13" ht="13.5" x14ac:dyDescent="0.25">
      <c r="A308" s="118"/>
      <c r="B308" s="118"/>
      <c r="C308" s="118"/>
      <c r="D308" s="118"/>
      <c r="E308" s="118"/>
      <c r="F308" s="118"/>
      <c r="G308" s="118"/>
      <c r="H308" s="118"/>
      <c r="I308" s="118"/>
      <c r="J308" s="118"/>
      <c r="K308" s="118"/>
      <c r="L308" s="118"/>
      <c r="M308" s="118"/>
    </row>
    <row r="309" spans="1:13" ht="13.5" x14ac:dyDescent="0.25">
      <c r="A309" s="118"/>
      <c r="B309" s="118"/>
      <c r="C309" s="118"/>
      <c r="D309" s="118"/>
      <c r="E309" s="118"/>
      <c r="F309" s="118"/>
      <c r="G309" s="118"/>
      <c r="H309" s="118"/>
      <c r="I309" s="118"/>
      <c r="J309" s="118"/>
      <c r="K309" s="118"/>
      <c r="L309" s="118"/>
      <c r="M309" s="118"/>
    </row>
    <row r="310" spans="1:13" ht="13.5" x14ac:dyDescent="0.25">
      <c r="A310" s="118"/>
      <c r="B310" s="118"/>
      <c r="C310" s="118"/>
      <c r="D310" s="118"/>
      <c r="E310" s="118"/>
      <c r="F310" s="118"/>
      <c r="G310" s="118"/>
      <c r="H310" s="118"/>
      <c r="I310" s="118"/>
      <c r="J310" s="118"/>
      <c r="K310" s="118"/>
      <c r="L310" s="118"/>
      <c r="M310" s="118"/>
    </row>
    <row r="311" spans="1:13" ht="13.5" x14ac:dyDescent="0.25">
      <c r="A311" s="118"/>
      <c r="B311" s="118"/>
      <c r="C311" s="118"/>
      <c r="D311" s="118"/>
      <c r="E311" s="118"/>
      <c r="F311" s="118"/>
      <c r="G311" s="118"/>
      <c r="H311" s="118"/>
      <c r="I311" s="118"/>
      <c r="J311" s="118"/>
      <c r="K311" s="118"/>
      <c r="L311" s="118"/>
      <c r="M311" s="118"/>
    </row>
    <row r="312" spans="1:13" ht="13.5" x14ac:dyDescent="0.25">
      <c r="A312" s="118"/>
      <c r="B312" s="118"/>
      <c r="C312" s="118"/>
      <c r="D312" s="118"/>
      <c r="E312" s="118"/>
      <c r="F312" s="118"/>
      <c r="G312" s="118"/>
      <c r="H312" s="118"/>
      <c r="I312" s="118"/>
      <c r="J312" s="118"/>
      <c r="K312" s="118"/>
      <c r="L312" s="118"/>
      <c r="M312" s="118"/>
    </row>
    <row r="313" spans="1:13" ht="13.5" x14ac:dyDescent="0.25">
      <c r="A313" s="118"/>
      <c r="B313" s="118"/>
      <c r="C313" s="118"/>
      <c r="D313" s="118"/>
      <c r="E313" s="118"/>
      <c r="F313" s="118"/>
      <c r="G313" s="118"/>
      <c r="H313" s="118"/>
      <c r="I313" s="118"/>
      <c r="J313" s="118"/>
      <c r="K313" s="118"/>
      <c r="L313" s="118"/>
      <c r="M313" s="118"/>
    </row>
    <row r="314" spans="1:13" ht="13.5" x14ac:dyDescent="0.25">
      <c r="A314" s="118"/>
      <c r="B314" s="118"/>
      <c r="C314" s="118"/>
      <c r="D314" s="118"/>
      <c r="E314" s="118"/>
      <c r="F314" s="118"/>
      <c r="G314" s="118"/>
      <c r="H314" s="118"/>
      <c r="I314" s="118"/>
      <c r="J314" s="118"/>
      <c r="K314" s="118"/>
      <c r="L314" s="118"/>
      <c r="M314" s="118"/>
    </row>
    <row r="315" spans="1:13" ht="13.5" x14ac:dyDescent="0.25">
      <c r="A315" s="118"/>
      <c r="B315" s="118"/>
      <c r="C315" s="118"/>
      <c r="D315" s="118"/>
      <c r="E315" s="118"/>
      <c r="F315" s="118"/>
      <c r="G315" s="118"/>
      <c r="H315" s="118"/>
      <c r="I315" s="118"/>
      <c r="J315" s="118"/>
      <c r="K315" s="118"/>
      <c r="L315" s="118"/>
      <c r="M315" s="118"/>
    </row>
    <row r="316" spans="1:13" ht="13.5" x14ac:dyDescent="0.25">
      <c r="A316" s="118"/>
      <c r="B316" s="118"/>
      <c r="C316" s="118"/>
      <c r="D316" s="118"/>
      <c r="E316" s="118"/>
      <c r="F316" s="118"/>
      <c r="G316" s="118"/>
      <c r="H316" s="118"/>
      <c r="I316" s="118"/>
      <c r="J316" s="118"/>
      <c r="K316" s="118"/>
      <c r="L316" s="118"/>
      <c r="M316" s="118"/>
    </row>
    <row r="317" spans="1:13" ht="13.5" x14ac:dyDescent="0.25">
      <c r="A317" s="118"/>
      <c r="B317" s="118"/>
      <c r="C317" s="118"/>
      <c r="D317" s="118"/>
      <c r="E317" s="118"/>
      <c r="F317" s="118"/>
      <c r="G317" s="118"/>
      <c r="H317" s="118"/>
      <c r="I317" s="118"/>
      <c r="J317" s="118"/>
      <c r="K317" s="118"/>
      <c r="L317" s="118"/>
      <c r="M317" s="118"/>
    </row>
    <row r="318" spans="1:13" ht="13.5" x14ac:dyDescent="0.25">
      <c r="A318" s="118"/>
      <c r="B318" s="118"/>
      <c r="C318" s="118"/>
      <c r="D318" s="118"/>
      <c r="E318" s="118"/>
      <c r="F318" s="118"/>
      <c r="G318" s="118"/>
      <c r="H318" s="118"/>
      <c r="I318" s="118"/>
      <c r="J318" s="118"/>
      <c r="K318" s="118"/>
      <c r="L318" s="118"/>
      <c r="M318" s="118"/>
    </row>
    <row r="319" spans="1:13" ht="13.5" x14ac:dyDescent="0.25">
      <c r="A319" s="118"/>
      <c r="B319" s="118"/>
      <c r="C319" s="118"/>
      <c r="D319" s="118"/>
      <c r="E319" s="118"/>
      <c r="F319" s="118"/>
      <c r="G319" s="118"/>
      <c r="H319" s="118"/>
      <c r="I319" s="118"/>
      <c r="J319" s="118"/>
      <c r="K319" s="118"/>
      <c r="L319" s="118"/>
      <c r="M319" s="118"/>
    </row>
    <row r="320" spans="1:13" ht="13.5" x14ac:dyDescent="0.25">
      <c r="A320" s="118"/>
      <c r="B320" s="118"/>
      <c r="C320" s="118"/>
      <c r="D320" s="118"/>
      <c r="E320" s="118"/>
      <c r="F320" s="118"/>
      <c r="G320" s="118"/>
      <c r="H320" s="118"/>
      <c r="I320" s="118"/>
      <c r="J320" s="118"/>
      <c r="K320" s="118"/>
      <c r="L320" s="118"/>
      <c r="M320" s="118"/>
    </row>
    <row r="321" spans="1:13" ht="13.5" x14ac:dyDescent="0.25">
      <c r="A321" s="118"/>
      <c r="B321" s="118"/>
      <c r="C321" s="118"/>
      <c r="D321" s="118"/>
      <c r="E321" s="118"/>
      <c r="F321" s="118"/>
      <c r="G321" s="118"/>
      <c r="H321" s="118"/>
      <c r="I321" s="118"/>
      <c r="J321" s="118"/>
      <c r="K321" s="118"/>
      <c r="L321" s="118"/>
      <c r="M321" s="118"/>
    </row>
    <row r="322" spans="1:13" ht="13.5" x14ac:dyDescent="0.25">
      <c r="A322" s="118"/>
      <c r="B322" s="118"/>
      <c r="C322" s="118"/>
      <c r="D322" s="118"/>
      <c r="E322" s="118"/>
      <c r="F322" s="118"/>
      <c r="G322" s="118"/>
      <c r="H322" s="118"/>
      <c r="I322" s="118"/>
      <c r="J322" s="118"/>
      <c r="K322" s="118"/>
      <c r="L322" s="118"/>
      <c r="M322" s="118"/>
    </row>
    <row r="323" spans="1:13" ht="13.5" x14ac:dyDescent="0.25">
      <c r="A323" s="118"/>
      <c r="B323" s="118"/>
      <c r="C323" s="118"/>
      <c r="D323" s="118"/>
      <c r="E323" s="118"/>
      <c r="F323" s="118"/>
      <c r="G323" s="118"/>
      <c r="H323" s="118"/>
      <c r="I323" s="118"/>
      <c r="J323" s="118"/>
      <c r="K323" s="118"/>
      <c r="L323" s="118"/>
      <c r="M323" s="118"/>
    </row>
    <row r="324" spans="1:13" ht="13.5" x14ac:dyDescent="0.25">
      <c r="A324" s="118"/>
      <c r="B324" s="118"/>
      <c r="C324" s="118"/>
      <c r="D324" s="118"/>
      <c r="E324" s="118"/>
      <c r="F324" s="118"/>
      <c r="G324" s="118"/>
      <c r="H324" s="118"/>
      <c r="I324" s="118"/>
      <c r="J324" s="118"/>
      <c r="K324" s="118"/>
      <c r="L324" s="118"/>
      <c r="M324" s="118"/>
    </row>
    <row r="325" spans="1:13" ht="13.5" x14ac:dyDescent="0.25">
      <c r="A325" s="118"/>
      <c r="B325" s="118"/>
      <c r="C325" s="118"/>
      <c r="D325" s="118"/>
      <c r="E325" s="118"/>
      <c r="F325" s="118"/>
      <c r="G325" s="118"/>
      <c r="H325" s="118"/>
      <c r="I325" s="118"/>
      <c r="J325" s="118"/>
      <c r="K325" s="118"/>
      <c r="L325" s="118"/>
      <c r="M325" s="118"/>
    </row>
    <row r="326" spans="1:13" ht="13.5" x14ac:dyDescent="0.25">
      <c r="A326" s="118"/>
      <c r="B326" s="118"/>
      <c r="C326" s="118"/>
      <c r="D326" s="118"/>
      <c r="E326" s="118"/>
      <c r="F326" s="118"/>
      <c r="G326" s="118"/>
      <c r="H326" s="118"/>
      <c r="I326" s="118"/>
      <c r="J326" s="118"/>
      <c r="K326" s="118"/>
      <c r="L326" s="118"/>
      <c r="M326" s="118"/>
    </row>
    <row r="327" spans="1:13" ht="13.5" x14ac:dyDescent="0.25">
      <c r="A327" s="118"/>
      <c r="B327" s="118"/>
      <c r="C327" s="118"/>
      <c r="D327" s="118"/>
      <c r="E327" s="118"/>
      <c r="F327" s="118"/>
      <c r="G327" s="118"/>
      <c r="H327" s="118"/>
      <c r="I327" s="118"/>
      <c r="J327" s="118"/>
      <c r="K327" s="118"/>
      <c r="L327" s="118"/>
      <c r="M327" s="118"/>
    </row>
    <row r="328" spans="1:13" ht="13.5" x14ac:dyDescent="0.25">
      <c r="A328" s="118"/>
      <c r="B328" s="118"/>
      <c r="C328" s="118"/>
      <c r="D328" s="118"/>
      <c r="E328" s="118"/>
      <c r="F328" s="118"/>
      <c r="G328" s="118"/>
      <c r="H328" s="118"/>
      <c r="I328" s="118"/>
      <c r="J328" s="118"/>
      <c r="K328" s="118"/>
      <c r="L328" s="118"/>
      <c r="M328" s="118"/>
    </row>
    <row r="329" spans="1:13" ht="13.5" x14ac:dyDescent="0.25">
      <c r="A329" s="118"/>
      <c r="B329" s="118"/>
      <c r="C329" s="118"/>
      <c r="D329" s="118"/>
      <c r="E329" s="118"/>
      <c r="F329" s="118"/>
      <c r="G329" s="118"/>
      <c r="H329" s="118"/>
      <c r="I329" s="118"/>
      <c r="J329" s="118"/>
      <c r="K329" s="118"/>
      <c r="L329" s="118"/>
      <c r="M329" s="118"/>
    </row>
    <row r="330" spans="1:13" ht="13.5" x14ac:dyDescent="0.25">
      <c r="A330" s="118"/>
      <c r="B330" s="118"/>
      <c r="C330" s="118"/>
      <c r="D330" s="118"/>
      <c r="E330" s="118"/>
      <c r="F330" s="118"/>
      <c r="G330" s="118"/>
      <c r="H330" s="118"/>
      <c r="I330" s="118"/>
      <c r="J330" s="118"/>
      <c r="K330" s="118"/>
      <c r="L330" s="118"/>
      <c r="M330" s="118"/>
    </row>
    <row r="331" spans="1:13" ht="13.5" x14ac:dyDescent="0.25">
      <c r="A331" s="118"/>
      <c r="B331" s="118"/>
      <c r="C331" s="118"/>
      <c r="D331" s="118"/>
      <c r="E331" s="118"/>
      <c r="F331" s="118"/>
      <c r="G331" s="118"/>
      <c r="H331" s="118"/>
      <c r="I331" s="118"/>
      <c r="J331" s="118"/>
      <c r="K331" s="118"/>
      <c r="L331" s="118"/>
      <c r="M331" s="118"/>
    </row>
    <row r="332" spans="1:13" ht="13.5" x14ac:dyDescent="0.25">
      <c r="A332" s="118"/>
      <c r="B332" s="118"/>
      <c r="C332" s="118"/>
      <c r="D332" s="118"/>
      <c r="E332" s="118"/>
      <c r="F332" s="118"/>
      <c r="G332" s="118"/>
      <c r="H332" s="118"/>
      <c r="I332" s="118"/>
      <c r="J332" s="118"/>
      <c r="K332" s="118"/>
      <c r="L332" s="118"/>
      <c r="M332" s="118"/>
    </row>
    <row r="333" spans="1:13" ht="13.5" x14ac:dyDescent="0.25">
      <c r="A333" s="118"/>
      <c r="B333" s="118"/>
      <c r="C333" s="118"/>
      <c r="D333" s="118"/>
      <c r="E333" s="118"/>
      <c r="F333" s="118"/>
      <c r="G333" s="118"/>
      <c r="H333" s="118"/>
      <c r="I333" s="118"/>
      <c r="J333" s="118"/>
      <c r="K333" s="118"/>
      <c r="L333" s="118"/>
      <c r="M333" s="118"/>
    </row>
    <row r="334" spans="1:13" ht="13.5" x14ac:dyDescent="0.25">
      <c r="A334" s="118"/>
      <c r="B334" s="118"/>
      <c r="C334" s="118"/>
      <c r="D334" s="118"/>
      <c r="E334" s="118"/>
      <c r="F334" s="118"/>
      <c r="G334" s="118"/>
      <c r="H334" s="118"/>
      <c r="I334" s="118"/>
      <c r="J334" s="118"/>
      <c r="K334" s="118"/>
      <c r="L334" s="118"/>
      <c r="M334" s="118"/>
    </row>
    <row r="335" spans="1:13" ht="13.5" x14ac:dyDescent="0.25">
      <c r="A335" s="118"/>
      <c r="B335" s="118"/>
      <c r="C335" s="118"/>
      <c r="D335" s="118"/>
      <c r="E335" s="118"/>
      <c r="F335" s="118"/>
      <c r="G335" s="118"/>
      <c r="H335" s="118"/>
      <c r="I335" s="118"/>
      <c r="J335" s="118"/>
      <c r="K335" s="118"/>
      <c r="L335" s="118"/>
      <c r="M335" s="118"/>
    </row>
    <row r="336" spans="1:13" ht="13.5" x14ac:dyDescent="0.25">
      <c r="A336" s="118"/>
      <c r="B336" s="118"/>
      <c r="C336" s="118"/>
      <c r="D336" s="118"/>
      <c r="E336" s="118"/>
      <c r="F336" s="118"/>
      <c r="G336" s="118"/>
      <c r="H336" s="118"/>
      <c r="I336" s="118"/>
      <c r="J336" s="118"/>
      <c r="K336" s="118"/>
      <c r="L336" s="118"/>
      <c r="M336" s="118"/>
    </row>
    <row r="337" spans="1:13" ht="13.5" x14ac:dyDescent="0.25">
      <c r="A337" s="118"/>
      <c r="B337" s="118"/>
      <c r="C337" s="118"/>
      <c r="D337" s="118"/>
      <c r="E337" s="118"/>
      <c r="F337" s="118"/>
      <c r="G337" s="118"/>
      <c r="H337" s="118"/>
      <c r="I337" s="118"/>
      <c r="J337" s="118"/>
      <c r="K337" s="118"/>
      <c r="L337" s="118"/>
      <c r="M337" s="118"/>
    </row>
    <row r="338" spans="1:13" ht="13.5" x14ac:dyDescent="0.25">
      <c r="A338" s="118"/>
      <c r="B338" s="118"/>
      <c r="C338" s="118"/>
      <c r="D338" s="118"/>
      <c r="E338" s="118"/>
      <c r="F338" s="118"/>
      <c r="G338" s="118"/>
      <c r="H338" s="118"/>
      <c r="I338" s="118"/>
      <c r="J338" s="118"/>
      <c r="K338" s="118"/>
      <c r="L338" s="118"/>
      <c r="M338" s="118"/>
    </row>
    <row r="339" spans="1:13" ht="13.5" x14ac:dyDescent="0.25">
      <c r="A339" s="118"/>
      <c r="B339" s="118"/>
      <c r="C339" s="118"/>
      <c r="D339" s="118"/>
      <c r="E339" s="118"/>
      <c r="F339" s="118"/>
      <c r="G339" s="118"/>
      <c r="H339" s="118"/>
      <c r="I339" s="118"/>
      <c r="J339" s="118"/>
      <c r="K339" s="118"/>
      <c r="L339" s="118"/>
      <c r="M339" s="118"/>
    </row>
    <row r="340" spans="1:13" ht="13.5" x14ac:dyDescent="0.25">
      <c r="A340" s="118"/>
      <c r="B340" s="118"/>
      <c r="C340" s="118"/>
      <c r="D340" s="118"/>
      <c r="E340" s="118"/>
      <c r="F340" s="118"/>
      <c r="G340" s="118"/>
      <c r="H340" s="118"/>
      <c r="I340" s="118"/>
      <c r="J340" s="118"/>
      <c r="K340" s="118"/>
      <c r="L340" s="118"/>
      <c r="M340" s="118"/>
    </row>
    <row r="341" spans="1:13" ht="13.5" x14ac:dyDescent="0.25">
      <c r="A341" s="118"/>
      <c r="B341" s="118"/>
      <c r="C341" s="118"/>
      <c r="D341" s="118"/>
      <c r="E341" s="118"/>
      <c r="F341" s="118"/>
      <c r="G341" s="118"/>
      <c r="H341" s="118"/>
      <c r="I341" s="118"/>
      <c r="J341" s="118"/>
      <c r="K341" s="118"/>
      <c r="L341" s="118"/>
      <c r="M341" s="118"/>
    </row>
    <row r="342" spans="1:13" ht="13.5" x14ac:dyDescent="0.25">
      <c r="A342" s="118"/>
      <c r="B342" s="118"/>
      <c r="C342" s="118"/>
      <c r="D342" s="118"/>
      <c r="E342" s="118"/>
      <c r="F342" s="118"/>
      <c r="G342" s="118"/>
      <c r="H342" s="118"/>
      <c r="I342" s="118"/>
      <c r="J342" s="118"/>
      <c r="K342" s="118"/>
      <c r="L342" s="118"/>
      <c r="M342" s="118"/>
    </row>
    <row r="343" spans="1:13" ht="13.5" x14ac:dyDescent="0.25">
      <c r="A343" s="118"/>
      <c r="B343" s="118"/>
      <c r="C343" s="118"/>
      <c r="D343" s="118"/>
      <c r="E343" s="118"/>
      <c r="F343" s="118"/>
      <c r="G343" s="118"/>
      <c r="H343" s="118"/>
      <c r="I343" s="118"/>
      <c r="J343" s="118"/>
      <c r="K343" s="118"/>
      <c r="L343" s="118"/>
      <c r="M343" s="118"/>
    </row>
    <row r="344" spans="1:13" ht="13.5" x14ac:dyDescent="0.25">
      <c r="A344" s="118"/>
      <c r="B344" s="118"/>
      <c r="C344" s="118"/>
      <c r="D344" s="118"/>
      <c r="E344" s="118"/>
      <c r="F344" s="118"/>
      <c r="G344" s="118"/>
      <c r="H344" s="118"/>
      <c r="I344" s="118"/>
      <c r="J344" s="118"/>
      <c r="K344" s="118"/>
      <c r="L344" s="118"/>
      <c r="M344" s="118"/>
    </row>
    <row r="345" spans="1:13" ht="13.5" x14ac:dyDescent="0.25">
      <c r="A345" s="118"/>
      <c r="B345" s="118"/>
      <c r="C345" s="118"/>
      <c r="D345" s="118"/>
      <c r="E345" s="118"/>
      <c r="F345" s="118"/>
      <c r="G345" s="118"/>
      <c r="H345" s="118"/>
      <c r="I345" s="118"/>
      <c r="J345" s="118"/>
      <c r="K345" s="118"/>
      <c r="L345" s="118"/>
      <c r="M345" s="118"/>
    </row>
    <row r="346" spans="1:13" ht="13.5" x14ac:dyDescent="0.25">
      <c r="A346" s="118"/>
      <c r="B346" s="118"/>
      <c r="C346" s="118"/>
      <c r="D346" s="118"/>
      <c r="E346" s="118"/>
      <c r="F346" s="118"/>
      <c r="G346" s="118"/>
      <c r="H346" s="118"/>
      <c r="I346" s="118"/>
      <c r="J346" s="118"/>
      <c r="K346" s="118"/>
      <c r="L346" s="118"/>
      <c r="M346" s="118"/>
    </row>
    <row r="347" spans="1:13" ht="13.5" x14ac:dyDescent="0.25">
      <c r="A347" s="118"/>
      <c r="B347" s="118"/>
      <c r="C347" s="118"/>
      <c r="D347" s="118"/>
      <c r="E347" s="118"/>
      <c r="F347" s="118"/>
      <c r="G347" s="118"/>
      <c r="H347" s="118"/>
      <c r="I347" s="118"/>
      <c r="J347" s="118"/>
      <c r="K347" s="118"/>
      <c r="L347" s="118"/>
      <c r="M347" s="118"/>
    </row>
    <row r="348" spans="1:13" ht="13.5" x14ac:dyDescent="0.25">
      <c r="A348" s="118"/>
      <c r="B348" s="118"/>
      <c r="C348" s="118"/>
      <c r="D348" s="118"/>
      <c r="E348" s="118"/>
      <c r="F348" s="118"/>
      <c r="G348" s="118"/>
      <c r="H348" s="118"/>
      <c r="I348" s="118"/>
      <c r="J348" s="118"/>
      <c r="K348" s="118"/>
      <c r="L348" s="118"/>
      <c r="M348" s="118"/>
    </row>
    <row r="349" spans="1:13" ht="13.5" x14ac:dyDescent="0.25">
      <c r="A349" s="118"/>
      <c r="B349" s="118"/>
      <c r="C349" s="118"/>
      <c r="D349" s="118"/>
      <c r="E349" s="118"/>
      <c r="F349" s="118"/>
      <c r="G349" s="118"/>
      <c r="H349" s="118"/>
      <c r="I349" s="118"/>
      <c r="J349" s="118"/>
      <c r="K349" s="118"/>
      <c r="L349" s="118"/>
      <c r="M349" s="118"/>
    </row>
    <row r="350" spans="1:13" ht="13.5" x14ac:dyDescent="0.25">
      <c r="A350" s="118"/>
      <c r="B350" s="118"/>
      <c r="C350" s="118"/>
      <c r="D350" s="118"/>
      <c r="E350" s="118"/>
      <c r="F350" s="118"/>
      <c r="G350" s="118"/>
      <c r="H350" s="118"/>
      <c r="I350" s="118"/>
      <c r="J350" s="118"/>
      <c r="K350" s="118"/>
      <c r="L350" s="118"/>
      <c r="M350" s="118"/>
    </row>
    <row r="351" spans="1:13" ht="13.5" x14ac:dyDescent="0.25">
      <c r="A351" s="118"/>
      <c r="B351" s="118"/>
      <c r="C351" s="118"/>
      <c r="D351" s="118"/>
      <c r="E351" s="118"/>
      <c r="F351" s="118"/>
      <c r="G351" s="118"/>
      <c r="H351" s="118"/>
      <c r="I351" s="118"/>
      <c r="J351" s="118"/>
      <c r="K351" s="118"/>
      <c r="L351" s="118"/>
      <c r="M351" s="118"/>
    </row>
    <row r="352" spans="1:13" ht="13.5" x14ac:dyDescent="0.25">
      <c r="A352" s="118"/>
      <c r="B352" s="118"/>
      <c r="C352" s="118"/>
      <c r="D352" s="118"/>
      <c r="E352" s="118"/>
      <c r="F352" s="118"/>
      <c r="G352" s="118"/>
      <c r="H352" s="118"/>
      <c r="I352" s="118"/>
      <c r="J352" s="118"/>
      <c r="K352" s="118"/>
      <c r="L352" s="118"/>
      <c r="M352" s="118"/>
    </row>
    <row r="353" spans="1:13" ht="13.5" x14ac:dyDescent="0.25">
      <c r="A353" s="118"/>
      <c r="B353" s="118"/>
      <c r="C353" s="118"/>
      <c r="D353" s="118"/>
      <c r="E353" s="118"/>
      <c r="F353" s="118"/>
      <c r="G353" s="118"/>
      <c r="H353" s="118"/>
      <c r="I353" s="118"/>
      <c r="J353" s="118"/>
      <c r="K353" s="118"/>
      <c r="L353" s="118"/>
      <c r="M353" s="118"/>
    </row>
    <row r="360" spans="1:13" x14ac:dyDescent="0.25">
      <c r="A360" s="61"/>
    </row>
  </sheetData>
  <mergeCells count="11">
    <mergeCell ref="A1:B1"/>
    <mergeCell ref="A2:M2"/>
    <mergeCell ref="A3:F3"/>
    <mergeCell ref="G3:L3"/>
    <mergeCell ref="L9:M9"/>
    <mergeCell ref="A9:A11"/>
    <mergeCell ref="B9:B11"/>
    <mergeCell ref="C9:C10"/>
    <mergeCell ref="D9:F9"/>
    <mergeCell ref="G9:G10"/>
    <mergeCell ref="H9:J9"/>
  </mergeCells>
  <printOptions horizontalCentered="1"/>
  <pageMargins left="0.23622047244094491" right="0.23622047244094491" top="0.74803149606299213" bottom="0.74803149606299213" header="0.31496062992125984" footer="0.31496062992125984"/>
  <pageSetup scale="62" fitToHeight="4" orientation="landscape" r:id="rId1"/>
  <headerFooter>
    <oddHeader xml:space="preserve">&amp;L
</oddHeader>
  </headerFooter>
  <ignoredErrors>
    <ignoredError sqref="C11:J11" numberStoredAsText="1"/>
    <ignoredError sqref="J266:M266 F252:M252"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Q346"/>
  <sheetViews>
    <sheetView showGridLines="0" zoomScaleNormal="100" zoomScaleSheetLayoutView="90" workbookViewId="0">
      <selection activeCell="C20" sqref="C20"/>
    </sheetView>
  </sheetViews>
  <sheetFormatPr baseColWidth="10" defaultColWidth="15.7109375" defaultRowHeight="11.25" x14ac:dyDescent="0.25"/>
  <cols>
    <col min="1" max="1" width="6.140625" style="43" customWidth="1"/>
    <col min="2" max="2" width="5.28515625" style="20" customWidth="1"/>
    <col min="3" max="3" width="60.7109375" style="73" bestFit="1" customWidth="1"/>
    <col min="4" max="5" width="15.7109375" style="43" customWidth="1"/>
    <col min="6" max="6" width="12.85546875" style="43" bestFit="1" customWidth="1"/>
    <col min="7" max="8" width="15.7109375" style="43" customWidth="1"/>
    <col min="9" max="9" width="13.28515625" style="43" customWidth="1"/>
    <col min="10" max="10" width="2.5703125" style="43" customWidth="1"/>
    <col min="11" max="11" width="16.7109375" style="43" customWidth="1"/>
    <col min="12" max="12" width="19" style="43" customWidth="1"/>
    <col min="13" max="14" width="12.7109375" style="43" customWidth="1"/>
    <col min="15" max="236" width="11.42578125" style="43" customWidth="1"/>
    <col min="237" max="237" width="4.28515625" style="43" customWidth="1"/>
    <col min="238" max="238" width="4.85546875" style="43" customWidth="1"/>
    <col min="239" max="239" width="46.42578125" style="43" customWidth="1"/>
    <col min="240" max="251" width="12.85546875" style="43" customWidth="1"/>
    <col min="252" max="252" width="6.140625" style="43" customWidth="1"/>
    <col min="253" max="253" width="5.28515625" style="43" customWidth="1"/>
    <col min="254" max="254" width="67.7109375" style="43" customWidth="1"/>
    <col min="255" max="16384" width="15.7109375" style="43"/>
  </cols>
  <sheetData>
    <row r="1" spans="1:17" s="270" customFormat="1" ht="45" customHeight="1" x14ac:dyDescent="0.2">
      <c r="A1" s="190" t="s">
        <v>894</v>
      </c>
      <c r="B1" s="190"/>
      <c r="C1" s="190"/>
      <c r="D1" s="290" t="s">
        <v>896</v>
      </c>
      <c r="E1" s="290"/>
      <c r="F1" s="316"/>
      <c r="G1" s="316"/>
      <c r="H1" s="316"/>
      <c r="I1" s="316"/>
      <c r="J1" s="316"/>
      <c r="K1" s="316"/>
      <c r="L1" s="316"/>
      <c r="M1" s="316"/>
      <c r="N1" s="316"/>
    </row>
    <row r="2" spans="1:17" s="1" customFormat="1" ht="36" customHeight="1" thickBot="1" x14ac:dyDescent="0.45">
      <c r="A2" s="226" t="s">
        <v>895</v>
      </c>
      <c r="B2" s="226"/>
      <c r="C2" s="226"/>
      <c r="D2" s="226"/>
      <c r="E2" s="226"/>
      <c r="F2" s="226"/>
      <c r="G2" s="226"/>
      <c r="H2" s="226"/>
      <c r="I2" s="226"/>
      <c r="J2" s="226"/>
      <c r="K2" s="226"/>
      <c r="L2" s="226"/>
      <c r="M2" s="317"/>
      <c r="O2" s="318"/>
      <c r="P2" s="318"/>
    </row>
    <row r="3" spans="1:17" customFormat="1" ht="4.5" customHeight="1" x14ac:dyDescent="0.4">
      <c r="A3" s="193"/>
      <c r="B3" s="193"/>
      <c r="C3" s="193"/>
      <c r="D3" s="193"/>
      <c r="E3" s="193"/>
      <c r="F3" s="193"/>
      <c r="G3" s="193"/>
      <c r="H3" s="193"/>
      <c r="I3" s="193"/>
      <c r="J3" s="193"/>
      <c r="K3" s="193"/>
      <c r="L3" s="193"/>
      <c r="M3" s="194"/>
      <c r="N3" s="194"/>
      <c r="O3" s="194"/>
      <c r="P3" s="194"/>
    </row>
    <row r="4" spans="1:17" s="63" customFormat="1" ht="40.5" customHeight="1" x14ac:dyDescent="0.25">
      <c r="A4" s="319" t="s">
        <v>919</v>
      </c>
      <c r="B4" s="319"/>
      <c r="C4" s="319"/>
      <c r="D4" s="319"/>
      <c r="E4" s="319"/>
      <c r="F4" s="319"/>
      <c r="G4" s="319"/>
      <c r="H4" s="319"/>
      <c r="I4" s="319"/>
      <c r="J4" s="319"/>
      <c r="K4" s="319"/>
      <c r="L4" s="319"/>
      <c r="M4" s="62"/>
    </row>
    <row r="5" spans="1:17" s="63" customFormat="1" ht="18.95" customHeight="1" x14ac:dyDescent="0.25">
      <c r="A5" s="292" t="s">
        <v>449</v>
      </c>
      <c r="B5" s="320"/>
      <c r="C5" s="321"/>
      <c r="D5" s="292"/>
      <c r="E5" s="292"/>
      <c r="F5" s="292"/>
      <c r="G5" s="292"/>
      <c r="H5" s="292"/>
      <c r="I5" s="292"/>
      <c r="J5" s="292"/>
      <c r="K5" s="292"/>
      <c r="L5" s="292"/>
    </row>
    <row r="6" spans="1:17" s="63" customFormat="1" ht="18.95" customHeight="1" x14ac:dyDescent="0.25">
      <c r="A6" s="292" t="s">
        <v>1</v>
      </c>
      <c r="B6" s="322"/>
      <c r="C6" s="323"/>
      <c r="D6" s="324"/>
      <c r="E6" s="324"/>
      <c r="F6" s="324"/>
      <c r="G6" s="324"/>
      <c r="H6" s="324"/>
      <c r="I6" s="324"/>
      <c r="J6" s="324"/>
      <c r="K6" s="324"/>
      <c r="L6" s="324"/>
    </row>
    <row r="7" spans="1:17" s="63" customFormat="1" ht="18.95" customHeight="1" x14ac:dyDescent="0.25">
      <c r="A7" s="292" t="s">
        <v>907</v>
      </c>
      <c r="B7" s="322"/>
      <c r="C7" s="323"/>
      <c r="D7" s="324"/>
      <c r="E7" s="324"/>
      <c r="F7" s="324"/>
      <c r="G7" s="324"/>
      <c r="H7" s="324"/>
      <c r="I7" s="324"/>
      <c r="J7" s="324"/>
      <c r="K7" s="324"/>
      <c r="L7" s="324"/>
    </row>
    <row r="8" spans="1:17" s="63" customFormat="1" ht="18.95" customHeight="1" x14ac:dyDescent="0.25">
      <c r="A8" s="325" t="s">
        <v>920</v>
      </c>
      <c r="B8" s="322"/>
      <c r="C8" s="323"/>
      <c r="D8" s="324"/>
      <c r="E8" s="324"/>
      <c r="F8" s="324"/>
      <c r="G8" s="324"/>
      <c r="H8" s="324"/>
      <c r="I8" s="324"/>
      <c r="J8" s="324"/>
      <c r="K8" s="324"/>
      <c r="L8" s="324"/>
    </row>
    <row r="9" spans="1:17" s="40" customFormat="1" ht="30" customHeight="1" x14ac:dyDescent="0.25">
      <c r="A9" s="200" t="s">
        <v>401</v>
      </c>
      <c r="B9" s="199" t="s">
        <v>451</v>
      </c>
      <c r="C9" s="199"/>
      <c r="D9" s="202" t="s">
        <v>723</v>
      </c>
      <c r="E9" s="202"/>
      <c r="F9" s="202"/>
      <c r="G9" s="201" t="s">
        <v>724</v>
      </c>
      <c r="H9" s="202" t="s">
        <v>725</v>
      </c>
      <c r="I9" s="202"/>
      <c r="J9" s="184"/>
      <c r="K9" s="202" t="s">
        <v>726</v>
      </c>
      <c r="L9" s="202"/>
      <c r="M9" s="47"/>
      <c r="N9" s="64"/>
    </row>
    <row r="10" spans="1:17" s="40" customFormat="1" ht="42.75" customHeight="1" x14ac:dyDescent="0.25">
      <c r="A10" s="200"/>
      <c r="B10" s="199"/>
      <c r="C10" s="199"/>
      <c r="D10" s="184" t="s">
        <v>727</v>
      </c>
      <c r="E10" s="184" t="s">
        <v>728</v>
      </c>
      <c r="F10" s="184" t="s">
        <v>87</v>
      </c>
      <c r="G10" s="201"/>
      <c r="H10" s="184" t="s">
        <v>729</v>
      </c>
      <c r="I10" s="184" t="s">
        <v>730</v>
      </c>
      <c r="J10" s="184"/>
      <c r="K10" s="184" t="s">
        <v>731</v>
      </c>
      <c r="L10" s="184" t="s">
        <v>732</v>
      </c>
    </row>
    <row r="11" spans="1:17" s="53" customFormat="1" ht="17.100000000000001" customHeight="1" thickBot="1" x14ac:dyDescent="0.3">
      <c r="A11" s="214"/>
      <c r="B11" s="203"/>
      <c r="C11" s="203"/>
      <c r="D11" s="293" t="s">
        <v>98</v>
      </c>
      <c r="E11" s="293" t="s">
        <v>99</v>
      </c>
      <c r="F11" s="188" t="s">
        <v>733</v>
      </c>
      <c r="G11" s="293" t="s">
        <v>101</v>
      </c>
      <c r="H11" s="188" t="s">
        <v>734</v>
      </c>
      <c r="I11" s="188" t="s">
        <v>735</v>
      </c>
      <c r="J11" s="181"/>
      <c r="K11" s="293" t="s">
        <v>104</v>
      </c>
      <c r="L11" s="293" t="s">
        <v>105</v>
      </c>
    </row>
    <row r="12" spans="1:17" s="53" customFormat="1" ht="5.25" customHeight="1" thickBot="1" x14ac:dyDescent="0.3">
      <c r="A12" s="295"/>
      <c r="B12" s="156"/>
      <c r="C12" s="156"/>
      <c r="D12" s="296"/>
      <c r="E12" s="296"/>
      <c r="F12" s="156"/>
      <c r="G12" s="296"/>
      <c r="H12" s="156"/>
      <c r="I12" s="156"/>
      <c r="J12" s="326"/>
      <c r="K12" s="296"/>
      <c r="L12" s="296"/>
      <c r="M12" s="327"/>
      <c r="N12" s="328"/>
      <c r="O12" s="137"/>
      <c r="P12" s="137"/>
      <c r="Q12" s="137"/>
    </row>
    <row r="13" spans="1:17" s="40" customFormat="1" ht="22.5" customHeight="1" x14ac:dyDescent="0.25">
      <c r="A13" s="329" t="s">
        <v>462</v>
      </c>
      <c r="B13" s="329"/>
      <c r="C13" s="329"/>
      <c r="D13" s="330">
        <f>+D14+D277</f>
        <v>657448.70947589853</v>
      </c>
      <c r="E13" s="330">
        <f>+E14+E277</f>
        <v>653996.03018344042</v>
      </c>
      <c r="F13" s="330">
        <f>E13/D13*100-100</f>
        <v>-0.52516329299824349</v>
      </c>
      <c r="G13" s="330">
        <f>+G14+G277</f>
        <v>572111.56497768755</v>
      </c>
      <c r="H13" s="330">
        <f>+H14+H277</f>
        <v>256111.44940928393</v>
      </c>
      <c r="I13" s="331">
        <f t="shared" ref="I13:I77" si="0">+H13/E13*100</f>
        <v>39.161009790448851</v>
      </c>
      <c r="J13" s="331"/>
      <c r="K13" s="330">
        <f>+K14+K277</f>
        <v>16462.508057224004</v>
      </c>
      <c r="L13" s="330">
        <f>+L14+L277</f>
        <v>239648.94135205998</v>
      </c>
    </row>
    <row r="14" spans="1:17" s="40" customFormat="1" ht="20.25" customHeight="1" x14ac:dyDescent="0.25">
      <c r="A14" s="332" t="s">
        <v>736</v>
      </c>
      <c r="B14" s="332"/>
      <c r="C14" s="332"/>
      <c r="D14" s="333">
        <f>SUM(D15:D276)</f>
        <v>437410.87505024095</v>
      </c>
      <c r="E14" s="333">
        <f>SUM(E15:E276)</f>
        <v>433958.19575414137</v>
      </c>
      <c r="F14" s="333">
        <f>E14/D14*100-100</f>
        <v>-0.78934463979730651</v>
      </c>
      <c r="G14" s="333">
        <f>SUM(G15:G276)</f>
        <v>391755.57637335907</v>
      </c>
      <c r="H14" s="333">
        <f>SUM(H15:H276)</f>
        <v>75755.460806585048</v>
      </c>
      <c r="I14" s="334">
        <f t="shared" si="0"/>
        <v>17.456856800442651</v>
      </c>
      <c r="J14" s="334"/>
      <c r="K14" s="333">
        <f>SUM(K15:K276)</f>
        <v>16462.508057224004</v>
      </c>
      <c r="L14" s="333">
        <f>SUM(L15:L276)</f>
        <v>59292.952749361088</v>
      </c>
    </row>
    <row r="15" spans="1:17" s="40" customFormat="1" ht="17.649999999999999" customHeight="1" x14ac:dyDescent="0.25">
      <c r="A15" s="335">
        <v>1</v>
      </c>
      <c r="B15" s="310" t="s">
        <v>115</v>
      </c>
      <c r="C15" s="336" t="s">
        <v>116</v>
      </c>
      <c r="D15" s="285">
        <v>1726.0418751999998</v>
      </c>
      <c r="E15" s="285">
        <v>1726.0418751999998</v>
      </c>
      <c r="F15" s="337">
        <f>E15/D15*100-100</f>
        <v>0</v>
      </c>
      <c r="G15" s="285">
        <v>1726.0418751999998</v>
      </c>
      <c r="H15" s="284">
        <f>+K15+L15</f>
        <v>0</v>
      </c>
      <c r="I15" s="284">
        <f t="shared" si="0"/>
        <v>0</v>
      </c>
      <c r="J15" s="337"/>
      <c r="K15" s="285">
        <v>0</v>
      </c>
      <c r="L15" s="285">
        <v>0</v>
      </c>
      <c r="N15" s="44"/>
    </row>
    <row r="16" spans="1:17" s="40" customFormat="1" ht="17.649999999999999" customHeight="1" x14ac:dyDescent="0.25">
      <c r="A16" s="335">
        <v>2</v>
      </c>
      <c r="B16" s="310" t="s">
        <v>117</v>
      </c>
      <c r="C16" s="336" t="s">
        <v>737</v>
      </c>
      <c r="D16" s="285">
        <v>4632.8991865879998</v>
      </c>
      <c r="E16" s="285">
        <v>4632.8991870763848</v>
      </c>
      <c r="F16" s="337">
        <f t="shared" ref="F16:F79" si="1">E16/D16*100-100</f>
        <v>1.0541683082010422E-8</v>
      </c>
      <c r="G16" s="285">
        <v>4632.8992366975999</v>
      </c>
      <c r="H16" s="284">
        <f t="shared" ref="H16:H79" si="2">+K16+L16</f>
        <v>-1.8989339878316967E-12</v>
      </c>
      <c r="I16" s="284">
        <f t="shared" si="0"/>
        <v>-4.0988027391764354E-14</v>
      </c>
      <c r="J16" s="337"/>
      <c r="K16" s="285">
        <v>0</v>
      </c>
      <c r="L16" s="285">
        <v>-1.8989339878316967E-12</v>
      </c>
      <c r="N16" s="44"/>
    </row>
    <row r="17" spans="1:14" s="40" customFormat="1" ht="17.649999999999999" customHeight="1" x14ac:dyDescent="0.25">
      <c r="A17" s="335">
        <v>3</v>
      </c>
      <c r="B17" s="310" t="s">
        <v>119</v>
      </c>
      <c r="C17" s="336" t="s">
        <v>120</v>
      </c>
      <c r="D17" s="285">
        <v>458.78453946799993</v>
      </c>
      <c r="E17" s="285">
        <v>458.78453995639649</v>
      </c>
      <c r="F17" s="337">
        <f t="shared" si="1"/>
        <v>1.0645445058798941E-7</v>
      </c>
      <c r="G17" s="285">
        <v>458.78453946799993</v>
      </c>
      <c r="H17" s="284">
        <f t="shared" si="2"/>
        <v>-1.1868337423948105E-13</v>
      </c>
      <c r="I17" s="284">
        <f t="shared" si="0"/>
        <v>-2.5869087535242772E-14</v>
      </c>
      <c r="J17" s="337"/>
      <c r="K17" s="285">
        <v>0</v>
      </c>
      <c r="L17" s="285">
        <v>-1.1868337423948105E-13</v>
      </c>
      <c r="N17" s="44"/>
    </row>
    <row r="18" spans="1:14" s="40" customFormat="1" ht="17.649999999999999" customHeight="1" x14ac:dyDescent="0.25">
      <c r="A18" s="335">
        <v>4</v>
      </c>
      <c r="B18" s="310" t="s">
        <v>117</v>
      </c>
      <c r="C18" s="336" t="s">
        <v>121</v>
      </c>
      <c r="D18" s="285">
        <v>5530.2107251075258</v>
      </c>
      <c r="E18" s="285">
        <v>5530.2107246855194</v>
      </c>
      <c r="F18" s="337">
        <f t="shared" si="1"/>
        <v>-7.6309305541144568E-9</v>
      </c>
      <c r="G18" s="285">
        <v>5530.2107247832</v>
      </c>
      <c r="H18" s="284">
        <f t="shared" si="2"/>
        <v>9.4946699391584837E-13</v>
      </c>
      <c r="I18" s="284">
        <f t="shared" si="0"/>
        <v>1.7168730834752064E-14</v>
      </c>
      <c r="J18" s="337"/>
      <c r="K18" s="285">
        <v>0</v>
      </c>
      <c r="L18" s="285">
        <v>9.4946699391584837E-13</v>
      </c>
      <c r="N18" s="44"/>
    </row>
    <row r="19" spans="1:14" s="40" customFormat="1" ht="17.649999999999999" customHeight="1" x14ac:dyDescent="0.25">
      <c r="A19" s="335">
        <v>5</v>
      </c>
      <c r="B19" s="310" t="s">
        <v>122</v>
      </c>
      <c r="C19" s="336" t="s">
        <v>123</v>
      </c>
      <c r="D19" s="285">
        <v>1023.4326745517662</v>
      </c>
      <c r="E19" s="285">
        <v>1023.4326740965607</v>
      </c>
      <c r="F19" s="337">
        <f t="shared" si="1"/>
        <v>-4.4478312588580593E-8</v>
      </c>
      <c r="G19" s="285">
        <v>1023.4326743895999</v>
      </c>
      <c r="H19" s="284">
        <f t="shared" si="2"/>
        <v>1.1868337423948105E-13</v>
      </c>
      <c r="I19" s="284">
        <f t="shared" si="0"/>
        <v>1.1596598119583124E-14</v>
      </c>
      <c r="J19" s="337"/>
      <c r="K19" s="285">
        <v>0</v>
      </c>
      <c r="L19" s="285">
        <v>1.1868337423948105E-13</v>
      </c>
      <c r="N19" s="44"/>
    </row>
    <row r="20" spans="1:14" s="40" customFormat="1" ht="17.649999999999999" customHeight="1" x14ac:dyDescent="0.25">
      <c r="A20" s="335">
        <v>6</v>
      </c>
      <c r="B20" s="310" t="s">
        <v>117</v>
      </c>
      <c r="C20" s="336" t="s">
        <v>124</v>
      </c>
      <c r="D20" s="285">
        <v>5142.1362427519998</v>
      </c>
      <c r="E20" s="285">
        <v>5142.1362427519998</v>
      </c>
      <c r="F20" s="337">
        <f t="shared" si="1"/>
        <v>0</v>
      </c>
      <c r="G20" s="285">
        <v>5142.1362427519998</v>
      </c>
      <c r="H20" s="284">
        <f t="shared" si="2"/>
        <v>0</v>
      </c>
      <c r="I20" s="284">
        <f t="shared" si="0"/>
        <v>0</v>
      </c>
      <c r="J20" s="337"/>
      <c r="K20" s="285">
        <v>0</v>
      </c>
      <c r="L20" s="285">
        <v>0</v>
      </c>
      <c r="N20" s="44"/>
    </row>
    <row r="21" spans="1:14" s="40" customFormat="1" ht="17.649999999999999" customHeight="1" x14ac:dyDescent="0.25">
      <c r="A21" s="335">
        <v>7</v>
      </c>
      <c r="B21" s="310" t="s">
        <v>125</v>
      </c>
      <c r="C21" s="336" t="s">
        <v>126</v>
      </c>
      <c r="D21" s="285">
        <v>11712.615482036001</v>
      </c>
      <c r="E21" s="285">
        <v>11712.615482524385</v>
      </c>
      <c r="F21" s="337">
        <f t="shared" si="1"/>
        <v>4.1697347796798567E-9</v>
      </c>
      <c r="G21" s="285">
        <v>11712.615482036001</v>
      </c>
      <c r="H21" s="284">
        <f t="shared" si="2"/>
        <v>0</v>
      </c>
      <c r="I21" s="284">
        <f t="shared" si="0"/>
        <v>0</v>
      </c>
      <c r="J21" s="337"/>
      <c r="K21" s="285">
        <v>0</v>
      </c>
      <c r="L21" s="285">
        <v>0</v>
      </c>
      <c r="N21" s="44"/>
    </row>
    <row r="22" spans="1:14" s="40" customFormat="1" ht="17.649999999999999" customHeight="1" x14ac:dyDescent="0.25">
      <c r="A22" s="335">
        <v>9</v>
      </c>
      <c r="B22" s="310" t="s">
        <v>127</v>
      </c>
      <c r="C22" s="336" t="s">
        <v>128</v>
      </c>
      <c r="D22" s="285">
        <v>1670.6360748157547</v>
      </c>
      <c r="E22" s="285">
        <v>1670.636074360559</v>
      </c>
      <c r="F22" s="337">
        <f t="shared" si="1"/>
        <v>-2.7246855438534112E-8</v>
      </c>
      <c r="G22" s="285">
        <v>1670.6360746536</v>
      </c>
      <c r="H22" s="284">
        <f t="shared" si="2"/>
        <v>0</v>
      </c>
      <c r="I22" s="284">
        <f t="shared" si="0"/>
        <v>0</v>
      </c>
      <c r="J22" s="337"/>
      <c r="K22" s="285">
        <v>0</v>
      </c>
      <c r="L22" s="285">
        <v>0</v>
      </c>
      <c r="N22" s="44"/>
    </row>
    <row r="23" spans="1:14" s="40" customFormat="1" ht="17.649999999999999" customHeight="1" x14ac:dyDescent="0.25">
      <c r="A23" s="335">
        <v>10</v>
      </c>
      <c r="B23" s="310" t="s">
        <v>127</v>
      </c>
      <c r="C23" s="336" t="s">
        <v>129</v>
      </c>
      <c r="D23" s="285">
        <v>2215.9779994282285</v>
      </c>
      <c r="E23" s="285">
        <v>2215.9779993950392</v>
      </c>
      <c r="F23" s="337">
        <f t="shared" si="1"/>
        <v>-1.4977246109992848E-9</v>
      </c>
      <c r="G23" s="285">
        <v>2215.9779995903996</v>
      </c>
      <c r="H23" s="284">
        <f t="shared" si="2"/>
        <v>0</v>
      </c>
      <c r="I23" s="284">
        <f t="shared" si="0"/>
        <v>0</v>
      </c>
      <c r="J23" s="337"/>
      <c r="K23" s="285">
        <v>0</v>
      </c>
      <c r="L23" s="285">
        <v>0</v>
      </c>
      <c r="N23" s="44"/>
    </row>
    <row r="24" spans="1:14" s="40" customFormat="1" ht="17.649999999999999" customHeight="1" x14ac:dyDescent="0.25">
      <c r="A24" s="310">
        <v>11</v>
      </c>
      <c r="B24" s="310" t="s">
        <v>127</v>
      </c>
      <c r="C24" s="336" t="s">
        <v>130</v>
      </c>
      <c r="D24" s="285">
        <v>1777.3799120439999</v>
      </c>
      <c r="E24" s="285">
        <v>1777.3799125323847</v>
      </c>
      <c r="F24" s="337">
        <f t="shared" si="1"/>
        <v>2.747779603851086E-8</v>
      </c>
      <c r="G24" s="285">
        <v>1777.3799120439999</v>
      </c>
      <c r="H24" s="284">
        <f t="shared" si="2"/>
        <v>0</v>
      </c>
      <c r="I24" s="284">
        <f t="shared" si="0"/>
        <v>0</v>
      </c>
      <c r="J24" s="337"/>
      <c r="K24" s="285">
        <v>0</v>
      </c>
      <c r="L24" s="285">
        <v>0</v>
      </c>
      <c r="N24" s="44"/>
    </row>
    <row r="25" spans="1:14" s="40" customFormat="1" ht="17.649999999999999" customHeight="1" x14ac:dyDescent="0.25">
      <c r="A25" s="310">
        <v>12</v>
      </c>
      <c r="B25" s="310" t="s">
        <v>131</v>
      </c>
      <c r="C25" s="336" t="s">
        <v>132</v>
      </c>
      <c r="D25" s="285">
        <v>2926.0341385477545</v>
      </c>
      <c r="E25" s="285">
        <v>2926.0341385809434</v>
      </c>
      <c r="F25" s="337">
        <f t="shared" si="1"/>
        <v>1.1342677908032783E-9</v>
      </c>
      <c r="G25" s="285">
        <v>2926.0341383855998</v>
      </c>
      <c r="H25" s="284">
        <f t="shared" si="2"/>
        <v>4.7473349695792419E-13</v>
      </c>
      <c r="I25" s="284">
        <f t="shared" si="0"/>
        <v>1.6224468836449002E-14</v>
      </c>
      <c r="J25" s="337"/>
      <c r="K25" s="285">
        <v>0</v>
      </c>
      <c r="L25" s="285">
        <v>4.7473349695792419E-13</v>
      </c>
      <c r="N25" s="44"/>
    </row>
    <row r="26" spans="1:14" s="40" customFormat="1" ht="17.649999999999999" customHeight="1" x14ac:dyDescent="0.25">
      <c r="A26" s="310">
        <v>13</v>
      </c>
      <c r="B26" s="310" t="s">
        <v>131</v>
      </c>
      <c r="C26" s="336" t="s">
        <v>133</v>
      </c>
      <c r="D26" s="285">
        <v>846.13248208446555</v>
      </c>
      <c r="E26" s="285">
        <v>846.1324825064786</v>
      </c>
      <c r="F26" s="337">
        <f t="shared" si="1"/>
        <v>4.9875524155140738E-8</v>
      </c>
      <c r="G26" s="285">
        <v>846.13248240879989</v>
      </c>
      <c r="H26" s="284">
        <f t="shared" si="2"/>
        <v>0</v>
      </c>
      <c r="I26" s="284">
        <f t="shared" si="0"/>
        <v>0</v>
      </c>
      <c r="J26" s="337"/>
      <c r="K26" s="285">
        <v>0</v>
      </c>
      <c r="L26" s="285">
        <v>0</v>
      </c>
      <c r="N26" s="44"/>
    </row>
    <row r="27" spans="1:14" s="40" customFormat="1" ht="17.649999999999999" customHeight="1" x14ac:dyDescent="0.25">
      <c r="A27" s="310">
        <v>14</v>
      </c>
      <c r="B27" s="310" t="s">
        <v>131</v>
      </c>
      <c r="C27" s="336" t="s">
        <v>134</v>
      </c>
      <c r="D27" s="285">
        <v>563.90128473999994</v>
      </c>
      <c r="E27" s="285">
        <v>563.90128522839655</v>
      </c>
      <c r="F27" s="337">
        <f t="shared" si="1"/>
        <v>8.6610299376843614E-8</v>
      </c>
      <c r="G27" s="285">
        <v>563.90128473999994</v>
      </c>
      <c r="H27" s="284">
        <f t="shared" si="2"/>
        <v>0</v>
      </c>
      <c r="I27" s="284">
        <f t="shared" si="0"/>
        <v>0</v>
      </c>
      <c r="J27" s="337"/>
      <c r="K27" s="285">
        <v>0</v>
      </c>
      <c r="L27" s="285">
        <v>0</v>
      </c>
      <c r="N27" s="44"/>
    </row>
    <row r="28" spans="1:14" s="40" customFormat="1" ht="17.649999999999999" customHeight="1" x14ac:dyDescent="0.25">
      <c r="A28" s="310">
        <v>15</v>
      </c>
      <c r="B28" s="310" t="s">
        <v>131</v>
      </c>
      <c r="C28" s="336" t="s">
        <v>135</v>
      </c>
      <c r="D28" s="285">
        <v>1049.7718338715326</v>
      </c>
      <c r="E28" s="285">
        <v>1049.7718339379178</v>
      </c>
      <c r="F28" s="337">
        <f t="shared" si="1"/>
        <v>6.3237592939913156E-9</v>
      </c>
      <c r="G28" s="285">
        <v>1049.7718335472</v>
      </c>
      <c r="H28" s="284">
        <f t="shared" si="2"/>
        <v>0</v>
      </c>
      <c r="I28" s="284">
        <f t="shared" si="0"/>
        <v>0</v>
      </c>
      <c r="J28" s="337"/>
      <c r="K28" s="285">
        <v>0</v>
      </c>
      <c r="L28" s="285">
        <v>0</v>
      </c>
      <c r="N28" s="44"/>
    </row>
    <row r="29" spans="1:14" s="40" customFormat="1" ht="17.649999999999999" customHeight="1" x14ac:dyDescent="0.25">
      <c r="A29" s="310">
        <v>16</v>
      </c>
      <c r="B29" s="310" t="s">
        <v>131</v>
      </c>
      <c r="C29" s="336" t="s">
        <v>136</v>
      </c>
      <c r="D29" s="285">
        <v>1211.1649835559999</v>
      </c>
      <c r="E29" s="285">
        <v>1211.1649840443963</v>
      </c>
      <c r="F29" s="337">
        <f t="shared" si="1"/>
        <v>4.0324522387891193E-8</v>
      </c>
      <c r="G29" s="285">
        <v>1211.1649835559999</v>
      </c>
      <c r="H29" s="284">
        <f t="shared" si="2"/>
        <v>2.3736674847896209E-13</v>
      </c>
      <c r="I29" s="284">
        <f t="shared" si="0"/>
        <v>1.9598217551363853E-14</v>
      </c>
      <c r="J29" s="337"/>
      <c r="K29" s="285">
        <v>0</v>
      </c>
      <c r="L29" s="285">
        <v>2.3736674847896209E-13</v>
      </c>
      <c r="N29" s="44"/>
    </row>
    <row r="30" spans="1:14" s="40" customFormat="1" ht="17.649999999999999" customHeight="1" x14ac:dyDescent="0.25">
      <c r="A30" s="310">
        <v>17</v>
      </c>
      <c r="B30" s="310" t="s">
        <v>127</v>
      </c>
      <c r="C30" s="336" t="s">
        <v>137</v>
      </c>
      <c r="D30" s="285">
        <v>744.02595427223196</v>
      </c>
      <c r="E30" s="285">
        <v>744.02595472743747</v>
      </c>
      <c r="F30" s="337">
        <f t="shared" si="1"/>
        <v>6.1181395949461148E-8</v>
      </c>
      <c r="G30" s="285">
        <v>744.02595443439998</v>
      </c>
      <c r="H30" s="284">
        <f t="shared" si="2"/>
        <v>0</v>
      </c>
      <c r="I30" s="284">
        <f t="shared" si="0"/>
        <v>0</v>
      </c>
      <c r="J30" s="337"/>
      <c r="K30" s="285">
        <v>0</v>
      </c>
      <c r="L30" s="285">
        <v>0</v>
      </c>
      <c r="N30" s="44"/>
    </row>
    <row r="31" spans="1:14" s="40" customFormat="1" ht="17.649999999999999" customHeight="1" x14ac:dyDescent="0.25">
      <c r="A31" s="310">
        <v>18</v>
      </c>
      <c r="B31" s="310" t="s">
        <v>127</v>
      </c>
      <c r="C31" s="336" t="s">
        <v>138</v>
      </c>
      <c r="D31" s="285">
        <v>687.44787304023203</v>
      </c>
      <c r="E31" s="285">
        <v>687.44787349543753</v>
      </c>
      <c r="F31" s="337">
        <f t="shared" si="1"/>
        <v>6.6216728100698674E-8</v>
      </c>
      <c r="G31" s="285">
        <v>687.44787320240005</v>
      </c>
      <c r="H31" s="284">
        <f t="shared" si="2"/>
        <v>1.1868337423948105E-13</v>
      </c>
      <c r="I31" s="284">
        <f t="shared" si="0"/>
        <v>1.7264345242064191E-14</v>
      </c>
      <c r="J31" s="337"/>
      <c r="K31" s="285">
        <v>0</v>
      </c>
      <c r="L31" s="285">
        <v>1.1868337423948105E-13</v>
      </c>
      <c r="N31" s="44"/>
    </row>
    <row r="32" spans="1:14" s="40" customFormat="1" ht="17.649999999999999" customHeight="1" x14ac:dyDescent="0.25">
      <c r="A32" s="310">
        <v>19</v>
      </c>
      <c r="B32" s="310" t="s">
        <v>127</v>
      </c>
      <c r="C32" s="336" t="s">
        <v>139</v>
      </c>
      <c r="D32" s="285">
        <v>462.33655846399995</v>
      </c>
      <c r="E32" s="285">
        <v>462.33655846399995</v>
      </c>
      <c r="F32" s="337">
        <f t="shared" si="1"/>
        <v>0</v>
      </c>
      <c r="G32" s="285">
        <v>462.33655846399995</v>
      </c>
      <c r="H32" s="284">
        <f t="shared" si="2"/>
        <v>0</v>
      </c>
      <c r="I32" s="284">
        <f t="shared" si="0"/>
        <v>0</v>
      </c>
      <c r="J32" s="337"/>
      <c r="K32" s="285">
        <v>0</v>
      </c>
      <c r="L32" s="285">
        <v>0</v>
      </c>
      <c r="N32" s="44"/>
    </row>
    <row r="33" spans="1:14" s="40" customFormat="1" ht="17.649999999999999" customHeight="1" x14ac:dyDescent="0.25">
      <c r="A33" s="310">
        <v>20</v>
      </c>
      <c r="B33" s="310" t="s">
        <v>127</v>
      </c>
      <c r="C33" s="336" t="s">
        <v>140</v>
      </c>
      <c r="D33" s="285">
        <v>471.37115231199999</v>
      </c>
      <c r="E33" s="285">
        <v>471.37115231199999</v>
      </c>
      <c r="F33" s="337">
        <f t="shared" si="1"/>
        <v>0</v>
      </c>
      <c r="G33" s="285">
        <v>471.37115231199999</v>
      </c>
      <c r="H33" s="284">
        <f t="shared" si="2"/>
        <v>-5.9341687119740523E-14</v>
      </c>
      <c r="I33" s="284">
        <f t="shared" si="0"/>
        <v>-1.2589163937733366E-14</v>
      </c>
      <c r="J33" s="337"/>
      <c r="K33" s="285">
        <v>0</v>
      </c>
      <c r="L33" s="285">
        <v>-5.9341687119740523E-14</v>
      </c>
      <c r="N33" s="44"/>
    </row>
    <row r="34" spans="1:14" s="40" customFormat="1" ht="17.649999999999999" customHeight="1" x14ac:dyDescent="0.25">
      <c r="A34" s="310">
        <v>21</v>
      </c>
      <c r="B34" s="310" t="s">
        <v>131</v>
      </c>
      <c r="C34" s="336" t="s">
        <v>141</v>
      </c>
      <c r="D34" s="285">
        <v>609.31000262046553</v>
      </c>
      <c r="E34" s="285">
        <v>609.31000304247868</v>
      </c>
      <c r="F34" s="337">
        <f t="shared" si="1"/>
        <v>6.926082107838738E-8</v>
      </c>
      <c r="G34" s="285">
        <v>609.31000294479998</v>
      </c>
      <c r="H34" s="284">
        <f t="shared" si="2"/>
        <v>1.1868337423948105E-13</v>
      </c>
      <c r="I34" s="284">
        <f t="shared" si="0"/>
        <v>1.9478323619644714E-14</v>
      </c>
      <c r="J34" s="337"/>
      <c r="K34" s="285">
        <v>0</v>
      </c>
      <c r="L34" s="285">
        <v>1.1868337423948105E-13</v>
      </c>
      <c r="N34" s="44"/>
    </row>
    <row r="35" spans="1:14" s="40" customFormat="1" ht="17.649999999999999" customHeight="1" x14ac:dyDescent="0.25">
      <c r="A35" s="310">
        <v>22</v>
      </c>
      <c r="B35" s="310" t="s">
        <v>131</v>
      </c>
      <c r="C35" s="336" t="s">
        <v>142</v>
      </c>
      <c r="D35" s="285">
        <v>751.46026479999989</v>
      </c>
      <c r="E35" s="285">
        <v>751.46026479999989</v>
      </c>
      <c r="F35" s="337">
        <f t="shared" si="1"/>
        <v>0</v>
      </c>
      <c r="G35" s="285">
        <v>751.46026479999989</v>
      </c>
      <c r="H35" s="284">
        <f t="shared" si="2"/>
        <v>0</v>
      </c>
      <c r="I35" s="284">
        <f t="shared" si="0"/>
        <v>0</v>
      </c>
      <c r="J35" s="337"/>
      <c r="K35" s="285">
        <v>0</v>
      </c>
      <c r="L35" s="285">
        <v>0</v>
      </c>
      <c r="N35" s="44"/>
    </row>
    <row r="36" spans="1:14" s="40" customFormat="1" ht="17.649999999999999" customHeight="1" x14ac:dyDescent="0.25">
      <c r="A36" s="310">
        <v>23</v>
      </c>
      <c r="B36" s="310" t="s">
        <v>131</v>
      </c>
      <c r="C36" s="336" t="s">
        <v>143</v>
      </c>
      <c r="D36" s="285">
        <v>406.54369466399999</v>
      </c>
      <c r="E36" s="285">
        <v>406.54369466399999</v>
      </c>
      <c r="F36" s="337">
        <f t="shared" si="1"/>
        <v>0</v>
      </c>
      <c r="G36" s="285">
        <v>406.54369466399999</v>
      </c>
      <c r="H36" s="284">
        <f t="shared" si="2"/>
        <v>5.9341687119740523E-14</v>
      </c>
      <c r="I36" s="284">
        <f t="shared" si="0"/>
        <v>1.4596632022244302E-14</v>
      </c>
      <c r="J36" s="337"/>
      <c r="K36" s="285">
        <v>0</v>
      </c>
      <c r="L36" s="285">
        <v>5.9341687119740523E-14</v>
      </c>
      <c r="N36" s="44"/>
    </row>
    <row r="37" spans="1:14" s="40" customFormat="1" ht="17.649999999999999" customHeight="1" x14ac:dyDescent="0.25">
      <c r="A37" s="310">
        <v>24</v>
      </c>
      <c r="B37" s="310" t="s">
        <v>131</v>
      </c>
      <c r="C37" s="336" t="s">
        <v>144</v>
      </c>
      <c r="D37" s="285">
        <v>737.12175385153262</v>
      </c>
      <c r="E37" s="285">
        <v>737.12175342951969</v>
      </c>
      <c r="F37" s="337">
        <f t="shared" si="1"/>
        <v>-5.725145513224561E-8</v>
      </c>
      <c r="G37" s="285">
        <v>737.12175352719999</v>
      </c>
      <c r="H37" s="284">
        <f t="shared" si="2"/>
        <v>0</v>
      </c>
      <c r="I37" s="284">
        <f t="shared" si="0"/>
        <v>0</v>
      </c>
      <c r="J37" s="337"/>
      <c r="K37" s="285">
        <v>0</v>
      </c>
      <c r="L37" s="285">
        <v>0</v>
      </c>
      <c r="N37" s="44"/>
    </row>
    <row r="38" spans="1:14" s="40" customFormat="1" ht="17.649999999999999" customHeight="1" x14ac:dyDescent="0.25">
      <c r="A38" s="310">
        <v>25</v>
      </c>
      <c r="B38" s="310" t="s">
        <v>115</v>
      </c>
      <c r="C38" s="336" t="s">
        <v>145</v>
      </c>
      <c r="D38" s="285">
        <v>2195.1555397602283</v>
      </c>
      <c r="E38" s="285">
        <v>2195.1555402154245</v>
      </c>
      <c r="F38" s="337">
        <f t="shared" si="1"/>
        <v>2.0736393935294473E-8</v>
      </c>
      <c r="G38" s="285">
        <v>2195.1555399223998</v>
      </c>
      <c r="H38" s="284">
        <f t="shared" si="2"/>
        <v>0</v>
      </c>
      <c r="I38" s="284">
        <f t="shared" si="0"/>
        <v>0</v>
      </c>
      <c r="J38" s="337"/>
      <c r="K38" s="285">
        <v>0</v>
      </c>
      <c r="L38" s="285">
        <v>0</v>
      </c>
      <c r="N38" s="44"/>
    </row>
    <row r="39" spans="1:14" s="40" customFormat="1" ht="17.649999999999999" customHeight="1" x14ac:dyDescent="0.25">
      <c r="A39" s="310">
        <v>26</v>
      </c>
      <c r="B39" s="310" t="s">
        <v>146</v>
      </c>
      <c r="C39" s="336" t="s">
        <v>147</v>
      </c>
      <c r="D39" s="285">
        <v>1917.7911870439998</v>
      </c>
      <c r="E39" s="285">
        <v>1917.7911875323848</v>
      </c>
      <c r="F39" s="337">
        <f t="shared" si="1"/>
        <v>2.5466007969043858E-8</v>
      </c>
      <c r="G39" s="285">
        <v>1917.7911870439998</v>
      </c>
      <c r="H39" s="284">
        <f t="shared" si="2"/>
        <v>2.3736674847896209E-13</v>
      </c>
      <c r="I39" s="284">
        <f t="shared" si="0"/>
        <v>1.2377090374702422E-14</v>
      </c>
      <c r="J39" s="337"/>
      <c r="K39" s="285">
        <v>0</v>
      </c>
      <c r="L39" s="285">
        <v>2.3736674847896209E-13</v>
      </c>
      <c r="N39" s="44"/>
    </row>
    <row r="40" spans="1:14" s="40" customFormat="1" ht="17.649999999999999" customHeight="1" x14ac:dyDescent="0.25">
      <c r="A40" s="310">
        <v>27</v>
      </c>
      <c r="B40" s="310" t="s">
        <v>127</v>
      </c>
      <c r="C40" s="336" t="s">
        <v>738</v>
      </c>
      <c r="D40" s="285">
        <v>2036.7324858004572</v>
      </c>
      <c r="E40" s="285">
        <v>2036.7324857340784</v>
      </c>
      <c r="F40" s="337">
        <f t="shared" si="1"/>
        <v>-3.2590889986749971E-9</v>
      </c>
      <c r="G40" s="285">
        <v>2036.7324861247998</v>
      </c>
      <c r="H40" s="284">
        <f t="shared" si="2"/>
        <v>2.3736674847896209E-13</v>
      </c>
      <c r="I40" s="284">
        <f t="shared" si="0"/>
        <v>1.1654291869037992E-14</v>
      </c>
      <c r="J40" s="337"/>
      <c r="K40" s="285">
        <v>0</v>
      </c>
      <c r="L40" s="285">
        <v>2.3736674847896209E-13</v>
      </c>
      <c r="N40" s="44"/>
    </row>
    <row r="41" spans="1:14" s="40" customFormat="1" ht="17.649999999999999" customHeight="1" x14ac:dyDescent="0.25">
      <c r="A41" s="310">
        <v>28</v>
      </c>
      <c r="B41" s="310" t="s">
        <v>127</v>
      </c>
      <c r="C41" s="336" t="s">
        <v>149</v>
      </c>
      <c r="D41" s="285">
        <v>5574.8934554275256</v>
      </c>
      <c r="E41" s="285">
        <v>5574.8934550055192</v>
      </c>
      <c r="F41" s="337">
        <f t="shared" si="1"/>
        <v>-7.5697670354202273E-9</v>
      </c>
      <c r="G41" s="285">
        <v>5574.8934551031998</v>
      </c>
      <c r="H41" s="284">
        <f t="shared" si="2"/>
        <v>-9.4946699391584837E-13</v>
      </c>
      <c r="I41" s="284">
        <f t="shared" si="0"/>
        <v>-1.7031123582520705E-14</v>
      </c>
      <c r="J41" s="337"/>
      <c r="K41" s="285">
        <v>0</v>
      </c>
      <c r="L41" s="285">
        <v>-9.4946699391584837E-13</v>
      </c>
      <c r="N41" s="44"/>
    </row>
    <row r="42" spans="1:14" s="40" customFormat="1" ht="17.649999999999999" customHeight="1" x14ac:dyDescent="0.25">
      <c r="A42" s="310">
        <v>29</v>
      </c>
      <c r="B42" s="310" t="s">
        <v>127</v>
      </c>
      <c r="C42" s="336" t="s">
        <v>150</v>
      </c>
      <c r="D42" s="285">
        <v>745.40069493153271</v>
      </c>
      <c r="E42" s="285">
        <v>745.40069450951967</v>
      </c>
      <c r="F42" s="337">
        <f t="shared" si="1"/>
        <v>-5.6615604648868612E-8</v>
      </c>
      <c r="G42" s="285">
        <v>745.40069460719997</v>
      </c>
      <c r="H42" s="284">
        <f t="shared" si="2"/>
        <v>-2.3736674847896209E-13</v>
      </c>
      <c r="I42" s="284">
        <f t="shared" si="0"/>
        <v>-3.1844181287643088E-14</v>
      </c>
      <c r="J42" s="337"/>
      <c r="K42" s="285">
        <v>0</v>
      </c>
      <c r="L42" s="285">
        <v>-2.3736674847896209E-13</v>
      </c>
      <c r="N42" s="44"/>
    </row>
    <row r="43" spans="1:14" s="40" customFormat="1" ht="17.649999999999999" customHeight="1" x14ac:dyDescent="0.25">
      <c r="A43" s="310">
        <v>30</v>
      </c>
      <c r="B43" s="310" t="s">
        <v>127</v>
      </c>
      <c r="C43" s="336" t="s">
        <v>151</v>
      </c>
      <c r="D43" s="285">
        <v>2199.6576205555257</v>
      </c>
      <c r="E43" s="285">
        <v>2199.6576201335197</v>
      </c>
      <c r="F43" s="337">
        <f t="shared" si="1"/>
        <v>-1.9185080191164161E-8</v>
      </c>
      <c r="G43" s="285">
        <v>2199.6576202311999</v>
      </c>
      <c r="H43" s="284">
        <f t="shared" si="2"/>
        <v>0</v>
      </c>
      <c r="I43" s="284">
        <f t="shared" si="0"/>
        <v>0</v>
      </c>
      <c r="J43" s="337"/>
      <c r="K43" s="285">
        <v>0</v>
      </c>
      <c r="L43" s="285">
        <v>0</v>
      </c>
      <c r="N43" s="44"/>
    </row>
    <row r="44" spans="1:14" s="40" customFormat="1" ht="17.649999999999999" customHeight="1" x14ac:dyDescent="0.25">
      <c r="A44" s="310">
        <v>31</v>
      </c>
      <c r="B44" s="310" t="s">
        <v>127</v>
      </c>
      <c r="C44" s="336" t="s">
        <v>152</v>
      </c>
      <c r="D44" s="285">
        <v>4602.2555964115263</v>
      </c>
      <c r="E44" s="285">
        <v>4602.255595989519</v>
      </c>
      <c r="F44" s="337">
        <f t="shared" si="1"/>
        <v>-9.1695824266935233E-9</v>
      </c>
      <c r="G44" s="285">
        <v>4602.2555793839992</v>
      </c>
      <c r="H44" s="284">
        <f t="shared" si="2"/>
        <v>0</v>
      </c>
      <c r="I44" s="284">
        <f t="shared" si="0"/>
        <v>0</v>
      </c>
      <c r="J44" s="337"/>
      <c r="K44" s="285">
        <v>0</v>
      </c>
      <c r="L44" s="285">
        <v>0</v>
      </c>
      <c r="N44" s="44"/>
    </row>
    <row r="45" spans="1:14" s="40" customFormat="1" ht="17.649999999999999" customHeight="1" x14ac:dyDescent="0.25">
      <c r="A45" s="310">
        <v>32</v>
      </c>
      <c r="B45" s="310" t="s">
        <v>131</v>
      </c>
      <c r="C45" s="336" t="s">
        <v>153</v>
      </c>
      <c r="D45" s="285">
        <v>1074.0148080797662</v>
      </c>
      <c r="E45" s="285">
        <v>1074.0148076245607</v>
      </c>
      <c r="F45" s="337">
        <f t="shared" si="1"/>
        <v>-4.2383547338431526E-8</v>
      </c>
      <c r="G45" s="285">
        <v>1074.0148413239999</v>
      </c>
      <c r="H45" s="284">
        <f t="shared" si="2"/>
        <v>0</v>
      </c>
      <c r="I45" s="284">
        <f t="shared" si="0"/>
        <v>0</v>
      </c>
      <c r="J45" s="337"/>
      <c r="K45" s="285">
        <v>0</v>
      </c>
      <c r="L45" s="285">
        <v>0</v>
      </c>
      <c r="N45" s="44"/>
    </row>
    <row r="46" spans="1:14" s="40" customFormat="1" ht="17.649999999999999" customHeight="1" x14ac:dyDescent="0.25">
      <c r="A46" s="310">
        <v>33</v>
      </c>
      <c r="B46" s="310" t="s">
        <v>131</v>
      </c>
      <c r="C46" s="336" t="s">
        <v>154</v>
      </c>
      <c r="D46" s="285">
        <v>1296.0573604802319</v>
      </c>
      <c r="E46" s="285">
        <v>1296.0573609354374</v>
      </c>
      <c r="F46" s="337">
        <f t="shared" si="1"/>
        <v>3.5122326380587765E-8</v>
      </c>
      <c r="G46" s="285">
        <v>1296.0573606423998</v>
      </c>
      <c r="H46" s="284">
        <f t="shared" si="2"/>
        <v>0</v>
      </c>
      <c r="I46" s="284">
        <f t="shared" si="0"/>
        <v>0</v>
      </c>
      <c r="J46" s="337"/>
      <c r="K46" s="285">
        <v>0</v>
      </c>
      <c r="L46" s="285">
        <v>0</v>
      </c>
      <c r="N46" s="44"/>
    </row>
    <row r="47" spans="1:14" s="40" customFormat="1" ht="17.649999999999999" customHeight="1" x14ac:dyDescent="0.25">
      <c r="A47" s="310">
        <v>34</v>
      </c>
      <c r="B47" s="310" t="s">
        <v>131</v>
      </c>
      <c r="C47" s="336" t="s">
        <v>155</v>
      </c>
      <c r="D47" s="285">
        <v>1210.8970309837662</v>
      </c>
      <c r="E47" s="285">
        <v>1210.8970305285607</v>
      </c>
      <c r="F47" s="337">
        <f t="shared" si="1"/>
        <v>-3.7592414514620032E-8</v>
      </c>
      <c r="G47" s="285">
        <v>1210.8970141184</v>
      </c>
      <c r="H47" s="284">
        <f t="shared" si="2"/>
        <v>-2.3736674847896209E-13</v>
      </c>
      <c r="I47" s="284">
        <f t="shared" si="0"/>
        <v>-1.9602554345628441E-14</v>
      </c>
      <c r="J47" s="337"/>
      <c r="K47" s="285">
        <v>0</v>
      </c>
      <c r="L47" s="285">
        <v>-2.3736674847896209E-13</v>
      </c>
      <c r="N47" s="44"/>
    </row>
    <row r="48" spans="1:14" s="40" customFormat="1" ht="17.649999999999999" customHeight="1" x14ac:dyDescent="0.25">
      <c r="A48" s="310">
        <v>35</v>
      </c>
      <c r="B48" s="310" t="s">
        <v>131</v>
      </c>
      <c r="C48" s="336" t="s">
        <v>156</v>
      </c>
      <c r="D48" s="285">
        <v>676.43724036046547</v>
      </c>
      <c r="E48" s="285">
        <v>676.43724029408031</v>
      </c>
      <c r="F48" s="337">
        <f t="shared" si="1"/>
        <v>-9.8139452120449278E-9</v>
      </c>
      <c r="G48" s="285">
        <v>676.43724068479992</v>
      </c>
      <c r="H48" s="284">
        <f t="shared" si="2"/>
        <v>0</v>
      </c>
      <c r="I48" s="284">
        <f t="shared" si="0"/>
        <v>0</v>
      </c>
      <c r="J48" s="337"/>
      <c r="K48" s="285">
        <v>0</v>
      </c>
      <c r="L48" s="285">
        <v>0</v>
      </c>
      <c r="N48" s="44"/>
    </row>
    <row r="49" spans="1:14" s="40" customFormat="1" ht="17.649999999999999" customHeight="1" x14ac:dyDescent="0.25">
      <c r="A49" s="310">
        <v>36</v>
      </c>
      <c r="B49" s="310" t="s">
        <v>131</v>
      </c>
      <c r="C49" s="336" t="s">
        <v>157</v>
      </c>
      <c r="D49" s="285">
        <v>143.45244365153388</v>
      </c>
      <c r="E49" s="285">
        <v>143.45244322952033</v>
      </c>
      <c r="F49" s="337">
        <f t="shared" si="1"/>
        <v>-2.941835930414527E-7</v>
      </c>
      <c r="G49" s="285">
        <v>143.4524433272</v>
      </c>
      <c r="H49" s="284">
        <f t="shared" si="2"/>
        <v>2.9670843559870262E-14</v>
      </c>
      <c r="I49" s="284">
        <f t="shared" si="0"/>
        <v>2.0683400639191383E-14</v>
      </c>
      <c r="J49" s="337"/>
      <c r="K49" s="285">
        <v>0</v>
      </c>
      <c r="L49" s="285">
        <v>2.9670843559870262E-14</v>
      </c>
      <c r="N49" s="44"/>
    </row>
    <row r="50" spans="1:14" s="40" customFormat="1" ht="17.649999999999999" customHeight="1" x14ac:dyDescent="0.25">
      <c r="A50" s="310">
        <v>37</v>
      </c>
      <c r="B50" s="310" t="s">
        <v>131</v>
      </c>
      <c r="C50" s="336" t="s">
        <v>158</v>
      </c>
      <c r="D50" s="285">
        <v>2892.5726342044572</v>
      </c>
      <c r="E50" s="285">
        <v>2892.5726346264632</v>
      </c>
      <c r="F50" s="337">
        <f t="shared" si="1"/>
        <v>1.4589303987122548E-8</v>
      </c>
      <c r="G50" s="285">
        <v>2892.5726011223996</v>
      </c>
      <c r="H50" s="284">
        <f t="shared" si="2"/>
        <v>0</v>
      </c>
      <c r="I50" s="284">
        <f t="shared" si="0"/>
        <v>0</v>
      </c>
      <c r="J50" s="337"/>
      <c r="K50" s="285">
        <v>0</v>
      </c>
      <c r="L50" s="285">
        <v>0</v>
      </c>
      <c r="N50" s="44"/>
    </row>
    <row r="51" spans="1:14" s="40" customFormat="1" ht="17.649999999999999" customHeight="1" x14ac:dyDescent="0.25">
      <c r="A51" s="310">
        <v>38</v>
      </c>
      <c r="B51" s="310" t="s">
        <v>117</v>
      </c>
      <c r="C51" s="336" t="s">
        <v>159</v>
      </c>
      <c r="D51" s="285">
        <v>1901.132501072</v>
      </c>
      <c r="E51" s="285">
        <v>1901.132501072</v>
      </c>
      <c r="F51" s="337">
        <f t="shared" si="1"/>
        <v>0</v>
      </c>
      <c r="G51" s="285">
        <v>1901.132501072</v>
      </c>
      <c r="H51" s="284">
        <f t="shared" si="2"/>
        <v>2.3736674847896209E-13</v>
      </c>
      <c r="I51" s="284">
        <f t="shared" si="0"/>
        <v>1.2485544713223147E-14</v>
      </c>
      <c r="J51" s="337"/>
      <c r="K51" s="285">
        <v>0</v>
      </c>
      <c r="L51" s="285">
        <v>2.3736674847896209E-13</v>
      </c>
      <c r="N51" s="44"/>
    </row>
    <row r="52" spans="1:14" s="40" customFormat="1" ht="17.649999999999999" customHeight="1" x14ac:dyDescent="0.25">
      <c r="A52" s="310">
        <v>39</v>
      </c>
      <c r="B52" s="310" t="s">
        <v>127</v>
      </c>
      <c r="C52" s="336" t="s">
        <v>160</v>
      </c>
      <c r="D52" s="285">
        <v>1096.9414030959999</v>
      </c>
      <c r="E52" s="285">
        <v>1096.9414030959999</v>
      </c>
      <c r="F52" s="337">
        <f t="shared" si="1"/>
        <v>0</v>
      </c>
      <c r="G52" s="285">
        <v>1096.9414030959999</v>
      </c>
      <c r="H52" s="284">
        <f t="shared" si="2"/>
        <v>0</v>
      </c>
      <c r="I52" s="284">
        <f t="shared" si="0"/>
        <v>0</v>
      </c>
      <c r="J52" s="337"/>
      <c r="K52" s="285">
        <v>0</v>
      </c>
      <c r="L52" s="285">
        <v>0</v>
      </c>
      <c r="N52" s="44"/>
    </row>
    <row r="53" spans="1:14" s="40" customFormat="1" ht="17.649999999999999" customHeight="1" x14ac:dyDescent="0.25">
      <c r="A53" s="310">
        <v>40</v>
      </c>
      <c r="B53" s="310" t="s">
        <v>127</v>
      </c>
      <c r="C53" s="336" t="s">
        <v>739</v>
      </c>
      <c r="D53" s="285">
        <v>247.25095535199998</v>
      </c>
      <c r="E53" s="285">
        <v>247.25095535199998</v>
      </c>
      <c r="F53" s="337">
        <f t="shared" si="1"/>
        <v>0</v>
      </c>
      <c r="G53" s="285">
        <v>247.25095535199998</v>
      </c>
      <c r="H53" s="284">
        <f t="shared" si="2"/>
        <v>-2.9670843559870262E-14</v>
      </c>
      <c r="I53" s="284">
        <f t="shared" si="0"/>
        <v>-1.2000294808822568E-14</v>
      </c>
      <c r="J53" s="337"/>
      <c r="K53" s="285">
        <v>0</v>
      </c>
      <c r="L53" s="285">
        <v>-2.9670843559870262E-14</v>
      </c>
      <c r="N53" s="44"/>
    </row>
    <row r="54" spans="1:14" s="40" customFormat="1" ht="17.649999999999999" customHeight="1" x14ac:dyDescent="0.25">
      <c r="A54" s="310">
        <v>41</v>
      </c>
      <c r="B54" s="310" t="s">
        <v>127</v>
      </c>
      <c r="C54" s="336" t="s">
        <v>740</v>
      </c>
      <c r="D54" s="285">
        <v>4130.7753551759997</v>
      </c>
      <c r="E54" s="285">
        <v>4130.7753551759997</v>
      </c>
      <c r="F54" s="337">
        <f t="shared" si="1"/>
        <v>0</v>
      </c>
      <c r="G54" s="285">
        <v>4130.7753551759997</v>
      </c>
      <c r="H54" s="284">
        <f t="shared" si="2"/>
        <v>4.7473349695792419E-13</v>
      </c>
      <c r="I54" s="284">
        <f t="shared" si="0"/>
        <v>1.149260020550542E-14</v>
      </c>
      <c r="J54" s="337"/>
      <c r="K54" s="285">
        <v>0</v>
      </c>
      <c r="L54" s="285">
        <v>4.7473349695792419E-13</v>
      </c>
      <c r="N54" s="44"/>
    </row>
    <row r="55" spans="1:14" s="40" customFormat="1" ht="17.649999999999999" customHeight="1" x14ac:dyDescent="0.25">
      <c r="A55" s="310">
        <v>42</v>
      </c>
      <c r="B55" s="310" t="s">
        <v>127</v>
      </c>
      <c r="C55" s="336" t="s">
        <v>163</v>
      </c>
      <c r="D55" s="285">
        <v>1793.8827904042284</v>
      </c>
      <c r="E55" s="285">
        <v>1793.8827903710394</v>
      </c>
      <c r="F55" s="337">
        <f t="shared" si="1"/>
        <v>-1.8501253862268641E-9</v>
      </c>
      <c r="G55" s="285">
        <v>1793.8827905664</v>
      </c>
      <c r="H55" s="284">
        <f t="shared" si="2"/>
        <v>4.7473349695792419E-13</v>
      </c>
      <c r="I55" s="284">
        <f t="shared" si="0"/>
        <v>2.6464019806987071E-14</v>
      </c>
      <c r="J55" s="337"/>
      <c r="K55" s="285">
        <v>0</v>
      </c>
      <c r="L55" s="285">
        <v>4.7473349695792419E-13</v>
      </c>
      <c r="N55" s="44"/>
    </row>
    <row r="56" spans="1:14" s="40" customFormat="1" ht="17.649999999999999" customHeight="1" x14ac:dyDescent="0.25">
      <c r="A56" s="310">
        <v>43</v>
      </c>
      <c r="B56" s="310" t="s">
        <v>127</v>
      </c>
      <c r="C56" s="336" t="s">
        <v>164</v>
      </c>
      <c r="D56" s="285">
        <v>730.76099123200004</v>
      </c>
      <c r="E56" s="285">
        <v>730.76099123200004</v>
      </c>
      <c r="F56" s="337">
        <f t="shared" si="1"/>
        <v>0</v>
      </c>
      <c r="G56" s="285">
        <v>730.76099123200004</v>
      </c>
      <c r="H56" s="284">
        <f t="shared" si="2"/>
        <v>-2.3736674847896209E-13</v>
      </c>
      <c r="I56" s="284">
        <f t="shared" si="0"/>
        <v>-3.2482131822442E-14</v>
      </c>
      <c r="J56" s="337"/>
      <c r="K56" s="285">
        <v>0</v>
      </c>
      <c r="L56" s="285">
        <v>-2.3736674847896209E-13</v>
      </c>
      <c r="N56" s="44"/>
    </row>
    <row r="57" spans="1:14" s="40" customFormat="1" ht="17.649999999999999" customHeight="1" x14ac:dyDescent="0.25">
      <c r="A57" s="310">
        <v>44</v>
      </c>
      <c r="B57" s="310" t="s">
        <v>131</v>
      </c>
      <c r="C57" s="336" t="s">
        <v>165</v>
      </c>
      <c r="D57" s="285">
        <v>367.4202904</v>
      </c>
      <c r="E57" s="285">
        <v>367.4202904</v>
      </c>
      <c r="F57" s="337">
        <f t="shared" si="1"/>
        <v>0</v>
      </c>
      <c r="G57" s="285">
        <v>367.4202904</v>
      </c>
      <c r="H57" s="284">
        <f t="shared" si="2"/>
        <v>0</v>
      </c>
      <c r="I57" s="284">
        <f t="shared" si="0"/>
        <v>0</v>
      </c>
      <c r="J57" s="337"/>
      <c r="K57" s="285">
        <v>0</v>
      </c>
      <c r="L57" s="285">
        <v>0</v>
      </c>
      <c r="N57" s="44"/>
    </row>
    <row r="58" spans="1:14" s="40" customFormat="1" ht="17.649999999999999" customHeight="1" x14ac:dyDescent="0.25">
      <c r="A58" s="310">
        <v>45</v>
      </c>
      <c r="B58" s="310" t="s">
        <v>131</v>
      </c>
      <c r="C58" s="336" t="s">
        <v>166</v>
      </c>
      <c r="D58" s="285">
        <v>956.9857913919999</v>
      </c>
      <c r="E58" s="285">
        <v>956.9857913919999</v>
      </c>
      <c r="F58" s="337">
        <f t="shared" si="1"/>
        <v>0</v>
      </c>
      <c r="G58" s="285">
        <v>956.9857913919999</v>
      </c>
      <c r="H58" s="284">
        <f t="shared" si="2"/>
        <v>1.1868337423948105E-13</v>
      </c>
      <c r="I58" s="284">
        <f t="shared" si="0"/>
        <v>1.240179063336438E-14</v>
      </c>
      <c r="J58" s="337"/>
      <c r="K58" s="285">
        <v>0</v>
      </c>
      <c r="L58" s="285">
        <v>1.1868337423948105E-13</v>
      </c>
      <c r="N58" s="44"/>
    </row>
    <row r="59" spans="1:14" s="40" customFormat="1" ht="17.649999999999999" customHeight="1" x14ac:dyDescent="0.25">
      <c r="A59" s="310">
        <v>46</v>
      </c>
      <c r="B59" s="310" t="s">
        <v>131</v>
      </c>
      <c r="C59" s="336" t="s">
        <v>167</v>
      </c>
      <c r="D59" s="285">
        <v>357.47570621599999</v>
      </c>
      <c r="E59" s="285">
        <v>357.47570621599999</v>
      </c>
      <c r="F59" s="337">
        <f t="shared" si="1"/>
        <v>0</v>
      </c>
      <c r="G59" s="285">
        <v>357.47570621599999</v>
      </c>
      <c r="H59" s="284">
        <f t="shared" si="2"/>
        <v>0</v>
      </c>
      <c r="I59" s="284">
        <f t="shared" si="0"/>
        <v>0</v>
      </c>
      <c r="J59" s="337"/>
      <c r="K59" s="285">
        <v>0</v>
      </c>
      <c r="L59" s="285">
        <v>0</v>
      </c>
      <c r="N59" s="44"/>
    </row>
    <row r="60" spans="1:14" s="40" customFormat="1" ht="17.649999999999999" customHeight="1" x14ac:dyDescent="0.25">
      <c r="A60" s="310">
        <v>47</v>
      </c>
      <c r="B60" s="310" t="s">
        <v>131</v>
      </c>
      <c r="C60" s="336" t="s">
        <v>168</v>
      </c>
      <c r="D60" s="285">
        <v>748.28869442823191</v>
      </c>
      <c r="E60" s="285">
        <v>748.28869439503922</v>
      </c>
      <c r="F60" s="337">
        <f t="shared" si="1"/>
        <v>-4.435818823367299E-9</v>
      </c>
      <c r="G60" s="285">
        <v>748.28866118400003</v>
      </c>
      <c r="H60" s="284">
        <f t="shared" si="2"/>
        <v>2.3736674847896209E-13</v>
      </c>
      <c r="I60" s="284">
        <f t="shared" si="0"/>
        <v>3.1721279535148319E-14</v>
      </c>
      <c r="J60" s="337"/>
      <c r="K60" s="285">
        <v>0</v>
      </c>
      <c r="L60" s="285">
        <v>2.3736674847896209E-13</v>
      </c>
      <c r="N60" s="44"/>
    </row>
    <row r="61" spans="1:14" s="40" customFormat="1" ht="17.649999999999999" customHeight="1" x14ac:dyDescent="0.25">
      <c r="A61" s="310">
        <v>48</v>
      </c>
      <c r="B61" s="310" t="s">
        <v>119</v>
      </c>
      <c r="C61" s="336" t="s">
        <v>169</v>
      </c>
      <c r="D61" s="285">
        <v>935.41040173976637</v>
      </c>
      <c r="E61" s="285">
        <v>935.41040177295883</v>
      </c>
      <c r="F61" s="337">
        <f t="shared" si="1"/>
        <v>3.5484220006765099E-9</v>
      </c>
      <c r="G61" s="285">
        <v>935.41033476479993</v>
      </c>
      <c r="H61" s="284">
        <f t="shared" si="2"/>
        <v>-1.1868337423948105E-13</v>
      </c>
      <c r="I61" s="284">
        <f t="shared" si="0"/>
        <v>-1.2687839905835007E-14</v>
      </c>
      <c r="J61" s="337"/>
      <c r="K61" s="285">
        <v>0</v>
      </c>
      <c r="L61" s="285">
        <v>-1.1868337423948105E-13</v>
      </c>
      <c r="N61" s="44"/>
    </row>
    <row r="62" spans="1:14" s="40" customFormat="1" ht="17.649999999999999" customHeight="1" x14ac:dyDescent="0.25">
      <c r="A62" s="310">
        <v>49</v>
      </c>
      <c r="B62" s="310" t="s">
        <v>127</v>
      </c>
      <c r="C62" s="336" t="s">
        <v>170</v>
      </c>
      <c r="D62" s="285">
        <v>2118.9007881084572</v>
      </c>
      <c r="E62" s="285">
        <v>2118.9007885304636</v>
      </c>
      <c r="F62" s="337">
        <f t="shared" si="1"/>
        <v>1.9916285509680165E-8</v>
      </c>
      <c r="G62" s="285">
        <v>2118.9007884327998</v>
      </c>
      <c r="H62" s="284">
        <f t="shared" si="2"/>
        <v>0</v>
      </c>
      <c r="I62" s="284">
        <f t="shared" si="0"/>
        <v>0</v>
      </c>
      <c r="J62" s="337"/>
      <c r="K62" s="285">
        <v>0</v>
      </c>
      <c r="L62" s="285">
        <v>0</v>
      </c>
      <c r="N62" s="44"/>
    </row>
    <row r="63" spans="1:14" s="40" customFormat="1" ht="17.649999999999999" customHeight="1" x14ac:dyDescent="0.25">
      <c r="A63" s="310">
        <v>50</v>
      </c>
      <c r="B63" s="310" t="s">
        <v>127</v>
      </c>
      <c r="C63" s="336" t="s">
        <v>171</v>
      </c>
      <c r="D63" s="285">
        <v>2546.7747699922284</v>
      </c>
      <c r="E63" s="285">
        <v>2546.7747704474236</v>
      </c>
      <c r="F63" s="337">
        <f t="shared" si="1"/>
        <v>1.7873389879241586E-8</v>
      </c>
      <c r="G63" s="285">
        <v>2546.7747701543994</v>
      </c>
      <c r="H63" s="284">
        <f t="shared" si="2"/>
        <v>0</v>
      </c>
      <c r="I63" s="284">
        <f t="shared" si="0"/>
        <v>0</v>
      </c>
      <c r="J63" s="337"/>
      <c r="K63" s="285">
        <v>0</v>
      </c>
      <c r="L63" s="285">
        <v>0</v>
      </c>
      <c r="N63" s="44"/>
    </row>
    <row r="64" spans="1:14" s="40" customFormat="1" ht="17.649999999999999" customHeight="1" x14ac:dyDescent="0.25">
      <c r="A64" s="310">
        <v>51</v>
      </c>
      <c r="B64" s="310" t="s">
        <v>127</v>
      </c>
      <c r="C64" s="336" t="s">
        <v>172</v>
      </c>
      <c r="D64" s="285">
        <v>478.11777506823194</v>
      </c>
      <c r="E64" s="285">
        <v>478.11777503503936</v>
      </c>
      <c r="F64" s="337">
        <f t="shared" si="1"/>
        <v>-6.9423435888893437E-9</v>
      </c>
      <c r="G64" s="285">
        <v>478.11777523039996</v>
      </c>
      <c r="H64" s="284">
        <f t="shared" si="2"/>
        <v>5.9341687119740523E-14</v>
      </c>
      <c r="I64" s="284">
        <f t="shared" si="0"/>
        <v>1.2411520804762301E-14</v>
      </c>
      <c r="J64" s="337"/>
      <c r="K64" s="285">
        <v>0</v>
      </c>
      <c r="L64" s="285">
        <v>5.9341687119740523E-14</v>
      </c>
      <c r="N64" s="44"/>
    </row>
    <row r="65" spans="1:14" s="40" customFormat="1" ht="17.649999999999999" customHeight="1" x14ac:dyDescent="0.25">
      <c r="A65" s="310">
        <v>52</v>
      </c>
      <c r="B65" s="310" t="s">
        <v>127</v>
      </c>
      <c r="C65" s="336" t="s">
        <v>173</v>
      </c>
      <c r="D65" s="285">
        <v>459.60730585576636</v>
      </c>
      <c r="E65" s="285">
        <v>459.60730540056068</v>
      </c>
      <c r="F65" s="337">
        <f t="shared" si="1"/>
        <v>-9.9042310353070206E-8</v>
      </c>
      <c r="G65" s="285">
        <v>459.60730569359998</v>
      </c>
      <c r="H65" s="284">
        <f t="shared" si="2"/>
        <v>0</v>
      </c>
      <c r="I65" s="284">
        <f t="shared" si="0"/>
        <v>0</v>
      </c>
      <c r="J65" s="337"/>
      <c r="K65" s="285">
        <v>0</v>
      </c>
      <c r="L65" s="285">
        <v>0</v>
      </c>
      <c r="N65" s="44"/>
    </row>
    <row r="66" spans="1:14" s="40" customFormat="1" ht="17.649999999999999" customHeight="1" x14ac:dyDescent="0.25">
      <c r="A66" s="310">
        <v>53</v>
      </c>
      <c r="B66" s="310" t="s">
        <v>127</v>
      </c>
      <c r="C66" s="336" t="s">
        <v>174</v>
      </c>
      <c r="D66" s="285">
        <v>278.43153719176632</v>
      </c>
      <c r="E66" s="285">
        <v>278.4315367365607</v>
      </c>
      <c r="F66" s="337">
        <f t="shared" si="1"/>
        <v>-1.6348924702924705E-7</v>
      </c>
      <c r="G66" s="285">
        <v>278.43153702960001</v>
      </c>
      <c r="H66" s="284">
        <f t="shared" si="2"/>
        <v>-5.9341687119740523E-14</v>
      </c>
      <c r="I66" s="284">
        <f t="shared" si="0"/>
        <v>-2.1312846890575811E-14</v>
      </c>
      <c r="J66" s="337"/>
      <c r="K66" s="285">
        <v>0</v>
      </c>
      <c r="L66" s="285">
        <v>-5.9341687119740523E-14</v>
      </c>
      <c r="N66" s="44"/>
    </row>
    <row r="67" spans="1:14" s="40" customFormat="1" ht="17.649999999999999" customHeight="1" x14ac:dyDescent="0.25">
      <c r="A67" s="310">
        <v>54</v>
      </c>
      <c r="B67" s="310" t="s">
        <v>127</v>
      </c>
      <c r="C67" s="336" t="s">
        <v>175</v>
      </c>
      <c r="D67" s="285">
        <v>434.09310055646563</v>
      </c>
      <c r="E67" s="285">
        <v>434.09310097847862</v>
      </c>
      <c r="F67" s="337">
        <f t="shared" si="1"/>
        <v>9.7217167649432668E-8</v>
      </c>
      <c r="G67" s="285">
        <v>434.09310088079997</v>
      </c>
      <c r="H67" s="284">
        <f t="shared" si="2"/>
        <v>-1.1868337423948105E-13</v>
      </c>
      <c r="I67" s="284">
        <f t="shared" si="0"/>
        <v>-2.7340534547072913E-14</v>
      </c>
      <c r="J67" s="337"/>
      <c r="K67" s="285">
        <v>0</v>
      </c>
      <c r="L67" s="285">
        <v>-1.1868337423948105E-13</v>
      </c>
      <c r="N67" s="44"/>
    </row>
    <row r="68" spans="1:14" s="40" customFormat="1" ht="17.649999999999999" customHeight="1" x14ac:dyDescent="0.25">
      <c r="A68" s="310">
        <v>55</v>
      </c>
      <c r="B68" s="310" t="s">
        <v>127</v>
      </c>
      <c r="C68" s="336" t="s">
        <v>176</v>
      </c>
      <c r="D68" s="285">
        <v>353.75416676753269</v>
      </c>
      <c r="E68" s="285">
        <v>353.75416683391791</v>
      </c>
      <c r="F68" s="337">
        <f t="shared" si="1"/>
        <v>1.8765916820484563E-8</v>
      </c>
      <c r="G68" s="285">
        <v>353.75416644320001</v>
      </c>
      <c r="H68" s="284">
        <f t="shared" si="2"/>
        <v>0</v>
      </c>
      <c r="I68" s="284">
        <f t="shared" si="0"/>
        <v>0</v>
      </c>
      <c r="J68" s="337"/>
      <c r="K68" s="285">
        <v>0</v>
      </c>
      <c r="L68" s="285">
        <v>0</v>
      </c>
      <c r="N68" s="44"/>
    </row>
    <row r="69" spans="1:14" s="40" customFormat="1" ht="17.649999999999999" customHeight="1" x14ac:dyDescent="0.25">
      <c r="A69" s="310">
        <v>57</v>
      </c>
      <c r="B69" s="310" t="s">
        <v>127</v>
      </c>
      <c r="C69" s="336" t="s">
        <v>177</v>
      </c>
      <c r="D69" s="285">
        <v>229.81276428023196</v>
      </c>
      <c r="E69" s="285">
        <v>229.81276473543761</v>
      </c>
      <c r="F69" s="337">
        <f t="shared" si="1"/>
        <v>1.9807674789262819E-7</v>
      </c>
      <c r="G69" s="285">
        <v>229.81276444239998</v>
      </c>
      <c r="H69" s="284">
        <f t="shared" si="2"/>
        <v>-5.9341687119740523E-14</v>
      </c>
      <c r="I69" s="284">
        <f t="shared" si="0"/>
        <v>-2.5821754151931102E-14</v>
      </c>
      <c r="J69" s="337"/>
      <c r="K69" s="285">
        <v>0</v>
      </c>
      <c r="L69" s="285">
        <v>-5.9341687119740523E-14</v>
      </c>
      <c r="N69" s="44"/>
    </row>
    <row r="70" spans="1:14" s="40" customFormat="1" ht="17.649999999999999" customHeight="1" x14ac:dyDescent="0.25">
      <c r="A70" s="310">
        <v>58</v>
      </c>
      <c r="B70" s="310" t="s">
        <v>131</v>
      </c>
      <c r="C70" s="336" t="s">
        <v>178</v>
      </c>
      <c r="D70" s="285">
        <v>1302.5216659122316</v>
      </c>
      <c r="E70" s="285">
        <v>1302.5216663674375</v>
      </c>
      <c r="F70" s="337">
        <f t="shared" si="1"/>
        <v>3.4948044458360528E-8</v>
      </c>
      <c r="G70" s="285">
        <v>1302.5216660743999</v>
      </c>
      <c r="H70" s="284">
        <f t="shared" si="2"/>
        <v>0</v>
      </c>
      <c r="I70" s="284">
        <f t="shared" si="0"/>
        <v>0</v>
      </c>
      <c r="J70" s="337"/>
      <c r="K70" s="285">
        <v>0</v>
      </c>
      <c r="L70" s="285">
        <v>0</v>
      </c>
      <c r="N70" s="44"/>
    </row>
    <row r="71" spans="1:14" s="40" customFormat="1" ht="17.649999999999999" customHeight="1" x14ac:dyDescent="0.25">
      <c r="A71" s="310">
        <v>59</v>
      </c>
      <c r="B71" s="310" t="s">
        <v>131</v>
      </c>
      <c r="C71" s="336" t="s">
        <v>179</v>
      </c>
      <c r="D71" s="285">
        <v>505.98374065576633</v>
      </c>
      <c r="E71" s="285">
        <v>505.98374020056065</v>
      </c>
      <c r="F71" s="337">
        <f t="shared" si="1"/>
        <v>-8.9964487415272743E-8</v>
      </c>
      <c r="G71" s="285">
        <v>505.98374049359995</v>
      </c>
      <c r="H71" s="284">
        <f t="shared" si="2"/>
        <v>1.1868337423948105E-13</v>
      </c>
      <c r="I71" s="284">
        <f t="shared" si="0"/>
        <v>2.3455966034093826E-14</v>
      </c>
      <c r="J71" s="337"/>
      <c r="K71" s="285">
        <v>0</v>
      </c>
      <c r="L71" s="285">
        <v>1.1868337423948105E-13</v>
      </c>
      <c r="N71" s="44"/>
    </row>
    <row r="72" spans="1:14" s="40" customFormat="1" ht="17.649999999999999" customHeight="1" x14ac:dyDescent="0.25">
      <c r="A72" s="310">
        <v>60</v>
      </c>
      <c r="B72" s="310" t="s">
        <v>180</v>
      </c>
      <c r="C72" s="336" t="s">
        <v>181</v>
      </c>
      <c r="D72" s="285">
        <v>1893.481700855526</v>
      </c>
      <c r="E72" s="285">
        <v>1893.4817009219043</v>
      </c>
      <c r="F72" s="337">
        <f t="shared" si="1"/>
        <v>3.5056189062743215E-9</v>
      </c>
      <c r="G72" s="285">
        <v>1891.9985899967999</v>
      </c>
      <c r="H72" s="284">
        <f t="shared" si="2"/>
        <v>-4.7473349695792419E-13</v>
      </c>
      <c r="I72" s="284">
        <f t="shared" si="0"/>
        <v>-2.5071987583866506E-14</v>
      </c>
      <c r="J72" s="337"/>
      <c r="K72" s="285">
        <v>0</v>
      </c>
      <c r="L72" s="285">
        <v>-4.7473349695792419E-13</v>
      </c>
      <c r="N72" s="44"/>
    </row>
    <row r="73" spans="1:14" s="40" customFormat="1" ht="17.649999999999999" customHeight="1" x14ac:dyDescent="0.25">
      <c r="A73" s="310">
        <v>61</v>
      </c>
      <c r="B73" s="310" t="s">
        <v>117</v>
      </c>
      <c r="C73" s="336" t="s">
        <v>182</v>
      </c>
      <c r="D73" s="285">
        <v>1285.9405995484656</v>
      </c>
      <c r="E73" s="285">
        <v>1285.9405999704784</v>
      </c>
      <c r="F73" s="337">
        <f t="shared" si="1"/>
        <v>3.2817439432619722E-8</v>
      </c>
      <c r="G73" s="285">
        <v>1285.9405998728</v>
      </c>
      <c r="H73" s="284">
        <f t="shared" si="2"/>
        <v>4.7473349695792419E-13</v>
      </c>
      <c r="I73" s="284">
        <f t="shared" si="0"/>
        <v>3.6917218180126105E-14</v>
      </c>
      <c r="J73" s="337"/>
      <c r="K73" s="285">
        <v>0</v>
      </c>
      <c r="L73" s="285">
        <v>4.7473349695792419E-13</v>
      </c>
      <c r="N73" s="44"/>
    </row>
    <row r="74" spans="1:14" s="40" customFormat="1" ht="17.649999999999999" customHeight="1" x14ac:dyDescent="0.25">
      <c r="A74" s="310">
        <v>62</v>
      </c>
      <c r="B74" s="310" t="s">
        <v>183</v>
      </c>
      <c r="C74" s="336" t="s">
        <v>741</v>
      </c>
      <c r="D74" s="285">
        <v>10590.263233204456</v>
      </c>
      <c r="E74" s="285">
        <v>10590.263233626461</v>
      </c>
      <c r="F74" s="337">
        <f t="shared" si="1"/>
        <v>3.9848373489803635E-9</v>
      </c>
      <c r="G74" s="285">
        <v>10590.2632335288</v>
      </c>
      <c r="H74" s="284">
        <f t="shared" si="2"/>
        <v>17.09147005792294</v>
      </c>
      <c r="I74" s="284">
        <f t="shared" si="0"/>
        <v>0.16138852907502516</v>
      </c>
      <c r="J74" s="337"/>
      <c r="K74" s="285">
        <v>0</v>
      </c>
      <c r="L74" s="285">
        <v>17.09147005792294</v>
      </c>
      <c r="N74" s="44"/>
    </row>
    <row r="75" spans="1:14" s="40" customFormat="1" ht="17.649999999999999" customHeight="1" x14ac:dyDescent="0.25">
      <c r="A75" s="310">
        <v>63</v>
      </c>
      <c r="B75" s="310" t="s">
        <v>146</v>
      </c>
      <c r="C75" s="336" t="s">
        <v>742</v>
      </c>
      <c r="D75" s="285">
        <v>13921.855310851526</v>
      </c>
      <c r="E75" s="285">
        <v>13921.855310429519</v>
      </c>
      <c r="F75" s="337">
        <f t="shared" si="1"/>
        <v>-3.0312463650261634E-9</v>
      </c>
      <c r="G75" s="285">
        <v>13921.8550933856</v>
      </c>
      <c r="H75" s="284">
        <f t="shared" si="2"/>
        <v>6070.5336221134285</v>
      </c>
      <c r="I75" s="284">
        <f t="shared" si="0"/>
        <v>43.604343578874186</v>
      </c>
      <c r="J75" s="338"/>
      <c r="K75" s="285">
        <v>0</v>
      </c>
      <c r="L75" s="285">
        <v>6070.5336221134285</v>
      </c>
      <c r="N75" s="44"/>
    </row>
    <row r="76" spans="1:14" s="40" customFormat="1" ht="17.649999999999999" customHeight="1" x14ac:dyDescent="0.25">
      <c r="A76" s="310">
        <v>64</v>
      </c>
      <c r="B76" s="310" t="s">
        <v>127</v>
      </c>
      <c r="C76" s="336" t="s">
        <v>187</v>
      </c>
      <c r="D76" s="285">
        <v>111.80163348753388</v>
      </c>
      <c r="E76" s="285">
        <v>111.80163355391807</v>
      </c>
      <c r="F76" s="337">
        <f t="shared" si="1"/>
        <v>5.9376773720032361E-8</v>
      </c>
      <c r="G76" s="285">
        <v>111.80163316319998</v>
      </c>
      <c r="H76" s="284">
        <f t="shared" si="2"/>
        <v>1.4835421779935131E-14</v>
      </c>
      <c r="I76" s="284">
        <f t="shared" si="0"/>
        <v>1.3269414147495903E-14</v>
      </c>
      <c r="J76" s="337"/>
      <c r="K76" s="285">
        <v>0</v>
      </c>
      <c r="L76" s="285">
        <v>1.4835421779935131E-14</v>
      </c>
      <c r="N76" s="44"/>
    </row>
    <row r="77" spans="1:14" s="40" customFormat="1" ht="17.649999999999999" customHeight="1" x14ac:dyDescent="0.25">
      <c r="A77" s="310">
        <v>65</v>
      </c>
      <c r="B77" s="310" t="s">
        <v>127</v>
      </c>
      <c r="C77" s="336" t="s">
        <v>188</v>
      </c>
      <c r="D77" s="285">
        <v>1141.0877766364656</v>
      </c>
      <c r="E77" s="285">
        <v>1141.0877770584787</v>
      </c>
      <c r="F77" s="337">
        <f t="shared" si="1"/>
        <v>3.6983394124945335E-8</v>
      </c>
      <c r="G77" s="285">
        <v>1141.0877769607998</v>
      </c>
      <c r="H77" s="284">
        <f t="shared" si="2"/>
        <v>-2.3736674847896209E-13</v>
      </c>
      <c r="I77" s="284">
        <f t="shared" si="0"/>
        <v>-2.0801795729584567E-14</v>
      </c>
      <c r="J77" s="337"/>
      <c r="K77" s="285">
        <v>0</v>
      </c>
      <c r="L77" s="285">
        <v>-2.3736674847896209E-13</v>
      </c>
      <c r="N77" s="44"/>
    </row>
    <row r="78" spans="1:14" s="40" customFormat="1" ht="17.649999999999999" customHeight="1" x14ac:dyDescent="0.25">
      <c r="A78" s="310">
        <v>66</v>
      </c>
      <c r="B78" s="310" t="s">
        <v>127</v>
      </c>
      <c r="C78" s="336" t="s">
        <v>189</v>
      </c>
      <c r="D78" s="285">
        <v>1252.2821652879998</v>
      </c>
      <c r="E78" s="285">
        <v>1252.2821652879998</v>
      </c>
      <c r="F78" s="337">
        <f t="shared" si="1"/>
        <v>0</v>
      </c>
      <c r="G78" s="285">
        <v>1252.2821652879998</v>
      </c>
      <c r="H78" s="284">
        <f t="shared" si="2"/>
        <v>0</v>
      </c>
      <c r="I78" s="284">
        <f t="shared" ref="I78:I141" si="3">+H78/E78*100</f>
        <v>0</v>
      </c>
      <c r="J78" s="337"/>
      <c r="K78" s="285">
        <v>0</v>
      </c>
      <c r="L78" s="285">
        <v>0</v>
      </c>
      <c r="N78" s="44"/>
    </row>
    <row r="79" spans="1:14" s="40" customFormat="1" ht="17.649999999999999" customHeight="1" x14ac:dyDescent="0.25">
      <c r="A79" s="310">
        <v>67</v>
      </c>
      <c r="B79" s="310" t="s">
        <v>127</v>
      </c>
      <c r="C79" s="336" t="s">
        <v>190</v>
      </c>
      <c r="D79" s="285">
        <v>341.62203096799999</v>
      </c>
      <c r="E79" s="285">
        <v>341.62203096799999</v>
      </c>
      <c r="F79" s="337">
        <f t="shared" si="1"/>
        <v>0</v>
      </c>
      <c r="G79" s="285">
        <v>341.62203096799999</v>
      </c>
      <c r="H79" s="284">
        <f t="shared" si="2"/>
        <v>-5.9341687119740523E-14</v>
      </c>
      <c r="I79" s="284">
        <f t="shared" si="3"/>
        <v>-1.7370567978766892E-14</v>
      </c>
      <c r="J79" s="337"/>
      <c r="K79" s="285">
        <v>0</v>
      </c>
      <c r="L79" s="285">
        <v>-5.9341687119740523E-14</v>
      </c>
      <c r="N79" s="44"/>
    </row>
    <row r="80" spans="1:14" s="40" customFormat="1" ht="17.649999999999999" customHeight="1" x14ac:dyDescent="0.25">
      <c r="A80" s="310">
        <v>68</v>
      </c>
      <c r="B80" s="310" t="s">
        <v>127</v>
      </c>
      <c r="C80" s="336" t="s">
        <v>191</v>
      </c>
      <c r="D80" s="285">
        <v>1550.6401189837663</v>
      </c>
      <c r="E80" s="285">
        <v>1550.6401185285606</v>
      </c>
      <c r="F80" s="337">
        <f t="shared" ref="F80:F143" si="4">E80/D80*100-100</f>
        <v>-2.9355987862800248E-8</v>
      </c>
      <c r="G80" s="285">
        <v>1550.6401188215998</v>
      </c>
      <c r="H80" s="284">
        <f t="shared" ref="H80:H143" si="5">+K80+L80</f>
        <v>111.35581556918848</v>
      </c>
      <c r="I80" s="284">
        <f t="shared" si="3"/>
        <v>7.1812804427410715</v>
      </c>
      <c r="J80" s="337"/>
      <c r="K80" s="285">
        <v>0</v>
      </c>
      <c r="L80" s="285">
        <v>111.35581556918848</v>
      </c>
      <c r="N80" s="44"/>
    </row>
    <row r="81" spans="1:14" s="40" customFormat="1" ht="17.649999999999999" customHeight="1" x14ac:dyDescent="0.25">
      <c r="A81" s="310">
        <v>69</v>
      </c>
      <c r="B81" s="310" t="s">
        <v>127</v>
      </c>
      <c r="C81" s="336" t="s">
        <v>192</v>
      </c>
      <c r="D81" s="285">
        <v>554.72234199976629</v>
      </c>
      <c r="E81" s="285">
        <v>554.72234154456066</v>
      </c>
      <c r="F81" s="337">
        <f t="shared" si="4"/>
        <v>-8.2060083173018938E-8</v>
      </c>
      <c r="G81" s="285">
        <v>554.72234183759997</v>
      </c>
      <c r="H81" s="284">
        <f t="shared" si="5"/>
        <v>0</v>
      </c>
      <c r="I81" s="284">
        <f t="shared" si="3"/>
        <v>0</v>
      </c>
      <c r="J81" s="337"/>
      <c r="K81" s="285">
        <v>0</v>
      </c>
      <c r="L81" s="285">
        <v>0</v>
      </c>
      <c r="N81" s="44"/>
    </row>
    <row r="82" spans="1:14" s="40" customFormat="1" ht="17.649999999999999" customHeight="1" x14ac:dyDescent="0.25">
      <c r="A82" s="310">
        <v>70</v>
      </c>
      <c r="B82" s="310" t="s">
        <v>127</v>
      </c>
      <c r="C82" s="336" t="s">
        <v>193</v>
      </c>
      <c r="D82" s="285">
        <v>619.88970976776636</v>
      </c>
      <c r="E82" s="285">
        <v>619.88970931256074</v>
      </c>
      <c r="F82" s="337">
        <f t="shared" si="4"/>
        <v>-7.3433326974736701E-8</v>
      </c>
      <c r="G82" s="285">
        <v>619.88970960559993</v>
      </c>
      <c r="H82" s="284">
        <f t="shared" si="5"/>
        <v>1.1868337423948105E-13</v>
      </c>
      <c r="I82" s="284">
        <f t="shared" si="3"/>
        <v>1.9145885543268233E-14</v>
      </c>
      <c r="J82" s="337"/>
      <c r="K82" s="285">
        <v>0</v>
      </c>
      <c r="L82" s="285">
        <v>1.1868337423948105E-13</v>
      </c>
      <c r="N82" s="44"/>
    </row>
    <row r="83" spans="1:14" s="40" customFormat="1" ht="17.649999999999999" customHeight="1" x14ac:dyDescent="0.25">
      <c r="A83" s="310">
        <v>71</v>
      </c>
      <c r="B83" s="310" t="s">
        <v>194</v>
      </c>
      <c r="C83" s="336" t="s">
        <v>195</v>
      </c>
      <c r="D83" s="285">
        <v>226.75100123176637</v>
      </c>
      <c r="E83" s="285">
        <v>226.75100077656072</v>
      </c>
      <c r="F83" s="337">
        <f t="shared" si="4"/>
        <v>-2.0075133022601221E-7</v>
      </c>
      <c r="G83" s="285">
        <v>226.75100106959999</v>
      </c>
      <c r="H83" s="284">
        <f t="shared" si="5"/>
        <v>-5.9341687119740523E-14</v>
      </c>
      <c r="I83" s="284">
        <f t="shared" si="3"/>
        <v>-2.6170419057252815E-14</v>
      </c>
      <c r="J83" s="337"/>
      <c r="K83" s="285">
        <v>0</v>
      </c>
      <c r="L83" s="285">
        <v>-5.9341687119740523E-14</v>
      </c>
      <c r="N83" s="44"/>
    </row>
    <row r="84" spans="1:14" s="40" customFormat="1" ht="17.649999999999999" customHeight="1" x14ac:dyDescent="0.25">
      <c r="A84" s="310">
        <v>72</v>
      </c>
      <c r="B84" s="310" t="s">
        <v>196</v>
      </c>
      <c r="C84" s="336" t="s">
        <v>197</v>
      </c>
      <c r="D84" s="285">
        <v>516.26656463976633</v>
      </c>
      <c r="E84" s="285">
        <v>516.26656418456071</v>
      </c>
      <c r="F84" s="337">
        <f t="shared" si="4"/>
        <v>-8.8172598111668776E-8</v>
      </c>
      <c r="G84" s="285">
        <v>516.26663129039991</v>
      </c>
      <c r="H84" s="284">
        <f t="shared" si="5"/>
        <v>0</v>
      </c>
      <c r="I84" s="284">
        <f t="shared" si="3"/>
        <v>0</v>
      </c>
      <c r="J84" s="337"/>
      <c r="K84" s="285">
        <v>0</v>
      </c>
      <c r="L84" s="285">
        <v>0</v>
      </c>
      <c r="N84" s="44"/>
    </row>
    <row r="85" spans="1:14" s="40" customFormat="1" ht="17.649999999999999" customHeight="1" x14ac:dyDescent="0.25">
      <c r="A85" s="310">
        <v>73</v>
      </c>
      <c r="B85" s="310" t="s">
        <v>196</v>
      </c>
      <c r="C85" s="336" t="s">
        <v>198</v>
      </c>
      <c r="D85" s="285">
        <v>707.24934960823191</v>
      </c>
      <c r="E85" s="285">
        <v>707.24935006343753</v>
      </c>
      <c r="F85" s="337">
        <f t="shared" si="4"/>
        <v>6.4362822627117566E-8</v>
      </c>
      <c r="G85" s="285">
        <v>707.24934977039993</v>
      </c>
      <c r="H85" s="284">
        <f t="shared" si="5"/>
        <v>1.1868337423948105E-13</v>
      </c>
      <c r="I85" s="284">
        <f t="shared" si="3"/>
        <v>1.6780980318869943E-14</v>
      </c>
      <c r="J85" s="337"/>
      <c r="K85" s="285">
        <v>0</v>
      </c>
      <c r="L85" s="285">
        <v>1.1868337423948105E-13</v>
      </c>
      <c r="N85" s="44"/>
    </row>
    <row r="86" spans="1:14" s="40" customFormat="1" ht="17.649999999999999" customHeight="1" x14ac:dyDescent="0.25">
      <c r="A86" s="310">
        <v>74</v>
      </c>
      <c r="B86" s="310" t="s">
        <v>196</v>
      </c>
      <c r="C86" s="336" t="s">
        <v>199</v>
      </c>
      <c r="D86" s="285">
        <v>106.03248118446594</v>
      </c>
      <c r="E86" s="285">
        <v>106.03248111808175</v>
      </c>
      <c r="F86" s="337">
        <f t="shared" si="4"/>
        <v>-6.2607412587567524E-8</v>
      </c>
      <c r="G86" s="285">
        <v>106.03248150879999</v>
      </c>
      <c r="H86" s="284">
        <f t="shared" si="5"/>
        <v>1.4835421779935131E-14</v>
      </c>
      <c r="I86" s="284">
        <f t="shared" si="3"/>
        <v>1.3991393602695997E-14</v>
      </c>
      <c r="J86" s="337"/>
      <c r="K86" s="285">
        <v>0</v>
      </c>
      <c r="L86" s="285">
        <v>1.4835421779935131E-14</v>
      </c>
      <c r="N86" s="44"/>
    </row>
    <row r="87" spans="1:14" s="40" customFormat="1" ht="17.649999999999999" customHeight="1" x14ac:dyDescent="0.25">
      <c r="A87" s="310">
        <v>75</v>
      </c>
      <c r="B87" s="310" t="s">
        <v>196</v>
      </c>
      <c r="C87" s="336" t="s">
        <v>200</v>
      </c>
      <c r="D87" s="285">
        <v>193.0067117124656</v>
      </c>
      <c r="E87" s="285">
        <v>193.00671164608039</v>
      </c>
      <c r="F87" s="337">
        <f t="shared" si="4"/>
        <v>-3.4395284842503315E-8</v>
      </c>
      <c r="G87" s="285">
        <v>193.00671203679997</v>
      </c>
      <c r="H87" s="284">
        <f t="shared" si="5"/>
        <v>0</v>
      </c>
      <c r="I87" s="284">
        <f t="shared" si="3"/>
        <v>0</v>
      </c>
      <c r="J87" s="337"/>
      <c r="K87" s="285">
        <v>0</v>
      </c>
      <c r="L87" s="285">
        <v>0</v>
      </c>
      <c r="N87" s="44"/>
    </row>
    <row r="88" spans="1:14" s="40" customFormat="1" ht="17.649999999999999" customHeight="1" x14ac:dyDescent="0.25">
      <c r="A88" s="310">
        <v>76</v>
      </c>
      <c r="B88" s="310" t="s">
        <v>196</v>
      </c>
      <c r="C88" s="336" t="s">
        <v>201</v>
      </c>
      <c r="D88" s="285">
        <v>313.45226822753273</v>
      </c>
      <c r="E88" s="285">
        <v>313.45226780551963</v>
      </c>
      <c r="F88" s="337">
        <f t="shared" si="4"/>
        <v>-1.3463392178891809E-7</v>
      </c>
      <c r="G88" s="285">
        <v>313.45226790319998</v>
      </c>
      <c r="H88" s="284">
        <f t="shared" si="5"/>
        <v>0</v>
      </c>
      <c r="I88" s="284">
        <f t="shared" si="3"/>
        <v>0</v>
      </c>
      <c r="J88" s="337"/>
      <c r="K88" s="285">
        <v>0</v>
      </c>
      <c r="L88" s="285">
        <v>0</v>
      </c>
      <c r="N88" s="44"/>
    </row>
    <row r="89" spans="1:14" s="40" customFormat="1" ht="17.649999999999999" customHeight="1" x14ac:dyDescent="0.25">
      <c r="A89" s="310">
        <v>77</v>
      </c>
      <c r="B89" s="310" t="s">
        <v>196</v>
      </c>
      <c r="C89" s="336" t="s">
        <v>202</v>
      </c>
      <c r="D89" s="285">
        <v>240.58661207246561</v>
      </c>
      <c r="E89" s="285">
        <v>240.58661200608037</v>
      </c>
      <c r="F89" s="337">
        <f t="shared" si="4"/>
        <v>-2.7593074491960579E-8</v>
      </c>
      <c r="G89" s="285">
        <v>240.58661239680001</v>
      </c>
      <c r="H89" s="284">
        <f t="shared" si="5"/>
        <v>0</v>
      </c>
      <c r="I89" s="284">
        <f t="shared" si="3"/>
        <v>0</v>
      </c>
      <c r="J89" s="337"/>
      <c r="K89" s="285">
        <v>0</v>
      </c>
      <c r="L89" s="285">
        <v>0</v>
      </c>
      <c r="N89" s="44"/>
    </row>
    <row r="90" spans="1:14" s="40" customFormat="1" ht="17.649999999999999" customHeight="1" x14ac:dyDescent="0.25">
      <c r="A90" s="310">
        <v>78</v>
      </c>
      <c r="B90" s="310" t="s">
        <v>196</v>
      </c>
      <c r="C90" s="336" t="s">
        <v>203</v>
      </c>
      <c r="D90" s="285">
        <v>4.119743736466015</v>
      </c>
      <c r="E90" s="285">
        <v>4.1197436700818688</v>
      </c>
      <c r="F90" s="337">
        <f t="shared" si="4"/>
        <v>-1.6113659029315386E-6</v>
      </c>
      <c r="G90" s="285">
        <v>4.1197440607999996</v>
      </c>
      <c r="H90" s="284">
        <f t="shared" si="5"/>
        <v>0</v>
      </c>
      <c r="I90" s="284">
        <f t="shared" si="3"/>
        <v>0</v>
      </c>
      <c r="J90" s="337"/>
      <c r="K90" s="285">
        <v>0</v>
      </c>
      <c r="L90" s="285">
        <v>0</v>
      </c>
      <c r="N90" s="44"/>
    </row>
    <row r="91" spans="1:14" s="40" customFormat="1" ht="17.649999999999999" customHeight="1" x14ac:dyDescent="0.25">
      <c r="A91" s="310">
        <v>79</v>
      </c>
      <c r="B91" s="310" t="s">
        <v>196</v>
      </c>
      <c r="C91" s="336" t="s">
        <v>205</v>
      </c>
      <c r="D91" s="285">
        <v>2127.7805603199999</v>
      </c>
      <c r="E91" s="285">
        <v>2127.7805603199999</v>
      </c>
      <c r="F91" s="337">
        <f t="shared" si="4"/>
        <v>0</v>
      </c>
      <c r="G91" s="285">
        <v>2127.7805603199999</v>
      </c>
      <c r="H91" s="284">
        <f t="shared" si="5"/>
        <v>2.3736674847896209E-13</v>
      </c>
      <c r="I91" s="284">
        <f t="shared" si="3"/>
        <v>1.1155602833558371E-14</v>
      </c>
      <c r="J91" s="337"/>
      <c r="K91" s="285">
        <v>0</v>
      </c>
      <c r="L91" s="285">
        <v>2.3736674847896209E-13</v>
      </c>
      <c r="N91" s="44"/>
    </row>
    <row r="92" spans="1:14" s="40" customFormat="1" ht="17.649999999999999" customHeight="1" x14ac:dyDescent="0.25">
      <c r="A92" s="310">
        <v>80</v>
      </c>
      <c r="B92" s="310" t="s">
        <v>196</v>
      </c>
      <c r="C92" s="336" t="s">
        <v>206</v>
      </c>
      <c r="D92" s="285">
        <v>492.57736799999992</v>
      </c>
      <c r="E92" s="285">
        <v>492.57736799999992</v>
      </c>
      <c r="F92" s="337">
        <f t="shared" si="4"/>
        <v>0</v>
      </c>
      <c r="G92" s="285">
        <v>492.57736799999992</v>
      </c>
      <c r="H92" s="284">
        <f t="shared" si="5"/>
        <v>-5.9341687119740523E-14</v>
      </c>
      <c r="I92" s="284">
        <f t="shared" si="3"/>
        <v>-1.2047181006444564E-14</v>
      </c>
      <c r="J92" s="337"/>
      <c r="K92" s="285">
        <v>0</v>
      </c>
      <c r="L92" s="285">
        <v>-5.9341687119740523E-14</v>
      </c>
      <c r="N92" s="44"/>
    </row>
    <row r="93" spans="1:14" s="40" customFormat="1" ht="17.649999999999999" customHeight="1" x14ac:dyDescent="0.25">
      <c r="A93" s="310">
        <v>82</v>
      </c>
      <c r="B93" s="310" t="s">
        <v>196</v>
      </c>
      <c r="C93" s="336" t="s">
        <v>207</v>
      </c>
      <c r="D93" s="285">
        <v>10.021886755766976</v>
      </c>
      <c r="E93" s="285">
        <v>10.021886788959057</v>
      </c>
      <c r="F93" s="337">
        <f t="shared" si="4"/>
        <v>3.3119592046659818E-7</v>
      </c>
      <c r="G93" s="285">
        <v>10.0218865936</v>
      </c>
      <c r="H93" s="284">
        <f t="shared" si="5"/>
        <v>1.8544277224918914E-15</v>
      </c>
      <c r="I93" s="284">
        <f t="shared" si="3"/>
        <v>1.8503778395649841E-14</v>
      </c>
      <c r="J93" s="337"/>
      <c r="K93" s="285">
        <v>0</v>
      </c>
      <c r="L93" s="285">
        <v>1.8544277224918914E-15</v>
      </c>
      <c r="N93" s="44"/>
    </row>
    <row r="94" spans="1:14" s="40" customFormat="1" ht="17.649999999999999" customHeight="1" x14ac:dyDescent="0.25">
      <c r="A94" s="339">
        <v>83</v>
      </c>
      <c r="B94" s="339" t="s">
        <v>196</v>
      </c>
      <c r="C94" s="336" t="s">
        <v>208</v>
      </c>
      <c r="D94" s="285">
        <v>15.288338416466013</v>
      </c>
      <c r="E94" s="285">
        <v>15.288338350081869</v>
      </c>
      <c r="F94" s="337">
        <f t="shared" si="4"/>
        <v>-4.3421425743872533E-7</v>
      </c>
      <c r="G94" s="285">
        <v>15.2883387408</v>
      </c>
      <c r="H94" s="284">
        <f t="shared" si="5"/>
        <v>3.7088554449837827E-15</v>
      </c>
      <c r="I94" s="284">
        <f t="shared" si="3"/>
        <v>2.42593757415365E-14</v>
      </c>
      <c r="J94" s="337"/>
      <c r="K94" s="285">
        <v>0</v>
      </c>
      <c r="L94" s="285">
        <v>3.7088554449837827E-15</v>
      </c>
      <c r="N94" s="44"/>
    </row>
    <row r="95" spans="1:14" s="40" customFormat="1" ht="17.649999999999999" customHeight="1" x14ac:dyDescent="0.25">
      <c r="A95" s="339">
        <v>84</v>
      </c>
      <c r="B95" s="339" t="s">
        <v>196</v>
      </c>
      <c r="C95" s="336" t="s">
        <v>209</v>
      </c>
      <c r="D95" s="285">
        <v>225.64352879999998</v>
      </c>
      <c r="E95" s="285">
        <v>225.64352879999998</v>
      </c>
      <c r="F95" s="337">
        <f t="shared" si="4"/>
        <v>0</v>
      </c>
      <c r="G95" s="285">
        <v>225.64352879999998</v>
      </c>
      <c r="H95" s="284">
        <f t="shared" si="5"/>
        <v>0</v>
      </c>
      <c r="I95" s="284">
        <f t="shared" si="3"/>
        <v>0</v>
      </c>
      <c r="J95" s="337"/>
      <c r="K95" s="285">
        <v>0</v>
      </c>
      <c r="L95" s="285">
        <v>0</v>
      </c>
      <c r="N95" s="44"/>
    </row>
    <row r="96" spans="1:14" s="40" customFormat="1" ht="17.649999999999999" customHeight="1" x14ac:dyDescent="0.25">
      <c r="A96" s="339">
        <v>87</v>
      </c>
      <c r="B96" s="339" t="s">
        <v>196</v>
      </c>
      <c r="C96" s="336" t="s">
        <v>210</v>
      </c>
      <c r="D96" s="285">
        <v>821.79794109599993</v>
      </c>
      <c r="E96" s="285">
        <v>821.79794109599993</v>
      </c>
      <c r="F96" s="337">
        <f t="shared" si="4"/>
        <v>0</v>
      </c>
      <c r="G96" s="285">
        <v>821.79794109599993</v>
      </c>
      <c r="H96" s="284">
        <f t="shared" si="5"/>
        <v>-2.3736674847896209E-13</v>
      </c>
      <c r="I96" s="284">
        <f t="shared" si="3"/>
        <v>-2.8883833435064984E-14</v>
      </c>
      <c r="J96" s="337"/>
      <c r="K96" s="285">
        <v>0</v>
      </c>
      <c r="L96" s="285">
        <v>-2.3736674847896209E-13</v>
      </c>
      <c r="N96" s="44"/>
    </row>
    <row r="97" spans="1:14" s="40" customFormat="1" ht="17.649999999999999" customHeight="1" x14ac:dyDescent="0.25">
      <c r="A97" s="339">
        <v>90</v>
      </c>
      <c r="B97" s="339" t="s">
        <v>196</v>
      </c>
      <c r="C97" s="336" t="s">
        <v>211</v>
      </c>
      <c r="D97" s="285">
        <v>224.49100799999997</v>
      </c>
      <c r="E97" s="285">
        <v>224.49100799999997</v>
      </c>
      <c r="F97" s="337">
        <f t="shared" si="4"/>
        <v>0</v>
      </c>
      <c r="G97" s="285">
        <v>224.49100799999997</v>
      </c>
      <c r="H97" s="284">
        <f t="shared" si="5"/>
        <v>-2.9670843559870262E-14</v>
      </c>
      <c r="I97" s="284">
        <f t="shared" si="3"/>
        <v>-1.3216940769347104E-14</v>
      </c>
      <c r="J97" s="337"/>
      <c r="K97" s="285">
        <v>0</v>
      </c>
      <c r="L97" s="285">
        <v>-2.9670843559870262E-14</v>
      </c>
      <c r="N97" s="44"/>
    </row>
    <row r="98" spans="1:14" s="40" customFormat="1" ht="17.649999999999999" customHeight="1" x14ac:dyDescent="0.25">
      <c r="A98" s="310">
        <v>91</v>
      </c>
      <c r="B98" s="310" t="s">
        <v>196</v>
      </c>
      <c r="C98" s="336" t="s">
        <v>212</v>
      </c>
      <c r="D98" s="285">
        <v>192.34635070046559</v>
      </c>
      <c r="E98" s="285">
        <v>192.34635112247861</v>
      </c>
      <c r="F98" s="337">
        <f t="shared" si="4"/>
        <v>2.1940267913578282E-7</v>
      </c>
      <c r="G98" s="285">
        <v>192.34635102479999</v>
      </c>
      <c r="H98" s="284">
        <f t="shared" si="5"/>
        <v>-2.9670843559870262E-14</v>
      </c>
      <c r="I98" s="284">
        <f t="shared" si="3"/>
        <v>-1.5425737679305926E-14</v>
      </c>
      <c r="J98" s="340"/>
      <c r="K98" s="285">
        <v>0</v>
      </c>
      <c r="L98" s="285">
        <v>-2.9670843559870262E-14</v>
      </c>
      <c r="N98" s="44"/>
    </row>
    <row r="99" spans="1:14" s="40" customFormat="1" ht="17.649999999999999" customHeight="1" x14ac:dyDescent="0.25">
      <c r="A99" s="339">
        <v>92</v>
      </c>
      <c r="B99" s="339" t="s">
        <v>196</v>
      </c>
      <c r="C99" s="336" t="s">
        <v>213</v>
      </c>
      <c r="D99" s="285">
        <v>540.35673781223204</v>
      </c>
      <c r="E99" s="285">
        <v>540.35673777903935</v>
      </c>
      <c r="F99" s="337">
        <f t="shared" si="4"/>
        <v>-6.1427414266290725E-9</v>
      </c>
      <c r="G99" s="285">
        <v>540.35673797440006</v>
      </c>
      <c r="H99" s="284">
        <f t="shared" si="5"/>
        <v>1.1868337423948105E-13</v>
      </c>
      <c r="I99" s="284">
        <f t="shared" si="3"/>
        <v>2.1963892728957255E-14</v>
      </c>
      <c r="J99" s="337"/>
      <c r="K99" s="285">
        <v>0</v>
      </c>
      <c r="L99" s="285">
        <v>1.1868337423948105E-13</v>
      </c>
      <c r="N99" s="44"/>
    </row>
    <row r="100" spans="1:14" s="40" customFormat="1" ht="17.649999999999999" customHeight="1" x14ac:dyDescent="0.25">
      <c r="A100" s="339">
        <v>93</v>
      </c>
      <c r="B100" s="339" t="s">
        <v>196</v>
      </c>
      <c r="C100" s="336" t="s">
        <v>214</v>
      </c>
      <c r="D100" s="285">
        <v>290.11582614423202</v>
      </c>
      <c r="E100" s="285">
        <v>290.11582659943758</v>
      </c>
      <c r="F100" s="337">
        <f t="shared" si="4"/>
        <v>1.5690477539465064E-7</v>
      </c>
      <c r="G100" s="285">
        <v>290.11582630639998</v>
      </c>
      <c r="H100" s="284">
        <f t="shared" si="5"/>
        <v>0</v>
      </c>
      <c r="I100" s="284">
        <f t="shared" si="3"/>
        <v>0</v>
      </c>
      <c r="J100" s="337"/>
      <c r="K100" s="285">
        <v>0</v>
      </c>
      <c r="L100" s="285">
        <v>0</v>
      </c>
      <c r="N100" s="44"/>
    </row>
    <row r="101" spans="1:14" s="40" customFormat="1" ht="17.649999999999999" customHeight="1" x14ac:dyDescent="0.25">
      <c r="A101" s="339">
        <v>94</v>
      </c>
      <c r="B101" s="339" t="s">
        <v>196</v>
      </c>
      <c r="C101" s="336" t="s">
        <v>215</v>
      </c>
      <c r="D101" s="285">
        <v>96.711528000000001</v>
      </c>
      <c r="E101" s="285">
        <v>96.711528000000001</v>
      </c>
      <c r="F101" s="337">
        <f t="shared" si="4"/>
        <v>0</v>
      </c>
      <c r="G101" s="285">
        <v>96.711528000000001</v>
      </c>
      <c r="H101" s="284">
        <f t="shared" si="5"/>
        <v>0</v>
      </c>
      <c r="I101" s="284">
        <f t="shared" si="3"/>
        <v>0</v>
      </c>
      <c r="J101" s="337"/>
      <c r="K101" s="285">
        <v>0</v>
      </c>
      <c r="L101" s="285">
        <v>0</v>
      </c>
      <c r="N101" s="44"/>
    </row>
    <row r="102" spans="1:14" s="40" customFormat="1" ht="17.649999999999999" customHeight="1" x14ac:dyDescent="0.25">
      <c r="A102" s="339">
        <v>95</v>
      </c>
      <c r="B102" s="339" t="s">
        <v>131</v>
      </c>
      <c r="C102" s="336" t="s">
        <v>216</v>
      </c>
      <c r="D102" s="285">
        <v>128.67961544799999</v>
      </c>
      <c r="E102" s="285">
        <v>128.67961544799999</v>
      </c>
      <c r="F102" s="337">
        <f t="shared" si="4"/>
        <v>0</v>
      </c>
      <c r="G102" s="285">
        <v>128.67961544799999</v>
      </c>
      <c r="H102" s="284">
        <f t="shared" si="5"/>
        <v>2.9670843559870262E-14</v>
      </c>
      <c r="I102" s="284">
        <f t="shared" si="3"/>
        <v>2.3057920601154098E-14</v>
      </c>
      <c r="J102" s="337"/>
      <c r="K102" s="285">
        <v>0</v>
      </c>
      <c r="L102" s="285">
        <v>2.9670843559870262E-14</v>
      </c>
      <c r="N102" s="44"/>
    </row>
    <row r="103" spans="1:14" s="40" customFormat="1" ht="17.649999999999999" customHeight="1" x14ac:dyDescent="0.25">
      <c r="A103" s="339">
        <v>98</v>
      </c>
      <c r="B103" s="339" t="s">
        <v>131</v>
      </c>
      <c r="C103" s="336" t="s">
        <v>217</v>
      </c>
      <c r="D103" s="285">
        <v>58.116846504465947</v>
      </c>
      <c r="E103" s="285">
        <v>58.116846438081751</v>
      </c>
      <c r="F103" s="337">
        <f t="shared" si="4"/>
        <v>-1.1422540069361276E-7</v>
      </c>
      <c r="G103" s="285">
        <v>58.1168468288</v>
      </c>
      <c r="H103" s="284">
        <f t="shared" si="5"/>
        <v>0</v>
      </c>
      <c r="I103" s="284">
        <f t="shared" si="3"/>
        <v>0</v>
      </c>
      <c r="J103" s="337"/>
      <c r="K103" s="285">
        <v>0</v>
      </c>
      <c r="L103" s="285">
        <v>0</v>
      </c>
      <c r="N103" s="44"/>
    </row>
    <row r="104" spans="1:14" s="40" customFormat="1" ht="17.649999999999999" customHeight="1" x14ac:dyDescent="0.25">
      <c r="A104" s="339">
        <v>99</v>
      </c>
      <c r="B104" s="339" t="s">
        <v>131</v>
      </c>
      <c r="C104" s="336" t="s">
        <v>218</v>
      </c>
      <c r="D104" s="285">
        <v>748.55362420776635</v>
      </c>
      <c r="E104" s="285">
        <v>748.55362375256072</v>
      </c>
      <c r="F104" s="337">
        <f t="shared" si="4"/>
        <v>-6.0811359503532003E-8</v>
      </c>
      <c r="G104" s="285">
        <v>748.55362404559992</v>
      </c>
      <c r="H104" s="284">
        <f t="shared" si="5"/>
        <v>-1.1868337423948105E-13</v>
      </c>
      <c r="I104" s="284">
        <f t="shared" si="3"/>
        <v>-1.5855026343271382E-14</v>
      </c>
      <c r="J104" s="337"/>
      <c r="K104" s="285">
        <v>0</v>
      </c>
      <c r="L104" s="285">
        <v>-1.1868337423948105E-13</v>
      </c>
      <c r="N104" s="44"/>
    </row>
    <row r="105" spans="1:14" s="40" customFormat="1" ht="17.649999999999999" customHeight="1" x14ac:dyDescent="0.25">
      <c r="A105" s="339">
        <v>100</v>
      </c>
      <c r="B105" s="339" t="s">
        <v>219</v>
      </c>
      <c r="C105" s="336" t="s">
        <v>220</v>
      </c>
      <c r="D105" s="285">
        <v>1329.893667604</v>
      </c>
      <c r="E105" s="285">
        <v>1329.8936680923964</v>
      </c>
      <c r="F105" s="337">
        <f t="shared" si="4"/>
        <v>3.6724472352034354E-8</v>
      </c>
      <c r="G105" s="285">
        <v>1329.893667604</v>
      </c>
      <c r="H105" s="284">
        <f t="shared" si="5"/>
        <v>0</v>
      </c>
      <c r="I105" s="284">
        <f t="shared" si="3"/>
        <v>0</v>
      </c>
      <c r="J105" s="337"/>
      <c r="K105" s="285">
        <v>0</v>
      </c>
      <c r="L105" s="285">
        <v>0</v>
      </c>
      <c r="N105" s="44"/>
    </row>
    <row r="106" spans="1:14" s="40" customFormat="1" ht="17.649999999999999" customHeight="1" x14ac:dyDescent="0.25">
      <c r="A106" s="339">
        <v>101</v>
      </c>
      <c r="B106" s="339" t="s">
        <v>219</v>
      </c>
      <c r="C106" s="336" t="s">
        <v>221</v>
      </c>
      <c r="D106" s="285">
        <v>465.746433228</v>
      </c>
      <c r="E106" s="285">
        <v>465.7464337163965</v>
      </c>
      <c r="F106" s="337">
        <f t="shared" si="4"/>
        <v>1.0486319013125467E-7</v>
      </c>
      <c r="G106" s="285">
        <v>465.746433228</v>
      </c>
      <c r="H106" s="284">
        <f t="shared" si="5"/>
        <v>-1.7802506135922158E-13</v>
      </c>
      <c r="I106" s="284">
        <f t="shared" si="3"/>
        <v>-3.8223601614870345E-14</v>
      </c>
      <c r="J106" s="337"/>
      <c r="K106" s="285">
        <v>0</v>
      </c>
      <c r="L106" s="285">
        <v>-1.7802506135922158E-13</v>
      </c>
      <c r="N106" s="44"/>
    </row>
    <row r="107" spans="1:14" s="40" customFormat="1" ht="17.649999999999999" customHeight="1" x14ac:dyDescent="0.25">
      <c r="A107" s="339">
        <v>102</v>
      </c>
      <c r="B107" s="339" t="s">
        <v>219</v>
      </c>
      <c r="C107" s="336" t="s">
        <v>222</v>
      </c>
      <c r="D107" s="285">
        <v>322.19590854823196</v>
      </c>
      <c r="E107" s="285">
        <v>322.19590851503938</v>
      </c>
      <c r="F107" s="337">
        <f t="shared" si="4"/>
        <v>-1.030198859552911E-8</v>
      </c>
      <c r="G107" s="285">
        <v>322.19590871039998</v>
      </c>
      <c r="H107" s="284">
        <f t="shared" si="5"/>
        <v>0</v>
      </c>
      <c r="I107" s="284">
        <f t="shared" si="3"/>
        <v>0</v>
      </c>
      <c r="J107" s="337"/>
      <c r="K107" s="285">
        <v>0</v>
      </c>
      <c r="L107" s="285">
        <v>0</v>
      </c>
      <c r="N107" s="44"/>
    </row>
    <row r="108" spans="1:14" s="40" customFormat="1" ht="17.649999999999999" customHeight="1" x14ac:dyDescent="0.25">
      <c r="A108" s="339">
        <v>103</v>
      </c>
      <c r="B108" s="339" t="s">
        <v>241</v>
      </c>
      <c r="C108" s="336" t="s">
        <v>223</v>
      </c>
      <c r="D108" s="285">
        <v>111.76364992423296</v>
      </c>
      <c r="E108" s="285">
        <v>111.76364989104087</v>
      </c>
      <c r="F108" s="337">
        <f t="shared" si="4"/>
        <v>-2.9698469461436616E-8</v>
      </c>
      <c r="G108" s="285">
        <v>111.76365008639999</v>
      </c>
      <c r="H108" s="284">
        <f t="shared" si="5"/>
        <v>2.9670843559870262E-14</v>
      </c>
      <c r="I108" s="284">
        <f t="shared" si="3"/>
        <v>2.6547847702537066E-14</v>
      </c>
      <c r="J108" s="337"/>
      <c r="K108" s="285">
        <v>0</v>
      </c>
      <c r="L108" s="285">
        <v>2.9670843559870262E-14</v>
      </c>
      <c r="N108" s="44"/>
    </row>
    <row r="109" spans="1:14" s="40" customFormat="1" ht="17.649999999999999" customHeight="1" x14ac:dyDescent="0.25">
      <c r="A109" s="339">
        <v>104</v>
      </c>
      <c r="B109" s="339" t="s">
        <v>219</v>
      </c>
      <c r="C109" s="336" t="s">
        <v>224</v>
      </c>
      <c r="D109" s="285">
        <v>3111.5339983835256</v>
      </c>
      <c r="E109" s="285">
        <v>3111.5339984499046</v>
      </c>
      <c r="F109" s="337">
        <f t="shared" si="4"/>
        <v>2.1333192989914096E-9</v>
      </c>
      <c r="G109" s="285">
        <v>3111.5339980591998</v>
      </c>
      <c r="H109" s="284">
        <f t="shared" si="5"/>
        <v>138.14713390853638</v>
      </c>
      <c r="I109" s="284">
        <f t="shared" si="3"/>
        <v>4.4398400910084259</v>
      </c>
      <c r="J109" s="337"/>
      <c r="K109" s="285">
        <v>0</v>
      </c>
      <c r="L109" s="285">
        <v>138.14713390853638</v>
      </c>
      <c r="N109" s="44"/>
    </row>
    <row r="110" spans="1:14" s="40" customFormat="1" ht="17.649999999999999" customHeight="1" x14ac:dyDescent="0.25">
      <c r="A110" s="339">
        <v>105</v>
      </c>
      <c r="B110" s="339" t="s">
        <v>219</v>
      </c>
      <c r="C110" s="336" t="s">
        <v>743</v>
      </c>
      <c r="D110" s="285">
        <v>1694.6998739597545</v>
      </c>
      <c r="E110" s="285">
        <v>1694.699873504559</v>
      </c>
      <c r="F110" s="337">
        <f t="shared" si="4"/>
        <v>-2.6859950708058022E-8</v>
      </c>
      <c r="G110" s="285">
        <v>1694.6998737975998</v>
      </c>
      <c r="H110" s="284">
        <f t="shared" si="5"/>
        <v>0</v>
      </c>
      <c r="I110" s="284">
        <f t="shared" si="3"/>
        <v>0</v>
      </c>
      <c r="J110" s="337"/>
      <c r="K110" s="285">
        <v>0</v>
      </c>
      <c r="L110" s="285">
        <v>0</v>
      </c>
      <c r="N110" s="44"/>
    </row>
    <row r="111" spans="1:14" s="40" customFormat="1" ht="17.649999999999999" customHeight="1" x14ac:dyDescent="0.25">
      <c r="A111" s="339">
        <v>106</v>
      </c>
      <c r="B111" s="339" t="s">
        <v>117</v>
      </c>
      <c r="C111" s="336" t="s">
        <v>226</v>
      </c>
      <c r="D111" s="285">
        <v>1244.3259300320001</v>
      </c>
      <c r="E111" s="285">
        <v>1244.3259300320001</v>
      </c>
      <c r="F111" s="337">
        <f t="shared" si="4"/>
        <v>0</v>
      </c>
      <c r="G111" s="285">
        <v>1244.3259300320001</v>
      </c>
      <c r="H111" s="284">
        <f t="shared" si="5"/>
        <v>0</v>
      </c>
      <c r="I111" s="284">
        <f t="shared" si="3"/>
        <v>0</v>
      </c>
      <c r="J111" s="337"/>
      <c r="K111" s="285">
        <v>0</v>
      </c>
      <c r="L111" s="285">
        <v>0</v>
      </c>
      <c r="N111" s="44"/>
    </row>
    <row r="112" spans="1:14" s="40" customFormat="1" ht="17.649999999999999" customHeight="1" x14ac:dyDescent="0.25">
      <c r="A112" s="339">
        <v>107</v>
      </c>
      <c r="B112" s="339" t="s">
        <v>119</v>
      </c>
      <c r="C112" s="336" t="s">
        <v>227</v>
      </c>
      <c r="D112" s="285">
        <v>1010.3887110642319</v>
      </c>
      <c r="E112" s="285">
        <v>1010.3887115194375</v>
      </c>
      <c r="F112" s="337">
        <f t="shared" si="4"/>
        <v>4.5052516384203045E-8</v>
      </c>
      <c r="G112" s="285">
        <v>1010.3887112263999</v>
      </c>
      <c r="H112" s="284">
        <f t="shared" si="5"/>
        <v>0</v>
      </c>
      <c r="I112" s="284">
        <f t="shared" si="3"/>
        <v>0</v>
      </c>
      <c r="J112" s="337"/>
      <c r="K112" s="285">
        <v>0</v>
      </c>
      <c r="L112" s="285">
        <v>0</v>
      </c>
      <c r="N112" s="44"/>
    </row>
    <row r="113" spans="1:14" s="40" customFormat="1" ht="17.649999999999999" customHeight="1" x14ac:dyDescent="0.25">
      <c r="A113" s="339">
        <v>108</v>
      </c>
      <c r="B113" s="339" t="s">
        <v>744</v>
      </c>
      <c r="C113" s="336" t="s">
        <v>228</v>
      </c>
      <c r="D113" s="285">
        <v>572.27765574776629</v>
      </c>
      <c r="E113" s="285">
        <v>572.27765578095887</v>
      </c>
      <c r="F113" s="337">
        <f t="shared" si="4"/>
        <v>5.8000892977361218E-9</v>
      </c>
      <c r="G113" s="285">
        <v>572.27765558559997</v>
      </c>
      <c r="H113" s="284">
        <f t="shared" si="5"/>
        <v>0</v>
      </c>
      <c r="I113" s="284">
        <f t="shared" si="3"/>
        <v>0</v>
      </c>
      <c r="J113" s="337"/>
      <c r="K113" s="285">
        <v>0</v>
      </c>
      <c r="L113" s="285">
        <v>0</v>
      </c>
      <c r="N113" s="44"/>
    </row>
    <row r="114" spans="1:14" s="40" customFormat="1" ht="17.649999999999999" customHeight="1" x14ac:dyDescent="0.25">
      <c r="A114" s="339">
        <v>110</v>
      </c>
      <c r="B114" s="339" t="s">
        <v>196</v>
      </c>
      <c r="C114" s="336" t="s">
        <v>229</v>
      </c>
      <c r="D114" s="285">
        <v>87.710540828232965</v>
      </c>
      <c r="E114" s="285">
        <v>87.71054079504087</v>
      </c>
      <c r="F114" s="337">
        <f t="shared" si="4"/>
        <v>-3.7842767142137745E-8</v>
      </c>
      <c r="G114" s="285">
        <v>87.710540990399991</v>
      </c>
      <c r="H114" s="284">
        <f t="shared" si="5"/>
        <v>1.4835421779935131E-14</v>
      </c>
      <c r="I114" s="284">
        <f t="shared" si="3"/>
        <v>1.6914069444175542E-14</v>
      </c>
      <c r="J114" s="337"/>
      <c r="K114" s="285">
        <v>0</v>
      </c>
      <c r="L114" s="285">
        <v>1.4835421779935131E-14</v>
      </c>
      <c r="N114" s="44"/>
    </row>
    <row r="115" spans="1:14" s="40" customFormat="1" ht="17.649999999999999" customHeight="1" x14ac:dyDescent="0.25">
      <c r="A115" s="339">
        <v>111</v>
      </c>
      <c r="B115" s="339" t="s">
        <v>204</v>
      </c>
      <c r="C115" s="336" t="s">
        <v>230</v>
      </c>
      <c r="D115" s="285">
        <v>525.70961821623189</v>
      </c>
      <c r="E115" s="285">
        <v>525.70961867143751</v>
      </c>
      <c r="F115" s="337">
        <f t="shared" si="4"/>
        <v>8.6588798353659513E-8</v>
      </c>
      <c r="G115" s="285">
        <v>525.70961837839991</v>
      </c>
      <c r="H115" s="284">
        <f t="shared" si="5"/>
        <v>-1.1868337423948105E-13</v>
      </c>
      <c r="I115" s="284">
        <f t="shared" si="3"/>
        <v>-2.2575842256684447E-14</v>
      </c>
      <c r="J115" s="337"/>
      <c r="K115" s="285">
        <v>0</v>
      </c>
      <c r="L115" s="285">
        <v>-1.1868337423948105E-13</v>
      </c>
      <c r="N115" s="44"/>
    </row>
    <row r="116" spans="1:14" s="40" customFormat="1" ht="17.649999999999999" customHeight="1" x14ac:dyDescent="0.25">
      <c r="A116" s="339">
        <v>112</v>
      </c>
      <c r="B116" s="339" t="s">
        <v>204</v>
      </c>
      <c r="C116" s="336" t="s">
        <v>231</v>
      </c>
      <c r="D116" s="285">
        <v>228.66288274799999</v>
      </c>
      <c r="E116" s="285">
        <v>228.66288323639654</v>
      </c>
      <c r="F116" s="337">
        <f t="shared" si="4"/>
        <v>2.1358803792281833E-7</v>
      </c>
      <c r="G116" s="285">
        <v>228.66288274799999</v>
      </c>
      <c r="H116" s="284">
        <f t="shared" si="5"/>
        <v>0</v>
      </c>
      <c r="I116" s="284">
        <f t="shared" si="3"/>
        <v>0</v>
      </c>
      <c r="J116" s="337"/>
      <c r="K116" s="285">
        <v>0</v>
      </c>
      <c r="L116" s="285">
        <v>0</v>
      </c>
      <c r="N116" s="44"/>
    </row>
    <row r="117" spans="1:14" s="40" customFormat="1" ht="17.649999999999999" customHeight="1" x14ac:dyDescent="0.25">
      <c r="A117" s="339">
        <v>113</v>
      </c>
      <c r="B117" s="339" t="s">
        <v>204</v>
      </c>
      <c r="C117" s="336" t="s">
        <v>232</v>
      </c>
      <c r="D117" s="285">
        <v>598.78997697976638</v>
      </c>
      <c r="E117" s="285">
        <v>598.78997701295884</v>
      </c>
      <c r="F117" s="337">
        <f t="shared" si="4"/>
        <v>5.543256520468276E-9</v>
      </c>
      <c r="G117" s="285">
        <v>598.78997681759995</v>
      </c>
      <c r="H117" s="284">
        <f t="shared" si="5"/>
        <v>0</v>
      </c>
      <c r="I117" s="284">
        <f t="shared" si="3"/>
        <v>0</v>
      </c>
      <c r="J117" s="337"/>
      <c r="K117" s="285">
        <v>0</v>
      </c>
      <c r="L117" s="285">
        <v>0</v>
      </c>
      <c r="N117" s="44"/>
    </row>
    <row r="118" spans="1:14" s="40" customFormat="1" ht="17.649999999999999" customHeight="1" x14ac:dyDescent="0.25">
      <c r="A118" s="339">
        <v>114</v>
      </c>
      <c r="B118" s="339" t="s">
        <v>196</v>
      </c>
      <c r="C118" s="336" t="s">
        <v>233</v>
      </c>
      <c r="D118" s="285">
        <v>510.28276</v>
      </c>
      <c r="E118" s="285">
        <v>510.28276</v>
      </c>
      <c r="F118" s="337">
        <f t="shared" si="4"/>
        <v>0</v>
      </c>
      <c r="G118" s="285">
        <v>510.28276</v>
      </c>
      <c r="H118" s="284">
        <f t="shared" si="5"/>
        <v>0</v>
      </c>
      <c r="I118" s="284">
        <f t="shared" si="3"/>
        <v>0</v>
      </c>
      <c r="J118" s="337"/>
      <c r="K118" s="285">
        <v>0</v>
      </c>
      <c r="L118" s="285">
        <v>0</v>
      </c>
      <c r="N118" s="44"/>
    </row>
    <row r="119" spans="1:14" s="40" customFormat="1" ht="17.649999999999999" customHeight="1" x14ac:dyDescent="0.25">
      <c r="A119" s="339">
        <v>117</v>
      </c>
      <c r="B119" s="339" t="s">
        <v>196</v>
      </c>
      <c r="C119" s="336" t="s">
        <v>234</v>
      </c>
      <c r="D119" s="285">
        <v>738.28143999999998</v>
      </c>
      <c r="E119" s="285">
        <v>738.28143999999998</v>
      </c>
      <c r="F119" s="337">
        <f t="shared" si="4"/>
        <v>0</v>
      </c>
      <c r="G119" s="285">
        <v>738.28143999999998</v>
      </c>
      <c r="H119" s="284">
        <f t="shared" si="5"/>
        <v>1.1868337423948105E-13</v>
      </c>
      <c r="I119" s="284">
        <f t="shared" si="3"/>
        <v>1.6075627505884619E-14</v>
      </c>
      <c r="J119" s="337"/>
      <c r="K119" s="285">
        <v>0</v>
      </c>
      <c r="L119" s="285">
        <v>1.1868337423948105E-13</v>
      </c>
      <c r="N119" s="44"/>
    </row>
    <row r="120" spans="1:14" s="40" customFormat="1" ht="17.649999999999999" customHeight="1" x14ac:dyDescent="0.25">
      <c r="A120" s="339">
        <v>118</v>
      </c>
      <c r="B120" s="339" t="s">
        <v>196</v>
      </c>
      <c r="C120" s="336" t="s">
        <v>235</v>
      </c>
      <c r="D120" s="285">
        <v>344.48571109199997</v>
      </c>
      <c r="E120" s="285">
        <v>344.48571158039653</v>
      </c>
      <c r="F120" s="337">
        <f t="shared" si="4"/>
        <v>1.4177557261518814E-7</v>
      </c>
      <c r="G120" s="285">
        <v>344.48571109199997</v>
      </c>
      <c r="H120" s="284">
        <f t="shared" si="5"/>
        <v>-5.9341687119740523E-14</v>
      </c>
      <c r="I120" s="284">
        <f t="shared" si="3"/>
        <v>-1.7226167914918377E-14</v>
      </c>
      <c r="J120" s="337"/>
      <c r="K120" s="285">
        <v>0</v>
      </c>
      <c r="L120" s="285">
        <v>-5.9341687119740523E-14</v>
      </c>
      <c r="N120" s="44"/>
    </row>
    <row r="121" spans="1:14" s="40" customFormat="1" ht="17.649999999999999" customHeight="1" x14ac:dyDescent="0.25">
      <c r="A121" s="339">
        <v>122</v>
      </c>
      <c r="B121" s="339" t="s">
        <v>131</v>
      </c>
      <c r="C121" s="336" t="s">
        <v>236</v>
      </c>
      <c r="D121" s="285">
        <v>180.47258097153269</v>
      </c>
      <c r="E121" s="285">
        <v>180.47258054951968</v>
      </c>
      <c r="F121" s="337">
        <f t="shared" si="4"/>
        <v>-2.3383775271668128E-7</v>
      </c>
      <c r="G121" s="285">
        <v>180.4725806472</v>
      </c>
      <c r="H121" s="284">
        <f t="shared" si="5"/>
        <v>-5.9341687119740523E-14</v>
      </c>
      <c r="I121" s="284">
        <f t="shared" si="3"/>
        <v>-3.2881275891911912E-14</v>
      </c>
      <c r="J121" s="337"/>
      <c r="K121" s="285">
        <v>0</v>
      </c>
      <c r="L121" s="285">
        <v>-5.9341687119740523E-14</v>
      </c>
      <c r="N121" s="44"/>
    </row>
    <row r="122" spans="1:14" s="40" customFormat="1" ht="17.649999999999999" customHeight="1" x14ac:dyDescent="0.25">
      <c r="A122" s="339">
        <v>123</v>
      </c>
      <c r="B122" s="339" t="s">
        <v>237</v>
      </c>
      <c r="C122" s="336" t="s">
        <v>238</v>
      </c>
      <c r="D122" s="285">
        <v>88.496526931766851</v>
      </c>
      <c r="E122" s="285">
        <v>88.49652696495896</v>
      </c>
      <c r="F122" s="337">
        <f t="shared" si="4"/>
        <v>3.7506680428123218E-8</v>
      </c>
      <c r="G122" s="285">
        <v>88.496526769599996</v>
      </c>
      <c r="H122" s="284">
        <f t="shared" si="5"/>
        <v>-1.4835421779935131E-14</v>
      </c>
      <c r="I122" s="284">
        <f t="shared" si="3"/>
        <v>-1.6763846321121004E-14</v>
      </c>
      <c r="J122" s="337"/>
      <c r="K122" s="285">
        <v>0</v>
      </c>
      <c r="L122" s="285">
        <v>-1.4835421779935131E-14</v>
      </c>
      <c r="N122" s="44"/>
    </row>
    <row r="123" spans="1:14" s="40" customFormat="1" ht="17.649999999999999" customHeight="1" x14ac:dyDescent="0.25">
      <c r="A123" s="339">
        <v>124</v>
      </c>
      <c r="B123" s="339" t="s">
        <v>237</v>
      </c>
      <c r="C123" s="336" t="s">
        <v>239</v>
      </c>
      <c r="D123" s="285">
        <v>898.6761064435326</v>
      </c>
      <c r="E123" s="285">
        <v>898.67610602151967</v>
      </c>
      <c r="F123" s="337">
        <f t="shared" si="4"/>
        <v>-4.6959399924162426E-8</v>
      </c>
      <c r="G123" s="285">
        <v>898.67610611919986</v>
      </c>
      <c r="H123" s="284">
        <f t="shared" si="5"/>
        <v>-2.3736674847896209E-13</v>
      </c>
      <c r="I123" s="284">
        <f t="shared" si="3"/>
        <v>-2.6412936417080851E-14</v>
      </c>
      <c r="J123" s="337"/>
      <c r="K123" s="285">
        <v>0</v>
      </c>
      <c r="L123" s="285">
        <v>-2.3736674847896209E-13</v>
      </c>
      <c r="N123" s="44"/>
    </row>
    <row r="124" spans="1:14" s="40" customFormat="1" ht="17.649999999999999" customHeight="1" x14ac:dyDescent="0.25">
      <c r="A124" s="339">
        <v>126</v>
      </c>
      <c r="B124" s="339" t="s">
        <v>219</v>
      </c>
      <c r="C124" s="336" t="s">
        <v>240</v>
      </c>
      <c r="D124" s="285">
        <v>1411.1640391242317</v>
      </c>
      <c r="E124" s="285">
        <v>1411.1640390910395</v>
      </c>
      <c r="F124" s="337">
        <f t="shared" si="4"/>
        <v>-2.3521238290413748E-9</v>
      </c>
      <c r="G124" s="285">
        <v>1411.1640392863999</v>
      </c>
      <c r="H124" s="284">
        <f t="shared" si="5"/>
        <v>-2.3736674847896209E-13</v>
      </c>
      <c r="I124" s="284">
        <f t="shared" si="3"/>
        <v>-1.6820634731583369E-14</v>
      </c>
      <c r="J124" s="337"/>
      <c r="K124" s="285">
        <v>0</v>
      </c>
      <c r="L124" s="285">
        <v>-2.3736674847896209E-13</v>
      </c>
      <c r="N124" s="44"/>
    </row>
    <row r="125" spans="1:14" s="40" customFormat="1" ht="17.649999999999999" customHeight="1" x14ac:dyDescent="0.25">
      <c r="A125" s="339">
        <v>127</v>
      </c>
      <c r="B125" s="339" t="s">
        <v>241</v>
      </c>
      <c r="C125" s="336" t="s">
        <v>242</v>
      </c>
      <c r="D125" s="285">
        <v>1190.2044386957664</v>
      </c>
      <c r="E125" s="285">
        <v>1190.2044382405606</v>
      </c>
      <c r="F125" s="337">
        <f t="shared" si="4"/>
        <v>-3.8246014355536317E-8</v>
      </c>
      <c r="G125" s="285">
        <v>1190.2044385335998</v>
      </c>
      <c r="H125" s="284">
        <f t="shared" si="5"/>
        <v>-4.7473349695792419E-13</v>
      </c>
      <c r="I125" s="284">
        <f t="shared" si="3"/>
        <v>-3.9886718760661556E-14</v>
      </c>
      <c r="J125" s="337"/>
      <c r="K125" s="285">
        <v>0</v>
      </c>
      <c r="L125" s="285">
        <v>-4.7473349695792419E-13</v>
      </c>
      <c r="N125" s="44"/>
    </row>
    <row r="126" spans="1:14" s="40" customFormat="1" ht="17.649999999999999" customHeight="1" x14ac:dyDescent="0.25">
      <c r="A126" s="339">
        <v>128</v>
      </c>
      <c r="B126" s="339" t="s">
        <v>219</v>
      </c>
      <c r="C126" s="336" t="s">
        <v>243</v>
      </c>
      <c r="D126" s="285">
        <v>1109.9476173515325</v>
      </c>
      <c r="E126" s="285">
        <v>1109.9476174179179</v>
      </c>
      <c r="F126" s="337">
        <f t="shared" si="4"/>
        <v>5.9809508456964977E-9</v>
      </c>
      <c r="G126" s="285">
        <v>1109.9476170271998</v>
      </c>
      <c r="H126" s="284">
        <f t="shared" si="5"/>
        <v>-2.3736674847896209E-13</v>
      </c>
      <c r="I126" s="284">
        <f t="shared" si="3"/>
        <v>-2.1385400964340163E-14</v>
      </c>
      <c r="J126" s="337"/>
      <c r="K126" s="285">
        <v>0</v>
      </c>
      <c r="L126" s="285">
        <v>-2.3736674847896209E-13</v>
      </c>
      <c r="N126" s="44"/>
    </row>
    <row r="127" spans="1:14" s="40" customFormat="1" ht="17.649999999999999" customHeight="1" x14ac:dyDescent="0.25">
      <c r="A127" s="339">
        <v>130</v>
      </c>
      <c r="B127" s="339" t="s">
        <v>219</v>
      </c>
      <c r="C127" s="336" t="s">
        <v>244</v>
      </c>
      <c r="D127" s="285">
        <v>1532.4203851839998</v>
      </c>
      <c r="E127" s="285">
        <v>1532.4203851839998</v>
      </c>
      <c r="F127" s="337">
        <f t="shared" si="4"/>
        <v>0</v>
      </c>
      <c r="G127" s="285">
        <v>1532.4203851839998</v>
      </c>
      <c r="H127" s="284">
        <f t="shared" si="5"/>
        <v>30.933318835539502</v>
      </c>
      <c r="I127" s="284">
        <f t="shared" si="3"/>
        <v>2.0185922306055266</v>
      </c>
      <c r="J127" s="341"/>
      <c r="K127" s="285">
        <v>0</v>
      </c>
      <c r="L127" s="285">
        <v>30.933318835539502</v>
      </c>
      <c r="N127" s="44"/>
    </row>
    <row r="128" spans="1:14" s="40" customFormat="1" ht="17.649999999999999" customHeight="1" x14ac:dyDescent="0.25">
      <c r="A128" s="339">
        <v>132</v>
      </c>
      <c r="B128" s="339" t="s">
        <v>245</v>
      </c>
      <c r="C128" s="336" t="s">
        <v>246</v>
      </c>
      <c r="D128" s="285">
        <v>1823.4549376</v>
      </c>
      <c r="E128" s="285">
        <v>1823.4549376</v>
      </c>
      <c r="F128" s="337">
        <f t="shared" si="4"/>
        <v>0</v>
      </c>
      <c r="G128" s="285">
        <v>1823.4549376</v>
      </c>
      <c r="H128" s="284">
        <f t="shared" si="5"/>
        <v>1.4242004908737727E-12</v>
      </c>
      <c r="I128" s="284">
        <f t="shared" si="3"/>
        <v>7.8104507081939783E-14</v>
      </c>
      <c r="J128" s="341"/>
      <c r="K128" s="285">
        <v>0</v>
      </c>
      <c r="L128" s="285">
        <v>1.4242004908737727E-12</v>
      </c>
      <c r="N128" s="44"/>
    </row>
    <row r="129" spans="1:14" s="40" customFormat="1" ht="17.649999999999999" customHeight="1" x14ac:dyDescent="0.25">
      <c r="A129" s="339">
        <v>136</v>
      </c>
      <c r="B129" s="339" t="s">
        <v>744</v>
      </c>
      <c r="C129" s="336" t="s">
        <v>247</v>
      </c>
      <c r="D129" s="285">
        <v>113.61035571623297</v>
      </c>
      <c r="E129" s="285">
        <v>113.61035568304086</v>
      </c>
      <c r="F129" s="337">
        <f t="shared" si="4"/>
        <v>-2.9215740937615919E-8</v>
      </c>
      <c r="G129" s="285">
        <v>113.6103558784</v>
      </c>
      <c r="H129" s="284">
        <f t="shared" si="5"/>
        <v>-2.9670843559870262E-14</v>
      </c>
      <c r="I129" s="284">
        <f t="shared" si="3"/>
        <v>-2.6116319574465838E-14</v>
      </c>
      <c r="J129" s="341"/>
      <c r="K129" s="285">
        <v>0</v>
      </c>
      <c r="L129" s="285">
        <v>-2.9670843559870262E-14</v>
      </c>
      <c r="N129" s="44"/>
    </row>
    <row r="130" spans="1:14" s="40" customFormat="1" ht="17.649999999999999" customHeight="1" x14ac:dyDescent="0.25">
      <c r="A130" s="339">
        <v>138</v>
      </c>
      <c r="B130" s="339" t="s">
        <v>131</v>
      </c>
      <c r="C130" s="336" t="s">
        <v>248</v>
      </c>
      <c r="D130" s="285">
        <v>149.62141947999999</v>
      </c>
      <c r="E130" s="285">
        <v>149.62141947999999</v>
      </c>
      <c r="F130" s="337">
        <f t="shared" si="4"/>
        <v>0</v>
      </c>
      <c r="G130" s="285">
        <v>149.62141947999999</v>
      </c>
      <c r="H130" s="284">
        <f t="shared" si="5"/>
        <v>-5.9341687119740523E-14</v>
      </c>
      <c r="I130" s="284">
        <f t="shared" si="3"/>
        <v>-3.9661224526527615E-14</v>
      </c>
      <c r="J130" s="341"/>
      <c r="K130" s="285">
        <v>0</v>
      </c>
      <c r="L130" s="285">
        <v>-5.9341687119740523E-14</v>
      </c>
      <c r="N130" s="44"/>
    </row>
    <row r="131" spans="1:14" s="40" customFormat="1" ht="17.649999999999999" customHeight="1" x14ac:dyDescent="0.25">
      <c r="A131" s="339">
        <v>139</v>
      </c>
      <c r="B131" s="339" t="s">
        <v>131</v>
      </c>
      <c r="C131" s="336" t="s">
        <v>249</v>
      </c>
      <c r="D131" s="285">
        <v>199.95783190846561</v>
      </c>
      <c r="E131" s="285">
        <v>199.95783233047862</v>
      </c>
      <c r="F131" s="337">
        <f t="shared" si="4"/>
        <v>2.1105100245222275E-7</v>
      </c>
      <c r="G131" s="285">
        <v>199.95783223279997</v>
      </c>
      <c r="H131" s="284">
        <f t="shared" si="5"/>
        <v>2.9670843559870262E-14</v>
      </c>
      <c r="I131" s="284">
        <f t="shared" si="3"/>
        <v>1.4838550315364504E-14</v>
      </c>
      <c r="J131" s="341"/>
      <c r="K131" s="285">
        <v>0</v>
      </c>
      <c r="L131" s="285">
        <v>2.9670843559870262E-14</v>
      </c>
      <c r="N131" s="44"/>
    </row>
    <row r="132" spans="1:14" s="40" customFormat="1" ht="17.649999999999999" customHeight="1" x14ac:dyDescent="0.25">
      <c r="A132" s="310">
        <v>140</v>
      </c>
      <c r="B132" s="310" t="s">
        <v>131</v>
      </c>
      <c r="C132" s="336" t="s">
        <v>250</v>
      </c>
      <c r="D132" s="285">
        <v>218.4292326604656</v>
      </c>
      <c r="E132" s="285">
        <v>218.42923308247862</v>
      </c>
      <c r="F132" s="337">
        <f t="shared" si="4"/>
        <v>1.932035473828364E-7</v>
      </c>
      <c r="G132" s="285">
        <v>218.4292329848</v>
      </c>
      <c r="H132" s="284">
        <f t="shared" si="5"/>
        <v>7.5004347886918898</v>
      </c>
      <c r="I132" s="284">
        <f t="shared" si="3"/>
        <v>3.4338053944728797</v>
      </c>
      <c r="J132" s="341"/>
      <c r="K132" s="285">
        <v>0</v>
      </c>
      <c r="L132" s="285">
        <v>7.5004347886918898</v>
      </c>
      <c r="N132" s="44"/>
    </row>
    <row r="133" spans="1:14" s="40" customFormat="1" ht="17.649999999999999" customHeight="1" x14ac:dyDescent="0.25">
      <c r="A133" s="339">
        <v>141</v>
      </c>
      <c r="B133" s="339" t="s">
        <v>131</v>
      </c>
      <c r="C133" s="336" t="s">
        <v>251</v>
      </c>
      <c r="D133" s="285">
        <v>194.16766762846561</v>
      </c>
      <c r="E133" s="285">
        <v>194.16766805047862</v>
      </c>
      <c r="F133" s="337">
        <f t="shared" si="4"/>
        <v>2.1734463473421783E-7</v>
      </c>
      <c r="G133" s="285">
        <v>194.1676679528</v>
      </c>
      <c r="H133" s="284">
        <f t="shared" si="5"/>
        <v>0</v>
      </c>
      <c r="I133" s="284">
        <f t="shared" si="3"/>
        <v>0</v>
      </c>
      <c r="J133" s="341"/>
      <c r="K133" s="285">
        <v>0</v>
      </c>
      <c r="L133" s="285">
        <v>0</v>
      </c>
      <c r="N133" s="44"/>
    </row>
    <row r="134" spans="1:14" s="40" customFormat="1" ht="17.649999999999999" customHeight="1" x14ac:dyDescent="0.25">
      <c r="A134" s="339">
        <v>142</v>
      </c>
      <c r="B134" s="339" t="s">
        <v>219</v>
      </c>
      <c r="C134" s="336" t="s">
        <v>252</v>
      </c>
      <c r="D134" s="285">
        <v>696.25179569623197</v>
      </c>
      <c r="E134" s="285">
        <v>696.25179615143747</v>
      </c>
      <c r="F134" s="337">
        <f t="shared" si="4"/>
        <v>6.5379438751733687E-8</v>
      </c>
      <c r="G134" s="285">
        <v>696.25179585839999</v>
      </c>
      <c r="H134" s="284">
        <f t="shared" si="5"/>
        <v>-2.3736674847896209E-13</v>
      </c>
      <c r="I134" s="284">
        <f t="shared" si="3"/>
        <v>-3.409208418434498E-14</v>
      </c>
      <c r="J134" s="341"/>
      <c r="K134" s="285">
        <v>0</v>
      </c>
      <c r="L134" s="285">
        <v>-2.3736674847896209E-13</v>
      </c>
      <c r="N134" s="44"/>
    </row>
    <row r="135" spans="1:14" s="40" customFormat="1" ht="17.649999999999999" customHeight="1" x14ac:dyDescent="0.25">
      <c r="A135" s="339">
        <v>143</v>
      </c>
      <c r="B135" s="339" t="s">
        <v>219</v>
      </c>
      <c r="C135" s="336" t="s">
        <v>253</v>
      </c>
      <c r="D135" s="285">
        <v>1345.2510242915328</v>
      </c>
      <c r="E135" s="285">
        <v>1345.2510238695195</v>
      </c>
      <c r="F135" s="337">
        <f t="shared" si="4"/>
        <v>-3.137058968150086E-8</v>
      </c>
      <c r="G135" s="285">
        <v>1345.2510239671999</v>
      </c>
      <c r="H135" s="284">
        <f t="shared" si="5"/>
        <v>-4.7473349695792419E-13</v>
      </c>
      <c r="I135" s="284">
        <f t="shared" si="3"/>
        <v>-3.5289584511326878E-14</v>
      </c>
      <c r="J135" s="341"/>
      <c r="K135" s="285">
        <v>0</v>
      </c>
      <c r="L135" s="285">
        <v>-4.7473349695792419E-13</v>
      </c>
      <c r="N135" s="44"/>
    </row>
    <row r="136" spans="1:14" s="40" customFormat="1" ht="17.649999999999999" customHeight="1" x14ac:dyDescent="0.25">
      <c r="A136" s="339">
        <v>144</v>
      </c>
      <c r="B136" s="339" t="s">
        <v>219</v>
      </c>
      <c r="C136" s="336" t="s">
        <v>254</v>
      </c>
      <c r="D136" s="285">
        <v>923.81866473199989</v>
      </c>
      <c r="E136" s="285">
        <v>923.8186652203965</v>
      </c>
      <c r="F136" s="337">
        <f t="shared" si="4"/>
        <v>5.2867150657220918E-8</v>
      </c>
      <c r="G136" s="285">
        <v>923.81866473199989</v>
      </c>
      <c r="H136" s="284">
        <f t="shared" si="5"/>
        <v>-1.1868337423948105E-13</v>
      </c>
      <c r="I136" s="284">
        <f t="shared" si="3"/>
        <v>-1.28470422505662E-14</v>
      </c>
      <c r="J136" s="341"/>
      <c r="K136" s="285">
        <v>0</v>
      </c>
      <c r="L136" s="285">
        <v>-1.1868337423948105E-13</v>
      </c>
      <c r="N136" s="44"/>
    </row>
    <row r="137" spans="1:14" s="40" customFormat="1" ht="17.649999999999999" customHeight="1" x14ac:dyDescent="0.25">
      <c r="A137" s="339">
        <v>146</v>
      </c>
      <c r="B137" s="339" t="s">
        <v>146</v>
      </c>
      <c r="C137" s="336" t="s">
        <v>255</v>
      </c>
      <c r="D137" s="285">
        <v>20879</v>
      </c>
      <c r="E137" s="285">
        <v>20879</v>
      </c>
      <c r="F137" s="337">
        <f t="shared" si="4"/>
        <v>0</v>
      </c>
      <c r="G137" s="285">
        <v>20878.999949890396</v>
      </c>
      <c r="H137" s="284">
        <f t="shared" si="5"/>
        <v>11242.583217318843</v>
      </c>
      <c r="I137" s="284">
        <f t="shared" si="3"/>
        <v>53.846368204027215</v>
      </c>
      <c r="J137" s="341"/>
      <c r="K137" s="285">
        <v>0</v>
      </c>
      <c r="L137" s="285">
        <v>11242.583217318843</v>
      </c>
      <c r="N137" s="44"/>
    </row>
    <row r="138" spans="1:14" s="40" customFormat="1" ht="17.649999999999999" customHeight="1" x14ac:dyDescent="0.25">
      <c r="A138" s="339">
        <v>147</v>
      </c>
      <c r="B138" s="339" t="s">
        <v>183</v>
      </c>
      <c r="C138" s="336" t="s">
        <v>256</v>
      </c>
      <c r="D138" s="285">
        <v>2911.3677600000001</v>
      </c>
      <c r="E138" s="285">
        <v>2911.3677600000001</v>
      </c>
      <c r="F138" s="337">
        <f t="shared" si="4"/>
        <v>0</v>
      </c>
      <c r="G138" s="285">
        <v>2911.3677600000001</v>
      </c>
      <c r="H138" s="284">
        <f t="shared" si="5"/>
        <v>9.4946699391584837E-13</v>
      </c>
      <c r="I138" s="284">
        <f t="shared" si="3"/>
        <v>3.2612403247738387E-14</v>
      </c>
      <c r="J138" s="341"/>
      <c r="K138" s="285">
        <v>0</v>
      </c>
      <c r="L138" s="285">
        <v>9.4946699391584837E-13</v>
      </c>
      <c r="N138" s="44"/>
    </row>
    <row r="139" spans="1:14" s="40" customFormat="1" ht="17.649999999999999" customHeight="1" x14ac:dyDescent="0.25">
      <c r="A139" s="339">
        <v>148</v>
      </c>
      <c r="B139" s="339" t="s">
        <v>257</v>
      </c>
      <c r="C139" s="336" t="s">
        <v>258</v>
      </c>
      <c r="D139" s="285">
        <v>461.39653561223196</v>
      </c>
      <c r="E139" s="285">
        <v>461.39653557903932</v>
      </c>
      <c r="F139" s="337">
        <f t="shared" si="4"/>
        <v>-7.1939467716219951E-9</v>
      </c>
      <c r="G139" s="285">
        <v>461.39653577439998</v>
      </c>
      <c r="H139" s="284">
        <f t="shared" si="5"/>
        <v>5.9341687119740523E-14</v>
      </c>
      <c r="I139" s="284">
        <f t="shared" si="3"/>
        <v>1.2861320478982013E-14</v>
      </c>
      <c r="J139" s="341"/>
      <c r="K139" s="285">
        <v>0</v>
      </c>
      <c r="L139" s="285">
        <v>5.9341687119740523E-14</v>
      </c>
      <c r="N139" s="44"/>
    </row>
    <row r="140" spans="1:14" s="40" customFormat="1" ht="17.649999999999999" customHeight="1" x14ac:dyDescent="0.25">
      <c r="A140" s="339">
        <v>149</v>
      </c>
      <c r="B140" s="339" t="s">
        <v>257</v>
      </c>
      <c r="C140" s="336" t="s">
        <v>259</v>
      </c>
      <c r="D140" s="285">
        <v>747.84014701976639</v>
      </c>
      <c r="E140" s="285">
        <v>747.84014705295886</v>
      </c>
      <c r="F140" s="337">
        <f t="shared" si="4"/>
        <v>4.4384478314896114E-9</v>
      </c>
      <c r="G140" s="285">
        <v>747.84014685759985</v>
      </c>
      <c r="H140" s="284">
        <f t="shared" si="5"/>
        <v>0</v>
      </c>
      <c r="I140" s="284">
        <f t="shared" si="3"/>
        <v>0</v>
      </c>
      <c r="J140" s="341"/>
      <c r="K140" s="285">
        <v>0</v>
      </c>
      <c r="L140" s="285">
        <v>0</v>
      </c>
      <c r="N140" s="44"/>
    </row>
    <row r="141" spans="1:14" s="40" customFormat="1" ht="17.649999999999999" customHeight="1" x14ac:dyDescent="0.25">
      <c r="A141" s="339">
        <v>150</v>
      </c>
      <c r="B141" s="339" t="s">
        <v>257</v>
      </c>
      <c r="C141" s="336" t="s">
        <v>260</v>
      </c>
      <c r="D141" s="285">
        <v>791.85424824376639</v>
      </c>
      <c r="E141" s="285">
        <v>791.85424827695886</v>
      </c>
      <c r="F141" s="337">
        <f t="shared" si="4"/>
        <v>4.1917331827789894E-9</v>
      </c>
      <c r="G141" s="285">
        <v>791.85424808159996</v>
      </c>
      <c r="H141" s="284">
        <f t="shared" si="5"/>
        <v>2.7425580748237475</v>
      </c>
      <c r="I141" s="284">
        <f t="shared" si="3"/>
        <v>0.34634632330273368</v>
      </c>
      <c r="J141" s="341"/>
      <c r="K141" s="285">
        <v>0</v>
      </c>
      <c r="L141" s="285">
        <v>2.7425580748237475</v>
      </c>
      <c r="N141" s="44"/>
    </row>
    <row r="142" spans="1:14" s="40" customFormat="1" ht="17.649999999999999" customHeight="1" x14ac:dyDescent="0.25">
      <c r="A142" s="339">
        <v>151</v>
      </c>
      <c r="B142" s="339" t="s">
        <v>131</v>
      </c>
      <c r="C142" s="336" t="s">
        <v>261</v>
      </c>
      <c r="D142" s="285">
        <v>258.98814398753268</v>
      </c>
      <c r="E142" s="285">
        <v>258.98814356551969</v>
      </c>
      <c r="F142" s="337">
        <f t="shared" si="4"/>
        <v>-1.6294683291562251E-7</v>
      </c>
      <c r="G142" s="285">
        <v>258.98814366319999</v>
      </c>
      <c r="H142" s="284">
        <f t="shared" si="5"/>
        <v>7.8603652198016549</v>
      </c>
      <c r="I142" s="284">
        <f t="shared" ref="I142:I205" si="6">+H142/E142*100</f>
        <v>3.0350289830210366</v>
      </c>
      <c r="J142" s="341"/>
      <c r="K142" s="285">
        <v>0</v>
      </c>
      <c r="L142" s="285">
        <v>7.8603652198016549</v>
      </c>
      <c r="N142" s="44"/>
    </row>
    <row r="143" spans="1:14" s="40" customFormat="1" ht="17.649999999999999" customHeight="1" x14ac:dyDescent="0.25">
      <c r="A143" s="339">
        <v>152</v>
      </c>
      <c r="B143" s="339" t="s">
        <v>131</v>
      </c>
      <c r="C143" s="336" t="s">
        <v>262</v>
      </c>
      <c r="D143" s="285">
        <v>1013.7330760399999</v>
      </c>
      <c r="E143" s="285">
        <v>1013.7330760399999</v>
      </c>
      <c r="F143" s="337">
        <f t="shared" si="4"/>
        <v>0</v>
      </c>
      <c r="G143" s="285">
        <v>1013.7330760399999</v>
      </c>
      <c r="H143" s="284">
        <f t="shared" si="5"/>
        <v>20.581552114073347</v>
      </c>
      <c r="I143" s="284">
        <f t="shared" si="6"/>
        <v>2.0302733136095519</v>
      </c>
      <c r="J143" s="341"/>
      <c r="K143" s="285">
        <v>0</v>
      </c>
      <c r="L143" s="285">
        <v>20.581552114073347</v>
      </c>
      <c r="N143" s="44"/>
    </row>
    <row r="144" spans="1:14" s="40" customFormat="1" ht="17.649999999999999" customHeight="1" x14ac:dyDescent="0.25">
      <c r="A144" s="339">
        <v>156</v>
      </c>
      <c r="B144" s="339" t="s">
        <v>196</v>
      </c>
      <c r="C144" s="336" t="s">
        <v>263</v>
      </c>
      <c r="D144" s="285">
        <v>282.26782762423198</v>
      </c>
      <c r="E144" s="285">
        <v>282.26782807943761</v>
      </c>
      <c r="F144" s="337">
        <f t="shared" ref="F144:F207" si="7">E144/D144*100-100</f>
        <v>1.612672662076875E-7</v>
      </c>
      <c r="G144" s="285">
        <v>282.26782778640001</v>
      </c>
      <c r="H144" s="284">
        <f t="shared" ref="H144:H207" si="8">+K144+L144</f>
        <v>2.2782520778299005</v>
      </c>
      <c r="I144" s="284">
        <f t="shared" si="6"/>
        <v>0.80712424555473616</v>
      </c>
      <c r="J144" s="341"/>
      <c r="K144" s="285">
        <v>0</v>
      </c>
      <c r="L144" s="285">
        <v>2.2782520778299005</v>
      </c>
      <c r="N144" s="44"/>
    </row>
    <row r="145" spans="1:14" s="40" customFormat="1" ht="17.649999999999999" customHeight="1" x14ac:dyDescent="0.25">
      <c r="A145" s="339">
        <v>157</v>
      </c>
      <c r="B145" s="339" t="s">
        <v>196</v>
      </c>
      <c r="C145" s="336" t="s">
        <v>264</v>
      </c>
      <c r="D145" s="285">
        <v>2541.6312198284568</v>
      </c>
      <c r="E145" s="285">
        <v>2541.6312202504637</v>
      </c>
      <c r="F145" s="337">
        <f t="shared" si="7"/>
        <v>1.6603792118985439E-8</v>
      </c>
      <c r="G145" s="285">
        <v>2541.6312201527999</v>
      </c>
      <c r="H145" s="284">
        <f t="shared" si="8"/>
        <v>41.932511000399451</v>
      </c>
      <c r="I145" s="284">
        <f t="shared" si="6"/>
        <v>1.6498267201906354</v>
      </c>
      <c r="J145" s="341"/>
      <c r="K145" s="285">
        <v>0</v>
      </c>
      <c r="L145" s="285">
        <v>41.932511000399451</v>
      </c>
      <c r="N145" s="44"/>
    </row>
    <row r="146" spans="1:14" s="40" customFormat="1" ht="17.649999999999999" customHeight="1" x14ac:dyDescent="0.25">
      <c r="A146" s="339">
        <v>158</v>
      </c>
      <c r="B146" s="339" t="s">
        <v>196</v>
      </c>
      <c r="C146" s="336" t="s">
        <v>265</v>
      </c>
      <c r="D146" s="285">
        <v>220.23169199999998</v>
      </c>
      <c r="E146" s="285">
        <v>220.23169199999998</v>
      </c>
      <c r="F146" s="337">
        <f t="shared" si="7"/>
        <v>0</v>
      </c>
      <c r="G146" s="285">
        <v>220.23169199999998</v>
      </c>
      <c r="H146" s="284">
        <f t="shared" si="8"/>
        <v>5.9341687119740523E-14</v>
      </c>
      <c r="I146" s="284">
        <f t="shared" si="6"/>
        <v>2.6945117017827083E-14</v>
      </c>
      <c r="J146" s="341"/>
      <c r="K146" s="285">
        <v>0</v>
      </c>
      <c r="L146" s="285">
        <v>5.9341687119740523E-14</v>
      </c>
      <c r="N146" s="44"/>
    </row>
    <row r="147" spans="1:14" s="40" customFormat="1" ht="17.649999999999999" customHeight="1" x14ac:dyDescent="0.25">
      <c r="A147" s="339">
        <v>159</v>
      </c>
      <c r="B147" s="339" t="s">
        <v>196</v>
      </c>
      <c r="C147" s="336" t="s">
        <v>266</v>
      </c>
      <c r="D147" s="285">
        <v>75.101780027533891</v>
      </c>
      <c r="E147" s="285">
        <v>75.101779605520363</v>
      </c>
      <c r="F147" s="337">
        <f t="shared" si="7"/>
        <v>-5.6192213548911241E-7</v>
      </c>
      <c r="G147" s="285">
        <v>75.101779703199995</v>
      </c>
      <c r="H147" s="284">
        <f t="shared" si="8"/>
        <v>0</v>
      </c>
      <c r="I147" s="284">
        <f t="shared" si="6"/>
        <v>0</v>
      </c>
      <c r="J147" s="341"/>
      <c r="K147" s="285">
        <v>0</v>
      </c>
      <c r="L147" s="285">
        <v>0</v>
      </c>
      <c r="N147" s="44"/>
    </row>
    <row r="148" spans="1:14" s="40" customFormat="1" ht="17.649999999999999" customHeight="1" x14ac:dyDescent="0.25">
      <c r="A148" s="339">
        <v>160</v>
      </c>
      <c r="B148" s="339" t="s">
        <v>196</v>
      </c>
      <c r="C148" s="336" t="s">
        <v>267</v>
      </c>
      <c r="D148" s="285">
        <v>18.122971999999997</v>
      </c>
      <c r="E148" s="285">
        <v>18.122971999999997</v>
      </c>
      <c r="F148" s="337">
        <f t="shared" si="7"/>
        <v>0</v>
      </c>
      <c r="G148" s="285">
        <v>18.122971999999997</v>
      </c>
      <c r="H148" s="284">
        <f t="shared" si="8"/>
        <v>0</v>
      </c>
      <c r="I148" s="284">
        <f t="shared" si="6"/>
        <v>0</v>
      </c>
      <c r="J148" s="341"/>
      <c r="K148" s="285">
        <v>0</v>
      </c>
      <c r="L148" s="285">
        <v>0</v>
      </c>
      <c r="N148" s="44"/>
    </row>
    <row r="149" spans="1:14" s="40" customFormat="1" ht="17.649999999999999" customHeight="1" x14ac:dyDescent="0.25">
      <c r="A149" s="339">
        <v>161</v>
      </c>
      <c r="B149" s="339" t="s">
        <v>204</v>
      </c>
      <c r="C149" s="336" t="s">
        <v>268</v>
      </c>
      <c r="D149" s="285">
        <v>70.57101999999999</v>
      </c>
      <c r="E149" s="285">
        <v>70.57101999999999</v>
      </c>
      <c r="F149" s="337">
        <f t="shared" si="7"/>
        <v>0</v>
      </c>
      <c r="G149" s="285">
        <v>70.57101999999999</v>
      </c>
      <c r="H149" s="284">
        <f t="shared" si="8"/>
        <v>-1.4835421779935131E-14</v>
      </c>
      <c r="I149" s="284">
        <f t="shared" si="6"/>
        <v>-2.1021974430772195E-14</v>
      </c>
      <c r="J149" s="341"/>
      <c r="K149" s="285">
        <v>0</v>
      </c>
      <c r="L149" s="285">
        <v>-1.4835421779935131E-14</v>
      </c>
      <c r="N149" s="44"/>
    </row>
    <row r="150" spans="1:14" s="40" customFormat="1" ht="17.649999999999999" customHeight="1" x14ac:dyDescent="0.25">
      <c r="A150" s="339">
        <v>162</v>
      </c>
      <c r="B150" s="339" t="s">
        <v>196</v>
      </c>
      <c r="C150" s="336" t="s">
        <v>269</v>
      </c>
      <c r="D150" s="285">
        <v>31.652563999999998</v>
      </c>
      <c r="E150" s="285">
        <v>31.652563999999998</v>
      </c>
      <c r="F150" s="337">
        <f t="shared" si="7"/>
        <v>0</v>
      </c>
      <c r="G150" s="285">
        <v>31.652563999999998</v>
      </c>
      <c r="H150" s="284">
        <f t="shared" si="8"/>
        <v>0</v>
      </c>
      <c r="I150" s="284">
        <f t="shared" si="6"/>
        <v>0</v>
      </c>
      <c r="J150" s="341"/>
      <c r="K150" s="285">
        <v>0</v>
      </c>
      <c r="L150" s="285">
        <v>0</v>
      </c>
      <c r="N150" s="44"/>
    </row>
    <row r="151" spans="1:14" s="40" customFormat="1" ht="17.649999999999999" customHeight="1" x14ac:dyDescent="0.25">
      <c r="A151" s="339">
        <v>163</v>
      </c>
      <c r="B151" s="339" t="s">
        <v>131</v>
      </c>
      <c r="C151" s="336" t="s">
        <v>270</v>
      </c>
      <c r="D151" s="285">
        <v>261.2895603444656</v>
      </c>
      <c r="E151" s="285">
        <v>261.28956027808039</v>
      </c>
      <c r="F151" s="337">
        <f t="shared" si="7"/>
        <v>-2.5406762915736181E-8</v>
      </c>
      <c r="G151" s="285">
        <v>261.28956066879999</v>
      </c>
      <c r="H151" s="284">
        <f t="shared" si="8"/>
        <v>0</v>
      </c>
      <c r="I151" s="284">
        <f t="shared" si="6"/>
        <v>0</v>
      </c>
      <c r="J151" s="341"/>
      <c r="K151" s="285">
        <v>0</v>
      </c>
      <c r="L151" s="285">
        <v>0</v>
      </c>
      <c r="N151" s="44"/>
    </row>
    <row r="152" spans="1:14" s="40" customFormat="1" ht="17.649999999999999" customHeight="1" x14ac:dyDescent="0.25">
      <c r="A152" s="339">
        <v>164</v>
      </c>
      <c r="B152" s="339" t="s">
        <v>131</v>
      </c>
      <c r="C152" s="336" t="s">
        <v>271</v>
      </c>
      <c r="D152" s="285">
        <v>652.10134608846556</v>
      </c>
      <c r="E152" s="285">
        <v>652.10134602208041</v>
      </c>
      <c r="F152" s="337">
        <f t="shared" si="7"/>
        <v>-1.0180187359765114E-8</v>
      </c>
      <c r="G152" s="285">
        <v>652.1013464127999</v>
      </c>
      <c r="H152" s="284">
        <f t="shared" si="8"/>
        <v>10.624418311548647</v>
      </c>
      <c r="I152" s="284">
        <f t="shared" si="6"/>
        <v>1.6292587611357114</v>
      </c>
      <c r="J152" s="341"/>
      <c r="K152" s="285">
        <v>0</v>
      </c>
      <c r="L152" s="285">
        <v>10.624418311548647</v>
      </c>
      <c r="N152" s="44"/>
    </row>
    <row r="153" spans="1:14" s="40" customFormat="1" ht="17.649999999999999" customHeight="1" x14ac:dyDescent="0.25">
      <c r="A153" s="339">
        <v>165</v>
      </c>
      <c r="B153" s="339" t="s">
        <v>744</v>
      </c>
      <c r="C153" s="336" t="s">
        <v>272</v>
      </c>
      <c r="D153" s="285">
        <v>97.368732431533886</v>
      </c>
      <c r="E153" s="285">
        <v>97.368732497918074</v>
      </c>
      <c r="F153" s="337">
        <f t="shared" si="7"/>
        <v>6.817812447934557E-8</v>
      </c>
      <c r="G153" s="285">
        <v>97.368732107200003</v>
      </c>
      <c r="H153" s="284">
        <f t="shared" si="8"/>
        <v>-2.9670843559870262E-14</v>
      </c>
      <c r="I153" s="284">
        <f t="shared" si="6"/>
        <v>-3.0472660779993903E-14</v>
      </c>
      <c r="J153" s="341"/>
      <c r="K153" s="285">
        <v>0</v>
      </c>
      <c r="L153" s="285">
        <v>-2.9670843559870262E-14</v>
      </c>
      <c r="N153" s="44"/>
    </row>
    <row r="154" spans="1:14" s="40" customFormat="1" ht="17.649999999999999" customHeight="1" x14ac:dyDescent="0.25">
      <c r="A154" s="339">
        <v>166</v>
      </c>
      <c r="B154" s="339" t="s">
        <v>219</v>
      </c>
      <c r="C154" s="336" t="s">
        <v>273</v>
      </c>
      <c r="D154" s="285">
        <v>1013.2885536162319</v>
      </c>
      <c r="E154" s="285">
        <v>1013.2885540714376</v>
      </c>
      <c r="F154" s="337">
        <f t="shared" si="7"/>
        <v>4.4923595510226733E-8</v>
      </c>
      <c r="G154" s="285">
        <v>1013.2885537784</v>
      </c>
      <c r="H154" s="284">
        <f t="shared" si="8"/>
        <v>12.127239365687201</v>
      </c>
      <c r="I154" s="284">
        <f t="shared" si="6"/>
        <v>1.1968199302123195</v>
      </c>
      <c r="J154" s="341"/>
      <c r="K154" s="285">
        <v>0</v>
      </c>
      <c r="L154" s="285">
        <v>12.127239365687201</v>
      </c>
      <c r="N154" s="44"/>
    </row>
    <row r="155" spans="1:14" s="40" customFormat="1" ht="17.649999999999999" customHeight="1" x14ac:dyDescent="0.25">
      <c r="A155" s="339">
        <v>167</v>
      </c>
      <c r="B155" s="339" t="s">
        <v>117</v>
      </c>
      <c r="C155" s="336" t="s">
        <v>274</v>
      </c>
      <c r="D155" s="285">
        <v>2407.7661964839995</v>
      </c>
      <c r="E155" s="285">
        <v>2407.7661969723845</v>
      </c>
      <c r="F155" s="337">
        <f t="shared" si="7"/>
        <v>2.0283735580051143E-8</v>
      </c>
      <c r="G155" s="285">
        <v>2407.7661964839995</v>
      </c>
      <c r="H155" s="284">
        <f t="shared" si="8"/>
        <v>80.258872885160642</v>
      </c>
      <c r="I155" s="284">
        <f t="shared" si="6"/>
        <v>3.3333333189111616</v>
      </c>
      <c r="J155" s="341"/>
      <c r="K155" s="285">
        <v>0</v>
      </c>
      <c r="L155" s="285">
        <v>80.258872885160642</v>
      </c>
      <c r="N155" s="44"/>
    </row>
    <row r="156" spans="1:14" s="40" customFormat="1" ht="17.649999999999999" customHeight="1" x14ac:dyDescent="0.25">
      <c r="A156" s="339">
        <v>168</v>
      </c>
      <c r="B156" s="339" t="s">
        <v>219</v>
      </c>
      <c r="C156" s="336" t="s">
        <v>275</v>
      </c>
      <c r="D156" s="285">
        <v>547.23438095576626</v>
      </c>
      <c r="E156" s="285">
        <v>547.23438098895895</v>
      </c>
      <c r="F156" s="337">
        <f t="shared" si="7"/>
        <v>6.0655196421066648E-9</v>
      </c>
      <c r="G156" s="285">
        <v>547.23438079359994</v>
      </c>
      <c r="H156" s="284">
        <f t="shared" si="8"/>
        <v>-2.3736674847896209E-13</v>
      </c>
      <c r="I156" s="284">
        <f t="shared" si="6"/>
        <v>-4.3375700929096271E-14</v>
      </c>
      <c r="J156" s="341"/>
      <c r="K156" s="285">
        <v>0</v>
      </c>
      <c r="L156" s="285">
        <v>-2.3736674847896209E-13</v>
      </c>
      <c r="N156" s="44"/>
    </row>
    <row r="157" spans="1:14" s="40" customFormat="1" ht="17.649999999999999" customHeight="1" x14ac:dyDescent="0.25">
      <c r="A157" s="339">
        <v>170</v>
      </c>
      <c r="B157" s="339" t="s">
        <v>127</v>
      </c>
      <c r="C157" s="336" t="s">
        <v>276</v>
      </c>
      <c r="D157" s="285">
        <v>1334.0896119875329</v>
      </c>
      <c r="E157" s="285">
        <v>1334.0896115655194</v>
      </c>
      <c r="F157" s="337">
        <f t="shared" si="7"/>
        <v>-3.1633078378945356E-8</v>
      </c>
      <c r="G157" s="285">
        <v>1334.0896116631998</v>
      </c>
      <c r="H157" s="284">
        <f t="shared" si="8"/>
        <v>195.44901138271496</v>
      </c>
      <c r="I157" s="284">
        <f t="shared" si="6"/>
        <v>14.650366039006979</v>
      </c>
      <c r="J157" s="341"/>
      <c r="K157" s="285">
        <v>0</v>
      </c>
      <c r="L157" s="285">
        <v>195.44901138271496</v>
      </c>
      <c r="N157" s="44"/>
    </row>
    <row r="158" spans="1:14" s="40" customFormat="1" ht="17.649999999999999" customHeight="1" x14ac:dyDescent="0.25">
      <c r="A158" s="339">
        <v>171</v>
      </c>
      <c r="B158" s="339" t="s">
        <v>117</v>
      </c>
      <c r="C158" s="336" t="s">
        <v>277</v>
      </c>
      <c r="D158" s="285">
        <v>9537.5457073077541</v>
      </c>
      <c r="E158" s="285">
        <v>7845.1327851870392</v>
      </c>
      <c r="F158" s="337">
        <f t="shared" si="7"/>
        <v>-17.74474245322854</v>
      </c>
      <c r="G158" s="285">
        <v>7845.1327853823996</v>
      </c>
      <c r="H158" s="284">
        <f t="shared" si="8"/>
        <v>4310.490300564592</v>
      </c>
      <c r="I158" s="284">
        <f t="shared" si="6"/>
        <v>54.944771727809879</v>
      </c>
      <c r="J158" s="341"/>
      <c r="K158" s="285">
        <v>0</v>
      </c>
      <c r="L158" s="285">
        <v>4310.490300564592</v>
      </c>
      <c r="N158" s="44"/>
    </row>
    <row r="159" spans="1:14" s="40" customFormat="1" ht="17.649999999999999" customHeight="1" x14ac:dyDescent="0.25">
      <c r="A159" s="339">
        <v>176</v>
      </c>
      <c r="B159" s="339" t="s">
        <v>127</v>
      </c>
      <c r="C159" s="336" t="s">
        <v>278</v>
      </c>
      <c r="D159" s="285">
        <v>601.08287551553269</v>
      </c>
      <c r="E159" s="285">
        <v>601.08287509351965</v>
      </c>
      <c r="F159" s="337">
        <f t="shared" si="7"/>
        <v>-7.0208798774729075E-8</v>
      </c>
      <c r="G159" s="285">
        <v>601.08287519119995</v>
      </c>
      <c r="H159" s="284">
        <f t="shared" si="8"/>
        <v>23.114928606501437</v>
      </c>
      <c r="I159" s="284">
        <f t="shared" si="6"/>
        <v>3.8455476880629966</v>
      </c>
      <c r="J159" s="341"/>
      <c r="K159" s="285">
        <v>0</v>
      </c>
      <c r="L159" s="285">
        <v>23.114928606501437</v>
      </c>
      <c r="N159" s="44"/>
    </row>
    <row r="160" spans="1:14" s="40" customFormat="1" ht="17.649999999999999" customHeight="1" x14ac:dyDescent="0.25">
      <c r="A160" s="339">
        <v>177</v>
      </c>
      <c r="B160" s="339" t="s">
        <v>127</v>
      </c>
      <c r="C160" s="336" t="s">
        <v>279</v>
      </c>
      <c r="D160" s="285">
        <v>20.633612964465947</v>
      </c>
      <c r="E160" s="285">
        <v>20.633613386479475</v>
      </c>
      <c r="F160" s="337">
        <f t="shared" si="7"/>
        <v>2.045272083250893E-6</v>
      </c>
      <c r="G160" s="285">
        <v>20.633613288799999</v>
      </c>
      <c r="H160" s="284">
        <f t="shared" si="8"/>
        <v>0.69452738610295861</v>
      </c>
      <c r="I160" s="284">
        <f t="shared" si="6"/>
        <v>3.3659998037864733</v>
      </c>
      <c r="J160" s="341"/>
      <c r="K160" s="285">
        <v>0</v>
      </c>
      <c r="L160" s="285">
        <v>0.69452738610295861</v>
      </c>
      <c r="N160" s="44"/>
    </row>
    <row r="161" spans="1:14" s="40" customFormat="1" ht="17.649999999999999" customHeight="1" x14ac:dyDescent="0.25">
      <c r="A161" s="339">
        <v>181</v>
      </c>
      <c r="B161" s="339" t="s">
        <v>196</v>
      </c>
      <c r="C161" s="336" t="s">
        <v>280</v>
      </c>
      <c r="D161" s="285">
        <v>10766.172934543525</v>
      </c>
      <c r="E161" s="285">
        <v>10766.172934609905</v>
      </c>
      <c r="F161" s="337">
        <f t="shared" si="7"/>
        <v>6.1658056438318454E-10</v>
      </c>
      <c r="G161" s="285">
        <v>10766.172934219199</v>
      </c>
      <c r="H161" s="284">
        <f t="shared" si="8"/>
        <v>2387.1160958005421</v>
      </c>
      <c r="I161" s="284">
        <f t="shared" si="6"/>
        <v>22.172373695825602</v>
      </c>
      <c r="J161" s="341"/>
      <c r="K161" s="285">
        <v>0</v>
      </c>
      <c r="L161" s="285">
        <v>2387.1160958005421</v>
      </c>
      <c r="N161" s="44"/>
    </row>
    <row r="162" spans="1:14" s="40" customFormat="1" ht="17.649999999999999" customHeight="1" x14ac:dyDescent="0.25">
      <c r="A162" s="339">
        <v>182</v>
      </c>
      <c r="B162" s="339" t="s">
        <v>196</v>
      </c>
      <c r="C162" s="336" t="s">
        <v>281</v>
      </c>
      <c r="D162" s="285">
        <v>533.66723999999999</v>
      </c>
      <c r="E162" s="285">
        <v>533.66723999999999</v>
      </c>
      <c r="F162" s="337">
        <f t="shared" si="7"/>
        <v>0</v>
      </c>
      <c r="G162" s="285">
        <v>533.66723999999999</v>
      </c>
      <c r="H162" s="284">
        <f t="shared" si="8"/>
        <v>-1.7802506135922158E-13</v>
      </c>
      <c r="I162" s="284">
        <f t="shared" si="6"/>
        <v>-3.3358813885450708E-14</v>
      </c>
      <c r="J162" s="341"/>
      <c r="K162" s="285">
        <v>0</v>
      </c>
      <c r="L162" s="285">
        <v>-1.7802506135922158E-13</v>
      </c>
      <c r="N162" s="44"/>
    </row>
    <row r="163" spans="1:14" s="40" customFormat="1" ht="17.649999999999999" customHeight="1" x14ac:dyDescent="0.25">
      <c r="A163" s="339">
        <v>183</v>
      </c>
      <c r="B163" s="339" t="s">
        <v>196</v>
      </c>
      <c r="C163" s="336" t="s">
        <v>282</v>
      </c>
      <c r="D163" s="285">
        <v>96.126915999999994</v>
      </c>
      <c r="E163" s="285">
        <v>96.126915999999994</v>
      </c>
      <c r="F163" s="337">
        <f t="shared" si="7"/>
        <v>0</v>
      </c>
      <c r="G163" s="285">
        <v>96.126915999999994</v>
      </c>
      <c r="H163" s="284">
        <f t="shared" si="8"/>
        <v>0</v>
      </c>
      <c r="I163" s="284">
        <f t="shared" si="6"/>
        <v>0</v>
      </c>
      <c r="J163" s="341"/>
      <c r="K163" s="285">
        <v>0</v>
      </c>
      <c r="L163" s="285">
        <v>0</v>
      </c>
      <c r="N163" s="44"/>
    </row>
    <row r="164" spans="1:14" s="40" customFormat="1" ht="17.649999999999999" customHeight="1" x14ac:dyDescent="0.25">
      <c r="A164" s="339">
        <v>185</v>
      </c>
      <c r="B164" s="339" t="s">
        <v>131</v>
      </c>
      <c r="C164" s="336" t="s">
        <v>283</v>
      </c>
      <c r="D164" s="285">
        <v>387.52402839953271</v>
      </c>
      <c r="E164" s="285">
        <v>387.52402846591781</v>
      </c>
      <c r="F164" s="337">
        <f t="shared" si="7"/>
        <v>1.7130588503277977E-8</v>
      </c>
      <c r="G164" s="285">
        <v>387.52402807520002</v>
      </c>
      <c r="H164" s="284">
        <f t="shared" si="8"/>
        <v>15.312087617206567</v>
      </c>
      <c r="I164" s="284">
        <f t="shared" si="6"/>
        <v>3.9512614683074405</v>
      </c>
      <c r="J164" s="341"/>
      <c r="K164" s="285">
        <v>0</v>
      </c>
      <c r="L164" s="285">
        <v>15.312087617206567</v>
      </c>
      <c r="N164" s="44"/>
    </row>
    <row r="165" spans="1:14" s="40" customFormat="1" ht="17.649999999999999" customHeight="1" x14ac:dyDescent="0.25">
      <c r="A165" s="339">
        <v>188</v>
      </c>
      <c r="B165" s="339" t="s">
        <v>131</v>
      </c>
      <c r="C165" s="336" t="s">
        <v>284</v>
      </c>
      <c r="D165" s="285">
        <v>4081.228619771754</v>
      </c>
      <c r="E165" s="285">
        <v>4081.2286198049437</v>
      </c>
      <c r="F165" s="337">
        <f t="shared" si="7"/>
        <v>8.1324458278686507E-10</v>
      </c>
      <c r="G165" s="285">
        <v>3429.6200844095997</v>
      </c>
      <c r="H165" s="284">
        <f t="shared" si="8"/>
        <v>625.24681001919987</v>
      </c>
      <c r="I165" s="284">
        <f t="shared" si="6"/>
        <v>15.320063350165436</v>
      </c>
      <c r="J165" s="341"/>
      <c r="K165" s="285">
        <v>625.24681001919987</v>
      </c>
      <c r="L165" s="285">
        <v>0</v>
      </c>
      <c r="N165" s="44"/>
    </row>
    <row r="166" spans="1:14" s="40" customFormat="1" ht="17.649999999999999" customHeight="1" x14ac:dyDescent="0.25">
      <c r="A166" s="339">
        <v>189</v>
      </c>
      <c r="B166" s="339" t="s">
        <v>131</v>
      </c>
      <c r="C166" s="336" t="s">
        <v>285</v>
      </c>
      <c r="D166" s="285">
        <v>268.00272723976639</v>
      </c>
      <c r="E166" s="285">
        <v>268.00272678456065</v>
      </c>
      <c r="F166" s="337">
        <f t="shared" si="7"/>
        <v>-1.6985114825729397E-7</v>
      </c>
      <c r="G166" s="285">
        <v>268.00272707760001</v>
      </c>
      <c r="H166" s="284">
        <f t="shared" si="8"/>
        <v>36.486001941337385</v>
      </c>
      <c r="I166" s="284">
        <f t="shared" si="6"/>
        <v>13.61404131185105</v>
      </c>
      <c r="J166" s="341"/>
      <c r="K166" s="285">
        <v>0</v>
      </c>
      <c r="L166" s="285">
        <v>36.486001941337385</v>
      </c>
      <c r="N166" s="44"/>
    </row>
    <row r="167" spans="1:14" s="40" customFormat="1" ht="17.649999999999999" customHeight="1" x14ac:dyDescent="0.25">
      <c r="A167" s="339">
        <v>190</v>
      </c>
      <c r="B167" s="339" t="s">
        <v>237</v>
      </c>
      <c r="C167" s="336" t="s">
        <v>286</v>
      </c>
      <c r="D167" s="285">
        <v>823.16282605646552</v>
      </c>
      <c r="E167" s="285">
        <v>823.16282599008036</v>
      </c>
      <c r="F167" s="337">
        <f t="shared" si="7"/>
        <v>-8.0646458400224219E-9</v>
      </c>
      <c r="G167" s="285">
        <v>823.16282638079997</v>
      </c>
      <c r="H167" s="284">
        <f t="shared" si="8"/>
        <v>116.04564632604294</v>
      </c>
      <c r="I167" s="284">
        <f t="shared" si="6"/>
        <v>14.097532427617349</v>
      </c>
      <c r="J167" s="341"/>
      <c r="K167" s="285">
        <v>0</v>
      </c>
      <c r="L167" s="285">
        <v>116.04564632604294</v>
      </c>
      <c r="N167" s="44"/>
    </row>
    <row r="168" spans="1:14" s="40" customFormat="1" ht="17.649999999999999" customHeight="1" x14ac:dyDescent="0.25">
      <c r="A168" s="339">
        <v>191</v>
      </c>
      <c r="B168" s="339" t="s">
        <v>131</v>
      </c>
      <c r="C168" s="336" t="s">
        <v>287</v>
      </c>
      <c r="D168" s="285">
        <v>91.433283555766849</v>
      </c>
      <c r="E168" s="285">
        <v>91.433283588958957</v>
      </c>
      <c r="F168" s="337">
        <f t="shared" si="7"/>
        <v>3.6302012063060829E-8</v>
      </c>
      <c r="G168" s="285">
        <v>91.433283393599993</v>
      </c>
      <c r="H168" s="284">
        <f t="shared" si="8"/>
        <v>1.6586324798916858</v>
      </c>
      <c r="I168" s="284">
        <f t="shared" si="6"/>
        <v>1.814035780830225</v>
      </c>
      <c r="J168" s="341"/>
      <c r="K168" s="285">
        <v>0</v>
      </c>
      <c r="L168" s="285">
        <v>1.6586324798916858</v>
      </c>
      <c r="N168" s="44"/>
    </row>
    <row r="169" spans="1:14" s="40" customFormat="1" ht="17.649999999999999" customHeight="1" x14ac:dyDescent="0.25">
      <c r="A169" s="339">
        <v>192</v>
      </c>
      <c r="B169" s="339" t="s">
        <v>237</v>
      </c>
      <c r="C169" s="336" t="s">
        <v>288</v>
      </c>
      <c r="D169" s="285">
        <v>645.70022902423193</v>
      </c>
      <c r="E169" s="285">
        <v>645.70022947943755</v>
      </c>
      <c r="F169" s="337">
        <f t="shared" si="7"/>
        <v>7.0497989668183436E-8</v>
      </c>
      <c r="G169" s="285">
        <v>645.70022918639995</v>
      </c>
      <c r="H169" s="284">
        <f t="shared" si="8"/>
        <v>29.325950543677855</v>
      </c>
      <c r="I169" s="284">
        <f t="shared" si="6"/>
        <v>4.5417283756148557</v>
      </c>
      <c r="J169" s="341"/>
      <c r="K169" s="285">
        <v>0</v>
      </c>
      <c r="L169" s="285">
        <v>29.325950543677855</v>
      </c>
      <c r="N169" s="44"/>
    </row>
    <row r="170" spans="1:14" s="40" customFormat="1" ht="17.649999999999999" customHeight="1" x14ac:dyDescent="0.25">
      <c r="A170" s="339">
        <v>193</v>
      </c>
      <c r="B170" s="339" t="s">
        <v>237</v>
      </c>
      <c r="C170" s="336" t="s">
        <v>289</v>
      </c>
      <c r="D170" s="285">
        <v>63.582601396232974</v>
      </c>
      <c r="E170" s="285">
        <v>63.58260136304088</v>
      </c>
      <c r="F170" s="337">
        <f t="shared" si="7"/>
        <v>-5.2203105838088959E-8</v>
      </c>
      <c r="G170" s="285">
        <v>63.582601558399993</v>
      </c>
      <c r="H170" s="284">
        <f t="shared" si="8"/>
        <v>0</v>
      </c>
      <c r="I170" s="284">
        <f t="shared" si="6"/>
        <v>0</v>
      </c>
      <c r="J170" s="341"/>
      <c r="K170" s="285">
        <v>0</v>
      </c>
      <c r="L170" s="285">
        <v>0</v>
      </c>
      <c r="N170" s="44"/>
    </row>
    <row r="171" spans="1:14" s="40" customFormat="1" ht="17.649999999999999" customHeight="1" x14ac:dyDescent="0.25">
      <c r="A171" s="339">
        <v>194</v>
      </c>
      <c r="B171" s="339" t="s">
        <v>237</v>
      </c>
      <c r="C171" s="336" t="s">
        <v>290</v>
      </c>
      <c r="D171" s="285">
        <v>654.99736393199987</v>
      </c>
      <c r="E171" s="285">
        <v>654.99736442039648</v>
      </c>
      <c r="F171" s="337">
        <f t="shared" si="7"/>
        <v>7.4564667329468648E-8</v>
      </c>
      <c r="G171" s="285">
        <v>654.99736393199987</v>
      </c>
      <c r="H171" s="284">
        <f t="shared" si="8"/>
        <v>20.737284411976752</v>
      </c>
      <c r="I171" s="284">
        <f t="shared" si="6"/>
        <v>3.1660103594961879</v>
      </c>
      <c r="J171" s="341"/>
      <c r="K171" s="285">
        <v>0</v>
      </c>
      <c r="L171" s="285">
        <v>20.737284411976752</v>
      </c>
      <c r="N171" s="44"/>
    </row>
    <row r="172" spans="1:14" s="40" customFormat="1" ht="17.649999999999999" customHeight="1" x14ac:dyDescent="0.25">
      <c r="A172" s="339">
        <v>195</v>
      </c>
      <c r="B172" s="339" t="s">
        <v>131</v>
      </c>
      <c r="C172" s="336" t="s">
        <v>291</v>
      </c>
      <c r="D172" s="285">
        <v>1616.0598721037663</v>
      </c>
      <c r="E172" s="285">
        <v>1616.0598716485608</v>
      </c>
      <c r="F172" s="337">
        <f t="shared" si="7"/>
        <v>-2.8167619348096196E-8</v>
      </c>
      <c r="G172" s="285">
        <v>1616.0598719416</v>
      </c>
      <c r="H172" s="284">
        <f t="shared" si="8"/>
        <v>95.186771737336784</v>
      </c>
      <c r="I172" s="284">
        <f t="shared" si="6"/>
        <v>5.8900523060594088</v>
      </c>
      <c r="J172" s="341"/>
      <c r="K172" s="285">
        <v>0</v>
      </c>
      <c r="L172" s="285">
        <v>95.186771737336784</v>
      </c>
      <c r="N172" s="44"/>
    </row>
    <row r="173" spans="1:14" s="40" customFormat="1" ht="17.649999999999999" customHeight="1" x14ac:dyDescent="0.25">
      <c r="A173" s="339">
        <v>197</v>
      </c>
      <c r="B173" s="339" t="s">
        <v>237</v>
      </c>
      <c r="C173" s="336" t="s">
        <v>292</v>
      </c>
      <c r="D173" s="285">
        <v>265.83967905646563</v>
      </c>
      <c r="E173" s="285">
        <v>265.83967899008036</v>
      </c>
      <c r="F173" s="337">
        <f t="shared" si="7"/>
        <v>-2.4971910761450999E-8</v>
      </c>
      <c r="G173" s="285">
        <v>265.83967938080002</v>
      </c>
      <c r="H173" s="284">
        <f t="shared" si="8"/>
        <v>20.005577876907051</v>
      </c>
      <c r="I173" s="284">
        <f t="shared" si="6"/>
        <v>7.5254295945992116</v>
      </c>
      <c r="J173" s="341"/>
      <c r="K173" s="285">
        <v>0</v>
      </c>
      <c r="L173" s="285">
        <v>20.005577876907051</v>
      </c>
      <c r="N173" s="44"/>
    </row>
    <row r="174" spans="1:14" s="40" customFormat="1" ht="17.649999999999999" customHeight="1" x14ac:dyDescent="0.25">
      <c r="A174" s="339">
        <v>198</v>
      </c>
      <c r="B174" s="339" t="s">
        <v>131</v>
      </c>
      <c r="C174" s="336" t="s">
        <v>293</v>
      </c>
      <c r="D174" s="285">
        <v>335.36491170446561</v>
      </c>
      <c r="E174" s="285">
        <v>335.36491163808046</v>
      </c>
      <c r="F174" s="337">
        <f t="shared" si="7"/>
        <v>-1.9794896388702909E-8</v>
      </c>
      <c r="G174" s="285">
        <v>335.36491202880001</v>
      </c>
      <c r="H174" s="284">
        <f t="shared" si="8"/>
        <v>26.637913326340794</v>
      </c>
      <c r="I174" s="284">
        <f t="shared" si="6"/>
        <v>7.9429637394766965</v>
      </c>
      <c r="J174" s="341"/>
      <c r="K174" s="285">
        <v>0</v>
      </c>
      <c r="L174" s="285">
        <v>26.637913326340794</v>
      </c>
      <c r="N174" s="44"/>
    </row>
    <row r="175" spans="1:14" s="40" customFormat="1" ht="17.649999999999999" customHeight="1" x14ac:dyDescent="0.25">
      <c r="A175" s="339">
        <v>199</v>
      </c>
      <c r="B175" s="339" t="s">
        <v>131</v>
      </c>
      <c r="C175" s="336" t="s">
        <v>294</v>
      </c>
      <c r="D175" s="285">
        <v>258.86788094753268</v>
      </c>
      <c r="E175" s="285">
        <v>258.86788052551969</v>
      </c>
      <c r="F175" s="337">
        <f t="shared" si="7"/>
        <v>-1.6302253413869039E-7</v>
      </c>
      <c r="G175" s="285">
        <v>258.8678973264</v>
      </c>
      <c r="H175" s="284">
        <f t="shared" si="8"/>
        <v>10.158128436207102</v>
      </c>
      <c r="I175" s="284">
        <f t="shared" si="6"/>
        <v>3.9240590279432883</v>
      </c>
      <c r="J175" s="341"/>
      <c r="K175" s="285">
        <v>0</v>
      </c>
      <c r="L175" s="285">
        <v>10.158128436207102</v>
      </c>
      <c r="N175" s="44"/>
    </row>
    <row r="176" spans="1:14" s="40" customFormat="1" ht="17.649999999999999" customHeight="1" x14ac:dyDescent="0.25">
      <c r="A176" s="339">
        <v>200</v>
      </c>
      <c r="B176" s="339" t="s">
        <v>219</v>
      </c>
      <c r="C176" s="336" t="s">
        <v>295</v>
      </c>
      <c r="D176" s="285">
        <v>1165.7664205724657</v>
      </c>
      <c r="E176" s="285">
        <v>1165.7664209944787</v>
      </c>
      <c r="F176" s="337">
        <f t="shared" si="7"/>
        <v>3.6200489716975426E-8</v>
      </c>
      <c r="G176" s="285">
        <v>1165.7664208967999</v>
      </c>
      <c r="H176" s="284">
        <f t="shared" si="8"/>
        <v>86.504521661458625</v>
      </c>
      <c r="I176" s="284">
        <f t="shared" si="6"/>
        <v>7.420399155747198</v>
      </c>
      <c r="J176" s="341"/>
      <c r="K176" s="285">
        <v>0</v>
      </c>
      <c r="L176" s="285">
        <v>86.504521661458625</v>
      </c>
      <c r="N176" s="44"/>
    </row>
    <row r="177" spans="1:14" s="40" customFormat="1" ht="17.649999999999999" customHeight="1" x14ac:dyDescent="0.25">
      <c r="A177" s="339">
        <v>201</v>
      </c>
      <c r="B177" s="339" t="s">
        <v>219</v>
      </c>
      <c r="C177" s="336" t="s">
        <v>296</v>
      </c>
      <c r="D177" s="285">
        <v>1477.1293025395328</v>
      </c>
      <c r="E177" s="285">
        <v>1477.1293021175195</v>
      </c>
      <c r="F177" s="337">
        <f t="shared" si="7"/>
        <v>-2.8569829169100558E-8</v>
      </c>
      <c r="G177" s="285">
        <v>1477.1293022151999</v>
      </c>
      <c r="H177" s="284">
        <f t="shared" si="8"/>
        <v>300.99419090756612</v>
      </c>
      <c r="I177" s="284">
        <f t="shared" si="6"/>
        <v>20.376969739621291</v>
      </c>
      <c r="J177" s="341"/>
      <c r="K177" s="285">
        <v>0</v>
      </c>
      <c r="L177" s="285">
        <v>300.99419090756612</v>
      </c>
      <c r="N177" s="44"/>
    </row>
    <row r="178" spans="1:14" s="40" customFormat="1" ht="17.649999999999999" customHeight="1" x14ac:dyDescent="0.25">
      <c r="A178" s="339">
        <v>202</v>
      </c>
      <c r="B178" s="339" t="s">
        <v>219</v>
      </c>
      <c r="C178" s="336" t="s">
        <v>297</v>
      </c>
      <c r="D178" s="285">
        <v>2189.2410039395259</v>
      </c>
      <c r="E178" s="285">
        <v>2189.2410035175194</v>
      </c>
      <c r="F178" s="337">
        <f t="shared" si="7"/>
        <v>-1.9276384932709334E-8</v>
      </c>
      <c r="G178" s="285">
        <v>2189.2410036152</v>
      </c>
      <c r="H178" s="284">
        <f t="shared" si="8"/>
        <v>181.49536737165181</v>
      </c>
      <c r="I178" s="284">
        <f t="shared" si="6"/>
        <v>8.290332908987077</v>
      </c>
      <c r="J178" s="341"/>
      <c r="K178" s="285">
        <v>0</v>
      </c>
      <c r="L178" s="285">
        <v>181.49536737165181</v>
      </c>
      <c r="N178" s="44"/>
    </row>
    <row r="179" spans="1:14" s="40" customFormat="1" ht="17.649999999999999" customHeight="1" x14ac:dyDescent="0.25">
      <c r="A179" s="339">
        <v>203</v>
      </c>
      <c r="B179" s="339" t="s">
        <v>219</v>
      </c>
      <c r="C179" s="336" t="s">
        <v>298</v>
      </c>
      <c r="D179" s="285">
        <v>615.84561449976638</v>
      </c>
      <c r="E179" s="285">
        <v>615.84561453295896</v>
      </c>
      <c r="F179" s="337">
        <f t="shared" si="7"/>
        <v>5.3897508678346639E-9</v>
      </c>
      <c r="G179" s="285">
        <v>615.84561433759995</v>
      </c>
      <c r="H179" s="284">
        <f t="shared" si="8"/>
        <v>7.5686134241273564</v>
      </c>
      <c r="I179" s="284">
        <f t="shared" si="6"/>
        <v>1.2289790242100194</v>
      </c>
      <c r="J179" s="341"/>
      <c r="K179" s="285">
        <v>0</v>
      </c>
      <c r="L179" s="285">
        <v>7.5686134241273564</v>
      </c>
      <c r="N179" s="44"/>
    </row>
    <row r="180" spans="1:14" s="40" customFormat="1" ht="17.649999999999999" customHeight="1" x14ac:dyDescent="0.25">
      <c r="A180" s="339">
        <v>204</v>
      </c>
      <c r="B180" s="339" t="s">
        <v>219</v>
      </c>
      <c r="C180" s="336" t="s">
        <v>299</v>
      </c>
      <c r="D180" s="285">
        <v>1778.5310965879999</v>
      </c>
      <c r="E180" s="285">
        <v>1778.5310970763849</v>
      </c>
      <c r="F180" s="337">
        <f t="shared" si="7"/>
        <v>2.7460018259262142E-8</v>
      </c>
      <c r="G180" s="285">
        <v>1778.5310965879999</v>
      </c>
      <c r="H180" s="284">
        <f t="shared" si="8"/>
        <v>24.375141387995651</v>
      </c>
      <c r="I180" s="284">
        <f t="shared" si="6"/>
        <v>1.3705209556394267</v>
      </c>
      <c r="J180" s="341"/>
      <c r="K180" s="285">
        <v>0</v>
      </c>
      <c r="L180" s="285">
        <v>24.375141387995651</v>
      </c>
      <c r="N180" s="44"/>
    </row>
    <row r="181" spans="1:14" s="40" customFormat="1" ht="17.649999999999999" customHeight="1" x14ac:dyDescent="0.25">
      <c r="A181" s="339">
        <v>205</v>
      </c>
      <c r="B181" s="339" t="s">
        <v>180</v>
      </c>
      <c r="C181" s="336" t="s">
        <v>300</v>
      </c>
      <c r="D181" s="285">
        <v>1945.990214439526</v>
      </c>
      <c r="E181" s="285">
        <v>1945.9902145059043</v>
      </c>
      <c r="F181" s="337">
        <f t="shared" si="7"/>
        <v>3.411031457289937E-9</v>
      </c>
      <c r="G181" s="285">
        <v>1945.9902141151999</v>
      </c>
      <c r="H181" s="284">
        <f t="shared" si="8"/>
        <v>40.89150156966933</v>
      </c>
      <c r="I181" s="284">
        <f t="shared" si="6"/>
        <v>2.1013210274570606</v>
      </c>
      <c r="J181" s="341"/>
      <c r="K181" s="285">
        <v>0</v>
      </c>
      <c r="L181" s="285">
        <v>40.89150156966933</v>
      </c>
      <c r="N181" s="44"/>
    </row>
    <row r="182" spans="1:14" s="40" customFormat="1" ht="17.649999999999999" customHeight="1" x14ac:dyDescent="0.25">
      <c r="A182" s="339">
        <v>206</v>
      </c>
      <c r="B182" s="339" t="s">
        <v>131</v>
      </c>
      <c r="C182" s="336" t="s">
        <v>301</v>
      </c>
      <c r="D182" s="285">
        <v>703.83892347646554</v>
      </c>
      <c r="E182" s="285">
        <v>703.83892389847858</v>
      </c>
      <c r="F182" s="337">
        <f t="shared" si="7"/>
        <v>5.9958750853184029E-8</v>
      </c>
      <c r="G182" s="285">
        <v>703.83892380079988</v>
      </c>
      <c r="H182" s="284">
        <f t="shared" si="8"/>
        <v>-1.1868337423948105E-13</v>
      </c>
      <c r="I182" s="284">
        <f t="shared" si="6"/>
        <v>-1.6862291954827989E-14</v>
      </c>
      <c r="J182" s="341"/>
      <c r="K182" s="285">
        <v>0</v>
      </c>
      <c r="L182" s="285">
        <v>-1.1868337423948105E-13</v>
      </c>
      <c r="N182" s="44"/>
    </row>
    <row r="183" spans="1:14" s="40" customFormat="1" ht="17.649999999999999" customHeight="1" x14ac:dyDescent="0.25">
      <c r="A183" s="339">
        <v>207</v>
      </c>
      <c r="B183" s="339" t="s">
        <v>131</v>
      </c>
      <c r="C183" s="336" t="s">
        <v>302</v>
      </c>
      <c r="D183" s="285">
        <v>800.70554068846548</v>
      </c>
      <c r="E183" s="285">
        <v>800.70554062208032</v>
      </c>
      <c r="F183" s="337">
        <f t="shared" si="7"/>
        <v>-8.2908400145242922E-9</v>
      </c>
      <c r="G183" s="285">
        <v>800.70554101280004</v>
      </c>
      <c r="H183" s="284">
        <f t="shared" si="8"/>
        <v>18.587320425631312</v>
      </c>
      <c r="I183" s="284">
        <f t="shared" si="6"/>
        <v>2.3213677791202167</v>
      </c>
      <c r="J183" s="341"/>
      <c r="K183" s="285">
        <v>0</v>
      </c>
      <c r="L183" s="285">
        <v>18.587320425631312</v>
      </c>
      <c r="N183" s="44"/>
    </row>
    <row r="184" spans="1:14" s="40" customFormat="1" ht="17.649999999999999" customHeight="1" x14ac:dyDescent="0.25">
      <c r="A184" s="339">
        <v>208</v>
      </c>
      <c r="B184" s="339" t="s">
        <v>131</v>
      </c>
      <c r="C184" s="336" t="s">
        <v>303</v>
      </c>
      <c r="D184" s="285">
        <v>156.85616001199998</v>
      </c>
      <c r="E184" s="285">
        <v>156.85616050039755</v>
      </c>
      <c r="F184" s="337">
        <f t="shared" si="7"/>
        <v>3.1136653433350148E-7</v>
      </c>
      <c r="G184" s="285">
        <v>156.85616001199998</v>
      </c>
      <c r="H184" s="284">
        <f t="shared" si="8"/>
        <v>5.2285364234138259</v>
      </c>
      <c r="I184" s="284">
        <f t="shared" si="6"/>
        <v>3.3333318925657203</v>
      </c>
      <c r="J184" s="341"/>
      <c r="K184" s="285">
        <v>0</v>
      </c>
      <c r="L184" s="285">
        <v>5.2285364234138259</v>
      </c>
      <c r="N184" s="44"/>
    </row>
    <row r="185" spans="1:14" s="40" customFormat="1" ht="17.649999999999999" customHeight="1" x14ac:dyDescent="0.25">
      <c r="A185" s="339">
        <v>209</v>
      </c>
      <c r="B185" s="339" t="s">
        <v>237</v>
      </c>
      <c r="C185" s="336" t="s">
        <v>745</v>
      </c>
      <c r="D185" s="285">
        <v>2221.3752712</v>
      </c>
      <c r="E185" s="285">
        <v>2221.3752712</v>
      </c>
      <c r="F185" s="337">
        <f t="shared" si="7"/>
        <v>0</v>
      </c>
      <c r="G185" s="285">
        <v>883.05089724079994</v>
      </c>
      <c r="H185" s="284">
        <f t="shared" si="8"/>
        <v>1.67032E-5</v>
      </c>
      <c r="I185" s="284">
        <f t="shared" si="6"/>
        <v>7.5193058176869111E-7</v>
      </c>
      <c r="J185" s="341"/>
      <c r="K185" s="285">
        <v>1.67032E-5</v>
      </c>
      <c r="L185" s="285">
        <v>0</v>
      </c>
      <c r="N185" s="44"/>
    </row>
    <row r="186" spans="1:14" s="40" customFormat="1" ht="17.649999999999999" customHeight="1" x14ac:dyDescent="0.25">
      <c r="A186" s="339">
        <v>210</v>
      </c>
      <c r="B186" s="339" t="s">
        <v>219</v>
      </c>
      <c r="C186" s="336" t="s">
        <v>305</v>
      </c>
      <c r="D186" s="285">
        <v>2308.5740430077544</v>
      </c>
      <c r="E186" s="285">
        <v>2308.5740425525591</v>
      </c>
      <c r="F186" s="337">
        <f t="shared" si="7"/>
        <v>-1.9717589339052211E-8</v>
      </c>
      <c r="G186" s="285">
        <v>2308.5740428455997</v>
      </c>
      <c r="H186" s="284">
        <f t="shared" si="8"/>
        <v>62.786388413521607</v>
      </c>
      <c r="I186" s="284">
        <f t="shared" si="6"/>
        <v>2.7197043393981657</v>
      </c>
      <c r="J186" s="341"/>
      <c r="K186" s="285">
        <v>0</v>
      </c>
      <c r="L186" s="285">
        <v>62.786388413521607</v>
      </c>
      <c r="N186" s="44"/>
    </row>
    <row r="187" spans="1:14" s="40" customFormat="1" ht="17.649999999999999" customHeight="1" x14ac:dyDescent="0.25">
      <c r="A187" s="339">
        <v>211</v>
      </c>
      <c r="B187" s="339" t="s">
        <v>241</v>
      </c>
      <c r="C187" s="336" t="s">
        <v>306</v>
      </c>
      <c r="D187" s="285">
        <v>3046.3579108964568</v>
      </c>
      <c r="E187" s="285">
        <v>3046.3579108300787</v>
      </c>
      <c r="F187" s="337">
        <f t="shared" si="7"/>
        <v>-2.178936142627208E-9</v>
      </c>
      <c r="G187" s="285">
        <v>3046.3579112207999</v>
      </c>
      <c r="H187" s="284">
        <f t="shared" si="8"/>
        <v>130.76244654803745</v>
      </c>
      <c r="I187" s="284">
        <f t="shared" si="6"/>
        <v>4.2924190254587318</v>
      </c>
      <c r="J187" s="342"/>
      <c r="K187" s="285">
        <v>0</v>
      </c>
      <c r="L187" s="285">
        <v>130.76244654803745</v>
      </c>
      <c r="N187" s="44"/>
    </row>
    <row r="188" spans="1:14" s="40" customFormat="1" ht="17.649999999999999" customHeight="1" x14ac:dyDescent="0.25">
      <c r="A188" s="339">
        <v>212</v>
      </c>
      <c r="B188" s="339" t="s">
        <v>131</v>
      </c>
      <c r="C188" s="336" t="s">
        <v>307</v>
      </c>
      <c r="D188" s="285">
        <v>612.932809940232</v>
      </c>
      <c r="E188" s="285">
        <v>612.93280990703931</v>
      </c>
      <c r="F188" s="337">
        <f t="shared" si="7"/>
        <v>-5.4153872497408884E-9</v>
      </c>
      <c r="G188" s="285">
        <v>612.93281010239991</v>
      </c>
      <c r="H188" s="284">
        <f t="shared" si="8"/>
        <v>-1.1868337423948105E-13</v>
      </c>
      <c r="I188" s="284">
        <f t="shared" si="6"/>
        <v>-1.9363194843082589E-14</v>
      </c>
      <c r="J188" s="341"/>
      <c r="K188" s="285">
        <v>0</v>
      </c>
      <c r="L188" s="285">
        <v>-1.1868337423948105E-13</v>
      </c>
      <c r="N188" s="44"/>
    </row>
    <row r="189" spans="1:14" s="40" customFormat="1" ht="17.649999999999999" customHeight="1" x14ac:dyDescent="0.25">
      <c r="A189" s="339">
        <v>213</v>
      </c>
      <c r="B189" s="339" t="s">
        <v>131</v>
      </c>
      <c r="C189" s="336" t="s">
        <v>308</v>
      </c>
      <c r="D189" s="285">
        <v>1014.6419976955326</v>
      </c>
      <c r="E189" s="285">
        <v>1014.6419977619178</v>
      </c>
      <c r="F189" s="337">
        <f t="shared" si="7"/>
        <v>6.5427201434431481E-9</v>
      </c>
      <c r="G189" s="285">
        <v>1014.6419973711999</v>
      </c>
      <c r="H189" s="284">
        <f t="shared" si="8"/>
        <v>303.89598959684139</v>
      </c>
      <c r="I189" s="284">
        <f t="shared" si="6"/>
        <v>29.951055669602738</v>
      </c>
      <c r="J189" s="341"/>
      <c r="K189" s="285">
        <v>0</v>
      </c>
      <c r="L189" s="285">
        <v>303.89598959684139</v>
      </c>
      <c r="N189" s="44"/>
    </row>
    <row r="190" spans="1:14" s="40" customFormat="1" ht="17.649999999999999" customHeight="1" x14ac:dyDescent="0.25">
      <c r="A190" s="339">
        <v>214</v>
      </c>
      <c r="B190" s="339" t="s">
        <v>237</v>
      </c>
      <c r="C190" s="336" t="s">
        <v>746</v>
      </c>
      <c r="D190" s="285">
        <v>4026.6571271999996</v>
      </c>
      <c r="E190" s="285">
        <v>2001.5505697619044</v>
      </c>
      <c r="F190" s="337">
        <f t="shared" si="7"/>
        <v>-50.292500539927651</v>
      </c>
      <c r="G190" s="285">
        <v>2001.5505693711998</v>
      </c>
      <c r="H190" s="284">
        <f t="shared" si="8"/>
        <v>273.24493706963085</v>
      </c>
      <c r="I190" s="284">
        <f t="shared" si="6"/>
        <v>13.651662925615456</v>
      </c>
      <c r="J190" s="341"/>
      <c r="K190" s="285">
        <v>0</v>
      </c>
      <c r="L190" s="285">
        <v>273.24493706963085</v>
      </c>
      <c r="N190" s="44"/>
    </row>
    <row r="191" spans="1:14" s="40" customFormat="1" ht="17.649999999999999" customHeight="1" x14ac:dyDescent="0.25">
      <c r="A191" s="339">
        <v>215</v>
      </c>
      <c r="B191" s="339" t="s">
        <v>241</v>
      </c>
      <c r="C191" s="336" t="s">
        <v>310</v>
      </c>
      <c r="D191" s="285">
        <v>1037.4383409959999</v>
      </c>
      <c r="E191" s="285">
        <v>1037.4383414843965</v>
      </c>
      <c r="F191" s="337">
        <f t="shared" si="7"/>
        <v>4.7077165277187305E-8</v>
      </c>
      <c r="G191" s="285">
        <v>1037.4383409959999</v>
      </c>
      <c r="H191" s="284">
        <f t="shared" si="8"/>
        <v>182.73275885553687</v>
      </c>
      <c r="I191" s="284">
        <f t="shared" si="6"/>
        <v>17.613842823090344</v>
      </c>
      <c r="J191" s="341"/>
      <c r="K191" s="285">
        <v>0</v>
      </c>
      <c r="L191" s="285">
        <v>182.73275885553687</v>
      </c>
      <c r="N191" s="44"/>
    </row>
    <row r="192" spans="1:14" s="40" customFormat="1" ht="17.649999999999999" customHeight="1" x14ac:dyDescent="0.25">
      <c r="A192" s="339">
        <v>216</v>
      </c>
      <c r="B192" s="339" t="s">
        <v>204</v>
      </c>
      <c r="C192" s="336" t="s">
        <v>311</v>
      </c>
      <c r="D192" s="285">
        <v>2514.8316870724575</v>
      </c>
      <c r="E192" s="285">
        <v>2514.8316870060785</v>
      </c>
      <c r="F192" s="337">
        <f t="shared" si="7"/>
        <v>-2.6394957330921898E-9</v>
      </c>
      <c r="G192" s="285">
        <v>2514.8316873968001</v>
      </c>
      <c r="H192" s="284">
        <f t="shared" si="8"/>
        <v>583.9005595215491</v>
      </c>
      <c r="I192" s="284">
        <f t="shared" si="6"/>
        <v>23.218275900471337</v>
      </c>
      <c r="J192" s="341"/>
      <c r="K192" s="285">
        <v>0</v>
      </c>
      <c r="L192" s="285">
        <v>583.9005595215491</v>
      </c>
      <c r="N192" s="44"/>
    </row>
    <row r="193" spans="1:14" s="40" customFormat="1" ht="17.649999999999999" customHeight="1" x14ac:dyDescent="0.25">
      <c r="A193" s="339">
        <v>217</v>
      </c>
      <c r="B193" s="339" t="s">
        <v>196</v>
      </c>
      <c r="C193" s="336" t="s">
        <v>312</v>
      </c>
      <c r="D193" s="285">
        <v>2649.8744700764569</v>
      </c>
      <c r="E193" s="285">
        <v>2649.8744704984638</v>
      </c>
      <c r="F193" s="337">
        <f t="shared" si="7"/>
        <v>1.5925550655992993E-8</v>
      </c>
      <c r="G193" s="285">
        <v>2649.8744704008</v>
      </c>
      <c r="H193" s="284">
        <f t="shared" si="8"/>
        <v>867.97371283167251</v>
      </c>
      <c r="I193" s="284">
        <f t="shared" si="6"/>
        <v>32.755276617627828</v>
      </c>
      <c r="J193" s="341"/>
      <c r="K193" s="285">
        <v>0</v>
      </c>
      <c r="L193" s="285">
        <v>867.97371283167251</v>
      </c>
      <c r="N193" s="44"/>
    </row>
    <row r="194" spans="1:14" s="40" customFormat="1" ht="17.649999999999999" customHeight="1" x14ac:dyDescent="0.25">
      <c r="A194" s="339">
        <v>218</v>
      </c>
      <c r="B194" s="339" t="s">
        <v>127</v>
      </c>
      <c r="C194" s="336" t="s">
        <v>313</v>
      </c>
      <c r="D194" s="285">
        <v>654.21638878846557</v>
      </c>
      <c r="E194" s="285">
        <v>654.21638921047872</v>
      </c>
      <c r="F194" s="337">
        <f t="shared" si="7"/>
        <v>6.4506664898544841E-8</v>
      </c>
      <c r="G194" s="285">
        <v>654.21638911280002</v>
      </c>
      <c r="H194" s="284">
        <f t="shared" si="8"/>
        <v>5.4085995440166323</v>
      </c>
      <c r="I194" s="284">
        <f t="shared" si="6"/>
        <v>0.82672944811789839</v>
      </c>
      <c r="J194" s="341"/>
      <c r="K194" s="285">
        <v>0</v>
      </c>
      <c r="L194" s="285">
        <v>5.4085995440166323</v>
      </c>
      <c r="N194" s="44"/>
    </row>
    <row r="195" spans="1:14" s="40" customFormat="1" ht="17.649999999999999" customHeight="1" x14ac:dyDescent="0.25">
      <c r="A195" s="339">
        <v>219</v>
      </c>
      <c r="B195" s="339" t="s">
        <v>241</v>
      </c>
      <c r="C195" s="336" t="s">
        <v>314</v>
      </c>
      <c r="D195" s="285">
        <v>710.58501189246556</v>
      </c>
      <c r="E195" s="285">
        <v>710.5850123144786</v>
      </c>
      <c r="F195" s="337">
        <f t="shared" si="7"/>
        <v>5.9389520856711897E-8</v>
      </c>
      <c r="G195" s="285">
        <v>710.5850122167999</v>
      </c>
      <c r="H195" s="284">
        <f t="shared" si="8"/>
        <v>119.59145706517205</v>
      </c>
      <c r="I195" s="284">
        <f t="shared" si="6"/>
        <v>16.829999928600422</v>
      </c>
      <c r="J195" s="341"/>
      <c r="K195" s="285">
        <v>0</v>
      </c>
      <c r="L195" s="285">
        <v>119.59145706517205</v>
      </c>
      <c r="N195" s="44"/>
    </row>
    <row r="196" spans="1:14" s="40" customFormat="1" ht="17.649999999999999" customHeight="1" x14ac:dyDescent="0.25">
      <c r="A196" s="339">
        <v>222</v>
      </c>
      <c r="B196" s="339" t="s">
        <v>747</v>
      </c>
      <c r="C196" s="336" t="s">
        <v>315</v>
      </c>
      <c r="D196" s="285">
        <v>17526.132706232213</v>
      </c>
      <c r="E196" s="285">
        <v>17526.132706687375</v>
      </c>
      <c r="F196" s="337">
        <f t="shared" si="7"/>
        <v>2.5970621209125966E-9</v>
      </c>
      <c r="G196" s="285">
        <v>17526.132706394397</v>
      </c>
      <c r="H196" s="284">
        <f t="shared" si="8"/>
        <v>2975.2291016786348</v>
      </c>
      <c r="I196" s="284">
        <f t="shared" si="6"/>
        <v>16.97595899489788</v>
      </c>
      <c r="J196" s="341"/>
      <c r="K196" s="285">
        <v>0</v>
      </c>
      <c r="L196" s="285">
        <v>2975.2291016786348</v>
      </c>
      <c r="N196" s="44"/>
    </row>
    <row r="197" spans="1:14" s="40" customFormat="1" ht="17.649999999999999" customHeight="1" x14ac:dyDescent="0.25">
      <c r="A197" s="339">
        <v>223</v>
      </c>
      <c r="B197" s="339" t="s">
        <v>127</v>
      </c>
      <c r="C197" s="336" t="s">
        <v>316</v>
      </c>
      <c r="D197" s="285">
        <v>72.340840800232968</v>
      </c>
      <c r="E197" s="285">
        <v>72.34084125543842</v>
      </c>
      <c r="F197" s="337">
        <f t="shared" si="7"/>
        <v>6.2925099086896807E-7</v>
      </c>
      <c r="G197" s="285">
        <v>72.340840962399994</v>
      </c>
      <c r="H197" s="284">
        <f t="shared" si="8"/>
        <v>-1.4835421779935131E-14</v>
      </c>
      <c r="I197" s="284">
        <f t="shared" si="6"/>
        <v>-2.0507671078292636E-14</v>
      </c>
      <c r="J197" s="341"/>
      <c r="K197" s="285">
        <v>0</v>
      </c>
      <c r="L197" s="285">
        <v>-1.4835421779935131E-14</v>
      </c>
      <c r="N197" s="44"/>
    </row>
    <row r="198" spans="1:14" s="40" customFormat="1" ht="17.649999999999999" customHeight="1" x14ac:dyDescent="0.25">
      <c r="A198" s="339">
        <v>225</v>
      </c>
      <c r="B198" s="339" t="s">
        <v>127</v>
      </c>
      <c r="C198" s="336" t="s">
        <v>748</v>
      </c>
      <c r="D198" s="285">
        <v>20.694613699533885</v>
      </c>
      <c r="E198" s="285">
        <v>20.694613277520354</v>
      </c>
      <c r="F198" s="337">
        <f t="shared" si="7"/>
        <v>-2.0392433413007893E-6</v>
      </c>
      <c r="G198" s="285">
        <v>20.694613375199999</v>
      </c>
      <c r="H198" s="284">
        <f t="shared" si="8"/>
        <v>-3.7088554449837827E-15</v>
      </c>
      <c r="I198" s="284">
        <f t="shared" si="6"/>
        <v>-1.7921839829751972E-14</v>
      </c>
      <c r="J198" s="341"/>
      <c r="K198" s="285">
        <v>0</v>
      </c>
      <c r="L198" s="285">
        <v>-3.7088554449837827E-15</v>
      </c>
      <c r="N198" s="44"/>
    </row>
    <row r="199" spans="1:14" s="40" customFormat="1" ht="17.649999999999999" customHeight="1" x14ac:dyDescent="0.25">
      <c r="A199" s="339">
        <v>226</v>
      </c>
      <c r="B199" s="339" t="s">
        <v>119</v>
      </c>
      <c r="C199" s="336" t="s">
        <v>318</v>
      </c>
      <c r="D199" s="285">
        <v>422.42392799999993</v>
      </c>
      <c r="E199" s="285">
        <v>422.42392799999993</v>
      </c>
      <c r="F199" s="337">
        <f t="shared" si="7"/>
        <v>0</v>
      </c>
      <c r="G199" s="285">
        <v>422.42392799999993</v>
      </c>
      <c r="H199" s="284">
        <f t="shared" si="8"/>
        <v>105.60598199999995</v>
      </c>
      <c r="I199" s="284">
        <f t="shared" si="6"/>
        <v>24.999999999999993</v>
      </c>
      <c r="J199" s="341"/>
      <c r="K199" s="285">
        <v>0</v>
      </c>
      <c r="L199" s="285">
        <v>105.60598199999995</v>
      </c>
      <c r="N199" s="44"/>
    </row>
    <row r="200" spans="1:14" s="40" customFormat="1" ht="17.649999999999999" customHeight="1" x14ac:dyDescent="0.25">
      <c r="A200" s="339">
        <v>227</v>
      </c>
      <c r="B200" s="339" t="s">
        <v>115</v>
      </c>
      <c r="C200" s="336" t="s">
        <v>319</v>
      </c>
      <c r="D200" s="285">
        <v>1771.5513133764571</v>
      </c>
      <c r="E200" s="285">
        <v>1771.5513133100785</v>
      </c>
      <c r="F200" s="337">
        <f t="shared" si="7"/>
        <v>-3.7469192193384515E-9</v>
      </c>
      <c r="G200" s="285">
        <v>1771.5513137007997</v>
      </c>
      <c r="H200" s="284">
        <f t="shared" si="8"/>
        <v>93.538648225326</v>
      </c>
      <c r="I200" s="284">
        <f t="shared" si="6"/>
        <v>5.2800417082219582</v>
      </c>
      <c r="J200" s="341"/>
      <c r="K200" s="285">
        <v>0</v>
      </c>
      <c r="L200" s="285">
        <v>93.538648225326</v>
      </c>
      <c r="N200" s="44"/>
    </row>
    <row r="201" spans="1:14" s="40" customFormat="1" ht="17.649999999999999" customHeight="1" x14ac:dyDescent="0.25">
      <c r="A201" s="339">
        <v>228</v>
      </c>
      <c r="B201" s="343" t="s">
        <v>127</v>
      </c>
      <c r="C201" s="336" t="s">
        <v>320</v>
      </c>
      <c r="D201" s="285">
        <v>325.79108909953277</v>
      </c>
      <c r="E201" s="285">
        <v>325.79108867751967</v>
      </c>
      <c r="F201" s="337">
        <f t="shared" si="7"/>
        <v>-1.2953488237599231E-7</v>
      </c>
      <c r="G201" s="285">
        <v>325.79108877519997</v>
      </c>
      <c r="H201" s="284">
        <f t="shared" si="8"/>
        <v>18.284678981131655</v>
      </c>
      <c r="I201" s="284">
        <f t="shared" si="6"/>
        <v>5.6123938366007682</v>
      </c>
      <c r="J201" s="341"/>
      <c r="K201" s="285">
        <v>0</v>
      </c>
      <c r="L201" s="285">
        <v>18.284678981131655</v>
      </c>
      <c r="N201" s="44"/>
    </row>
    <row r="202" spans="1:14" s="40" customFormat="1" ht="17.649999999999999" customHeight="1" x14ac:dyDescent="0.25">
      <c r="A202" s="339">
        <v>229</v>
      </c>
      <c r="B202" s="343" t="s">
        <v>749</v>
      </c>
      <c r="C202" s="336" t="s">
        <v>321</v>
      </c>
      <c r="D202" s="285">
        <v>1734.891748683526</v>
      </c>
      <c r="E202" s="285">
        <v>1734.8917482615195</v>
      </c>
      <c r="F202" s="337">
        <f t="shared" si="7"/>
        <v>-2.4324648961737694E-8</v>
      </c>
      <c r="G202" s="285">
        <v>1734.8917483591999</v>
      </c>
      <c r="H202" s="284">
        <f t="shared" si="8"/>
        <v>309.30877833168927</v>
      </c>
      <c r="I202" s="284">
        <f t="shared" si="6"/>
        <v>17.828707678253579</v>
      </c>
      <c r="J202" s="341"/>
      <c r="K202" s="285">
        <v>0</v>
      </c>
      <c r="L202" s="285">
        <v>309.30877833168927</v>
      </c>
      <c r="N202" s="44"/>
    </row>
    <row r="203" spans="1:14" s="40" customFormat="1" ht="17.649999999999999" customHeight="1" x14ac:dyDescent="0.25">
      <c r="A203" s="339">
        <v>231</v>
      </c>
      <c r="B203" s="339" t="s">
        <v>219</v>
      </c>
      <c r="C203" s="336" t="s">
        <v>322</v>
      </c>
      <c r="D203" s="285">
        <v>107.21753998023297</v>
      </c>
      <c r="E203" s="285">
        <v>107.21753994704086</v>
      </c>
      <c r="F203" s="337">
        <f t="shared" si="7"/>
        <v>-3.0957721719460096E-8</v>
      </c>
      <c r="G203" s="285">
        <v>107.21754014239998</v>
      </c>
      <c r="H203" s="284">
        <f t="shared" si="8"/>
        <v>7.2178848556457247</v>
      </c>
      <c r="I203" s="284">
        <f t="shared" si="6"/>
        <v>6.7320000619403633</v>
      </c>
      <c r="J203" s="341"/>
      <c r="K203" s="285">
        <v>0</v>
      </c>
      <c r="L203" s="285">
        <v>7.2178848556457247</v>
      </c>
      <c r="N203" s="44"/>
    </row>
    <row r="204" spans="1:14" s="40" customFormat="1" ht="17.649999999999999" customHeight="1" x14ac:dyDescent="0.25">
      <c r="A204" s="339">
        <v>233</v>
      </c>
      <c r="B204" s="339" t="s">
        <v>219</v>
      </c>
      <c r="C204" s="336" t="s">
        <v>323</v>
      </c>
      <c r="D204" s="285">
        <v>143.25452694823298</v>
      </c>
      <c r="E204" s="285">
        <v>143.25452691504086</v>
      </c>
      <c r="F204" s="337">
        <f t="shared" si="7"/>
        <v>-2.3170031226982246E-8</v>
      </c>
      <c r="G204" s="285">
        <v>143.25452711040001</v>
      </c>
      <c r="H204" s="284">
        <f t="shared" si="8"/>
        <v>9.6438945960463176</v>
      </c>
      <c r="I204" s="284">
        <f t="shared" si="6"/>
        <v>6.7319998911907115</v>
      </c>
      <c r="J204" s="341"/>
      <c r="K204" s="285">
        <v>0</v>
      </c>
      <c r="L204" s="285">
        <v>9.6438945960463176</v>
      </c>
      <c r="N204" s="44"/>
    </row>
    <row r="205" spans="1:14" s="40" customFormat="1" ht="17.649999999999999" customHeight="1" x14ac:dyDescent="0.25">
      <c r="A205" s="339">
        <v>234</v>
      </c>
      <c r="B205" s="339" t="s">
        <v>219</v>
      </c>
      <c r="C205" s="336" t="s">
        <v>324</v>
      </c>
      <c r="D205" s="285">
        <v>598.06891605246551</v>
      </c>
      <c r="E205" s="285">
        <v>598.06891647447867</v>
      </c>
      <c r="F205" s="337">
        <f t="shared" si="7"/>
        <v>7.0562620635428175E-8</v>
      </c>
      <c r="G205" s="285">
        <v>598.06891637679996</v>
      </c>
      <c r="H205" s="284">
        <f t="shared" si="8"/>
        <v>452.08151873235636</v>
      </c>
      <c r="I205" s="284">
        <f t="shared" si="6"/>
        <v>75.590204787318683</v>
      </c>
      <c r="J205" s="341"/>
      <c r="K205" s="285">
        <v>0</v>
      </c>
      <c r="L205" s="285">
        <v>452.08151873235636</v>
      </c>
      <c r="N205" s="44"/>
    </row>
    <row r="206" spans="1:14" s="40" customFormat="1" ht="17.649999999999999" customHeight="1" x14ac:dyDescent="0.25">
      <c r="A206" s="339">
        <v>235</v>
      </c>
      <c r="B206" s="339" t="s">
        <v>119</v>
      </c>
      <c r="C206" s="336" t="s">
        <v>325</v>
      </c>
      <c r="D206" s="285">
        <v>1634.5735984402318</v>
      </c>
      <c r="E206" s="285">
        <v>1634.5735988954373</v>
      </c>
      <c r="F206" s="337">
        <f t="shared" si="7"/>
        <v>2.7848571448885195E-8</v>
      </c>
      <c r="G206" s="285">
        <v>1634.5735986023999</v>
      </c>
      <c r="H206" s="284">
        <f t="shared" si="8"/>
        <v>552.1775404534269</v>
      </c>
      <c r="I206" s="284">
        <f t="shared" ref="I206:I269" si="9">+H206/E206*100</f>
        <v>33.781136611196992</v>
      </c>
      <c r="J206" s="341"/>
      <c r="K206" s="285">
        <v>0</v>
      </c>
      <c r="L206" s="285">
        <v>552.1775404534269</v>
      </c>
      <c r="N206" s="44"/>
    </row>
    <row r="207" spans="1:14" s="40" customFormat="1" ht="17.649999999999999" customHeight="1" x14ac:dyDescent="0.25">
      <c r="A207" s="339">
        <v>236</v>
      </c>
      <c r="B207" s="339" t="s">
        <v>119</v>
      </c>
      <c r="C207" s="336" t="s">
        <v>326</v>
      </c>
      <c r="D207" s="285">
        <v>1535.0152102764657</v>
      </c>
      <c r="E207" s="285">
        <v>1535.0152106984785</v>
      </c>
      <c r="F207" s="337">
        <f t="shared" si="7"/>
        <v>2.7492404797158088E-8</v>
      </c>
      <c r="G207" s="285">
        <v>1535.0152106007999</v>
      </c>
      <c r="H207" s="284">
        <f t="shared" si="8"/>
        <v>58.679139223091681</v>
      </c>
      <c r="I207" s="284">
        <f t="shared" si="9"/>
        <v>3.822707346097951</v>
      </c>
      <c r="J207" s="341"/>
      <c r="K207" s="285">
        <v>0</v>
      </c>
      <c r="L207" s="285">
        <v>58.679139223091681</v>
      </c>
      <c r="N207" s="44"/>
    </row>
    <row r="208" spans="1:14" s="40" customFormat="1" ht="17.649999999999999" customHeight="1" x14ac:dyDescent="0.25">
      <c r="A208" s="339">
        <v>237</v>
      </c>
      <c r="B208" s="339" t="s">
        <v>127</v>
      </c>
      <c r="C208" s="336" t="s">
        <v>327</v>
      </c>
      <c r="D208" s="285">
        <v>192.61764472353269</v>
      </c>
      <c r="E208" s="285">
        <v>192.61764430151968</v>
      </c>
      <c r="F208" s="337">
        <f t="shared" ref="F208:F271" si="10">E208/D208*100-100</f>
        <v>-2.1909364988914604E-7</v>
      </c>
      <c r="G208" s="285">
        <v>192.61762769599997</v>
      </c>
      <c r="H208" s="284">
        <f t="shared" ref="H208:H271" si="11">+K208+L208</f>
        <v>44.23390460271176</v>
      </c>
      <c r="I208" s="284">
        <f t="shared" si="9"/>
        <v>22.964617163248512</v>
      </c>
      <c r="J208" s="341"/>
      <c r="K208" s="285">
        <v>0</v>
      </c>
      <c r="L208" s="285">
        <v>44.23390460271176</v>
      </c>
      <c r="N208" s="44"/>
    </row>
    <row r="209" spans="1:14" s="40" customFormat="1" ht="17.649999999999999" customHeight="1" x14ac:dyDescent="0.25">
      <c r="A209" s="339">
        <v>242</v>
      </c>
      <c r="B209" s="339" t="s">
        <v>131</v>
      </c>
      <c r="C209" s="336" t="s">
        <v>328</v>
      </c>
      <c r="D209" s="285">
        <v>405.15158348753272</v>
      </c>
      <c r="E209" s="285">
        <v>405.15158355391787</v>
      </c>
      <c r="F209" s="337">
        <f t="shared" si="10"/>
        <v>1.6385271806029778E-8</v>
      </c>
      <c r="G209" s="285">
        <v>405.15158316319997</v>
      </c>
      <c r="H209" s="284">
        <f t="shared" si="11"/>
        <v>131.0692340551447</v>
      </c>
      <c r="I209" s="284">
        <f t="shared" si="9"/>
        <v>32.350665621353031</v>
      </c>
      <c r="J209" s="341"/>
      <c r="K209" s="285">
        <v>0</v>
      </c>
      <c r="L209" s="285">
        <v>131.0692340551447</v>
      </c>
      <c r="N209" s="44"/>
    </row>
    <row r="210" spans="1:14" s="40" customFormat="1" ht="17.649999999999999" customHeight="1" x14ac:dyDescent="0.25">
      <c r="A210" s="339">
        <v>243</v>
      </c>
      <c r="B210" s="339" t="s">
        <v>131</v>
      </c>
      <c r="C210" s="336" t="s">
        <v>329</v>
      </c>
      <c r="D210" s="285">
        <v>1421.4967554044656</v>
      </c>
      <c r="E210" s="285">
        <v>1421.4967558264786</v>
      </c>
      <c r="F210" s="337">
        <f t="shared" si="10"/>
        <v>2.9687939218092652E-8</v>
      </c>
      <c r="G210" s="285">
        <v>1421.4967557287998</v>
      </c>
      <c r="H210" s="284">
        <f t="shared" si="11"/>
        <v>284.00907425692486</v>
      </c>
      <c r="I210" s="284">
        <f t="shared" si="9"/>
        <v>19.979579488508779</v>
      </c>
      <c r="J210" s="341"/>
      <c r="K210" s="285">
        <v>0</v>
      </c>
      <c r="L210" s="285">
        <v>284.00907425692486</v>
      </c>
      <c r="N210" s="44"/>
    </row>
    <row r="211" spans="1:14" s="40" customFormat="1" ht="17.649999999999999" customHeight="1" x14ac:dyDescent="0.25">
      <c r="A211" s="339">
        <v>244</v>
      </c>
      <c r="B211" s="339" t="s">
        <v>131</v>
      </c>
      <c r="C211" s="336" t="s">
        <v>330</v>
      </c>
      <c r="D211" s="285">
        <v>1141.7084513317661</v>
      </c>
      <c r="E211" s="285">
        <v>1141.7084513649588</v>
      </c>
      <c r="F211" s="337">
        <f t="shared" si="10"/>
        <v>2.9072708684907411E-9</v>
      </c>
      <c r="G211" s="285">
        <v>1141.7084511695998</v>
      </c>
      <c r="H211" s="284">
        <f t="shared" si="11"/>
        <v>183.53584228152917</v>
      </c>
      <c r="I211" s="284">
        <f t="shared" si="9"/>
        <v>16.075543809989725</v>
      </c>
      <c r="J211" s="341"/>
      <c r="K211" s="285">
        <v>0</v>
      </c>
      <c r="L211" s="285">
        <v>183.53584228152917</v>
      </c>
      <c r="N211" s="44"/>
    </row>
    <row r="212" spans="1:14" s="40" customFormat="1" ht="17.649999999999999" customHeight="1" x14ac:dyDescent="0.25">
      <c r="A212" s="339">
        <v>245</v>
      </c>
      <c r="B212" s="339" t="s">
        <v>131</v>
      </c>
      <c r="C212" s="336" t="s">
        <v>750</v>
      </c>
      <c r="D212" s="285">
        <v>1559.7507286084658</v>
      </c>
      <c r="E212" s="285">
        <v>1559.7507285420802</v>
      </c>
      <c r="F212" s="337">
        <f t="shared" si="10"/>
        <v>-4.2561794089124305E-9</v>
      </c>
      <c r="G212" s="285">
        <v>673.86785424159996</v>
      </c>
      <c r="H212" s="284">
        <f t="shared" si="11"/>
        <v>1.67032E-5</v>
      </c>
      <c r="I212" s="284">
        <f t="shared" si="9"/>
        <v>1.0708890654350073E-6</v>
      </c>
      <c r="J212" s="341"/>
      <c r="K212" s="285">
        <v>1.67032E-5</v>
      </c>
      <c r="L212" s="285">
        <v>0</v>
      </c>
      <c r="N212" s="44"/>
    </row>
    <row r="213" spans="1:14" s="40" customFormat="1" ht="17.649999999999999" customHeight="1" x14ac:dyDescent="0.25">
      <c r="A213" s="339">
        <v>247</v>
      </c>
      <c r="B213" s="339" t="s">
        <v>219</v>
      </c>
      <c r="C213" s="336" t="s">
        <v>332</v>
      </c>
      <c r="D213" s="285">
        <v>316.44690143953272</v>
      </c>
      <c r="E213" s="285">
        <v>316.44690150591788</v>
      </c>
      <c r="F213" s="337">
        <f t="shared" si="10"/>
        <v>2.0978291104256641E-8</v>
      </c>
      <c r="G213" s="285">
        <v>316.44683430239996</v>
      </c>
      <c r="H213" s="284">
        <f t="shared" si="11"/>
        <v>42.128079280996445</v>
      </c>
      <c r="I213" s="284">
        <f t="shared" si="9"/>
        <v>13.312843033227995</v>
      </c>
      <c r="J213" s="341"/>
      <c r="K213" s="285">
        <v>0</v>
      </c>
      <c r="L213" s="285">
        <v>42.128079280996445</v>
      </c>
      <c r="N213" s="44"/>
    </row>
    <row r="214" spans="1:14" s="40" customFormat="1" ht="17.649999999999999" customHeight="1" x14ac:dyDescent="0.25">
      <c r="A214" s="339">
        <v>248</v>
      </c>
      <c r="B214" s="339" t="s">
        <v>219</v>
      </c>
      <c r="C214" s="336" t="s">
        <v>333</v>
      </c>
      <c r="D214" s="285">
        <v>1037.5536263202321</v>
      </c>
      <c r="E214" s="285">
        <v>1037.5536267754376</v>
      </c>
      <c r="F214" s="337">
        <f t="shared" si="10"/>
        <v>4.3872972810277133E-8</v>
      </c>
      <c r="G214" s="285">
        <v>1037.5536264824</v>
      </c>
      <c r="H214" s="284">
        <f t="shared" si="11"/>
        <v>86.561828573487617</v>
      </c>
      <c r="I214" s="284">
        <f t="shared" si="9"/>
        <v>8.3428775476896462</v>
      </c>
      <c r="J214" s="341"/>
      <c r="K214" s="285">
        <v>0</v>
      </c>
      <c r="L214" s="285">
        <v>86.561828573487617</v>
      </c>
      <c r="N214" s="44"/>
    </row>
    <row r="215" spans="1:14" s="40" customFormat="1" ht="17.649999999999999" customHeight="1" x14ac:dyDescent="0.25">
      <c r="A215" s="339">
        <v>249</v>
      </c>
      <c r="B215" s="339" t="s">
        <v>219</v>
      </c>
      <c r="C215" s="336" t="s">
        <v>334</v>
      </c>
      <c r="D215" s="285">
        <v>958.58260028446557</v>
      </c>
      <c r="E215" s="285">
        <v>958.58260070647862</v>
      </c>
      <c r="F215" s="337">
        <f t="shared" si="10"/>
        <v>4.402468789521663E-8</v>
      </c>
      <c r="G215" s="285">
        <v>526.96354430559995</v>
      </c>
      <c r="H215" s="284">
        <f t="shared" si="11"/>
        <v>1.67032E-5</v>
      </c>
      <c r="I215" s="284">
        <f t="shared" si="9"/>
        <v>1.7424893783477486E-6</v>
      </c>
      <c r="J215" s="341"/>
      <c r="K215" s="285">
        <v>1.67032E-5</v>
      </c>
      <c r="L215" s="285">
        <v>0</v>
      </c>
      <c r="N215" s="44"/>
    </row>
    <row r="216" spans="1:14" s="40" customFormat="1" ht="17.649999999999999" customHeight="1" x14ac:dyDescent="0.25">
      <c r="A216" s="339">
        <v>250</v>
      </c>
      <c r="B216" s="339" t="s">
        <v>219</v>
      </c>
      <c r="C216" s="336" t="s">
        <v>335</v>
      </c>
      <c r="D216" s="285">
        <v>748.49459461246556</v>
      </c>
      <c r="E216" s="285">
        <v>748.49459503447861</v>
      </c>
      <c r="F216" s="337">
        <f t="shared" si="10"/>
        <v>5.638156608256395E-8</v>
      </c>
      <c r="G216" s="285">
        <v>748.49459493680001</v>
      </c>
      <c r="H216" s="284">
        <f t="shared" si="11"/>
        <v>38.702285134218336</v>
      </c>
      <c r="I216" s="284">
        <f t="shared" si="9"/>
        <v>5.1706833143445152</v>
      </c>
      <c r="J216" s="341"/>
      <c r="K216" s="285">
        <v>0</v>
      </c>
      <c r="L216" s="285">
        <v>38.702285134218336</v>
      </c>
      <c r="N216" s="44"/>
    </row>
    <row r="217" spans="1:14" s="40" customFormat="1" ht="17.649999999999999" customHeight="1" x14ac:dyDescent="0.25">
      <c r="A217" s="339">
        <v>251</v>
      </c>
      <c r="B217" s="339" t="s">
        <v>237</v>
      </c>
      <c r="C217" s="336" t="s">
        <v>336</v>
      </c>
      <c r="D217" s="285">
        <v>428.53539535953274</v>
      </c>
      <c r="E217" s="285">
        <v>428.53539542591784</v>
      </c>
      <c r="F217" s="337">
        <f t="shared" si="10"/>
        <v>1.5491167459913413E-8</v>
      </c>
      <c r="G217" s="285">
        <v>428.53537833199999</v>
      </c>
      <c r="H217" s="284">
        <f t="shared" si="11"/>
        <v>127.79968547686954</v>
      </c>
      <c r="I217" s="284">
        <f t="shared" si="9"/>
        <v>29.822434002178621</v>
      </c>
      <c r="J217" s="341"/>
      <c r="K217" s="285">
        <v>0</v>
      </c>
      <c r="L217" s="285">
        <v>127.79968547686954</v>
      </c>
      <c r="N217" s="44"/>
    </row>
    <row r="218" spans="1:14" s="40" customFormat="1" ht="17.649999999999999" customHeight="1" x14ac:dyDescent="0.25">
      <c r="A218" s="339">
        <v>252</v>
      </c>
      <c r="B218" s="339" t="s">
        <v>131</v>
      </c>
      <c r="C218" s="336" t="s">
        <v>337</v>
      </c>
      <c r="D218" s="285">
        <v>132.249506868</v>
      </c>
      <c r="E218" s="285">
        <v>132.24950735639754</v>
      </c>
      <c r="F218" s="337">
        <f t="shared" si="10"/>
        <v>3.6930008207036735E-7</v>
      </c>
      <c r="G218" s="285">
        <v>132.249506868</v>
      </c>
      <c r="H218" s="284">
        <f t="shared" si="11"/>
        <v>-2.9670843559870262E-14</v>
      </c>
      <c r="I218" s="284">
        <f t="shared" si="9"/>
        <v>-2.2435504035497597E-14</v>
      </c>
      <c r="J218" s="341"/>
      <c r="K218" s="285">
        <v>0</v>
      </c>
      <c r="L218" s="285">
        <v>-2.9670843559870262E-14</v>
      </c>
      <c r="N218" s="44"/>
    </row>
    <row r="219" spans="1:14" s="40" customFormat="1" ht="17.649999999999999" customHeight="1" x14ac:dyDescent="0.25">
      <c r="A219" s="339">
        <v>253</v>
      </c>
      <c r="B219" s="339" t="s">
        <v>131</v>
      </c>
      <c r="C219" s="336" t="s">
        <v>338</v>
      </c>
      <c r="D219" s="285">
        <v>551.07919002023198</v>
      </c>
      <c r="E219" s="285">
        <v>551.07918998703929</v>
      </c>
      <c r="F219" s="337">
        <f t="shared" si="10"/>
        <v>-6.0232139276195085E-9</v>
      </c>
      <c r="G219" s="285">
        <v>551.0791901824</v>
      </c>
      <c r="H219" s="284">
        <f t="shared" si="11"/>
        <v>156.78703654747238</v>
      </c>
      <c r="I219" s="284">
        <f t="shared" si="9"/>
        <v>28.450908580155211</v>
      </c>
      <c r="J219" s="341"/>
      <c r="K219" s="285">
        <v>0</v>
      </c>
      <c r="L219" s="285">
        <v>156.78703654747238</v>
      </c>
      <c r="N219" s="44"/>
    </row>
    <row r="220" spans="1:14" s="40" customFormat="1" ht="17.649999999999999" customHeight="1" x14ac:dyDescent="0.25">
      <c r="A220" s="339">
        <v>259</v>
      </c>
      <c r="B220" s="339" t="s">
        <v>237</v>
      </c>
      <c r="C220" s="336" t="s">
        <v>339</v>
      </c>
      <c r="D220" s="285">
        <v>559.45068385576633</v>
      </c>
      <c r="E220" s="285">
        <v>559.45068340056071</v>
      </c>
      <c r="F220" s="337">
        <f t="shared" si="10"/>
        <v>-8.136653661949822E-8</v>
      </c>
      <c r="G220" s="285">
        <v>559.4506836935999</v>
      </c>
      <c r="H220" s="284">
        <f t="shared" si="11"/>
        <v>259.70361833834079</v>
      </c>
      <c r="I220" s="284">
        <f t="shared" si="9"/>
        <v>46.421181713419372</v>
      </c>
      <c r="J220" s="341"/>
      <c r="K220" s="285">
        <v>0</v>
      </c>
      <c r="L220" s="285">
        <v>259.70361833834079</v>
      </c>
      <c r="N220" s="44"/>
    </row>
    <row r="221" spans="1:14" s="40" customFormat="1" ht="17.649999999999999" customHeight="1" x14ac:dyDescent="0.25">
      <c r="A221" s="339">
        <v>260</v>
      </c>
      <c r="B221" s="339" t="s">
        <v>131</v>
      </c>
      <c r="C221" s="336" t="s">
        <v>340</v>
      </c>
      <c r="D221" s="285">
        <v>175.25917818753271</v>
      </c>
      <c r="E221" s="285">
        <v>175.25917776551967</v>
      </c>
      <c r="F221" s="337">
        <f t="shared" si="10"/>
        <v>-2.4079369609353307E-7</v>
      </c>
      <c r="G221" s="285">
        <v>175.25917786319999</v>
      </c>
      <c r="H221" s="284">
        <f t="shared" si="11"/>
        <v>132.26950409158479</v>
      </c>
      <c r="I221" s="284">
        <f t="shared" si="9"/>
        <v>75.47080031868515</v>
      </c>
      <c r="J221" s="341"/>
      <c r="K221" s="285">
        <v>0</v>
      </c>
      <c r="L221" s="285">
        <v>132.26950409158479</v>
      </c>
      <c r="N221" s="44"/>
    </row>
    <row r="222" spans="1:14" s="40" customFormat="1" ht="17.649999999999999" customHeight="1" x14ac:dyDescent="0.25">
      <c r="A222" s="339">
        <v>261</v>
      </c>
      <c r="B222" s="339" t="s">
        <v>183</v>
      </c>
      <c r="C222" s="336" t="s">
        <v>341</v>
      </c>
      <c r="D222" s="285">
        <v>6575.7622108959995</v>
      </c>
      <c r="E222" s="285">
        <v>6575.7622108959995</v>
      </c>
      <c r="F222" s="337">
        <f t="shared" si="10"/>
        <v>0</v>
      </c>
      <c r="G222" s="285">
        <v>5344.1646036568</v>
      </c>
      <c r="H222" s="284">
        <f t="shared" si="11"/>
        <v>1912.4675536836551</v>
      </c>
      <c r="I222" s="284">
        <f t="shared" si="9"/>
        <v>29.083587458723908</v>
      </c>
      <c r="J222" s="341"/>
      <c r="K222" s="285">
        <v>0</v>
      </c>
      <c r="L222" s="285">
        <v>1912.4675536836551</v>
      </c>
      <c r="N222" s="44"/>
    </row>
    <row r="223" spans="1:14" s="40" customFormat="1" ht="17.649999999999999" customHeight="1" x14ac:dyDescent="0.25">
      <c r="A223" s="339">
        <v>262</v>
      </c>
      <c r="B223" s="339" t="s">
        <v>219</v>
      </c>
      <c r="C223" s="336" t="s">
        <v>342</v>
      </c>
      <c r="D223" s="285">
        <v>628.60009450376629</v>
      </c>
      <c r="E223" s="285">
        <v>628.60009404856078</v>
      </c>
      <c r="F223" s="337">
        <f t="shared" si="10"/>
        <v>-7.2415744511999947E-8</v>
      </c>
      <c r="G223" s="285">
        <v>628.60009434159997</v>
      </c>
      <c r="H223" s="284">
        <f t="shared" si="11"/>
        <v>108.21873213117752</v>
      </c>
      <c r="I223" s="284">
        <f t="shared" si="9"/>
        <v>17.215831361746087</v>
      </c>
      <c r="J223" s="341"/>
      <c r="K223" s="285">
        <v>0</v>
      </c>
      <c r="L223" s="285">
        <v>108.21873213117752</v>
      </c>
      <c r="N223" s="44"/>
    </row>
    <row r="224" spans="1:14" s="40" customFormat="1" ht="17.649999999999999" customHeight="1" x14ac:dyDescent="0.25">
      <c r="A224" s="339">
        <v>264</v>
      </c>
      <c r="B224" s="339" t="s">
        <v>747</v>
      </c>
      <c r="C224" s="336" t="s">
        <v>343</v>
      </c>
      <c r="D224" s="285">
        <v>12190.080278744457</v>
      </c>
      <c r="E224" s="285">
        <v>12139.970678678077</v>
      </c>
      <c r="F224" s="337">
        <f t="shared" si="10"/>
        <v>-0.41106866337669601</v>
      </c>
      <c r="G224" s="285">
        <v>7345.7547596120003</v>
      </c>
      <c r="H224" s="284">
        <f t="shared" si="11"/>
        <v>1.67032E-5</v>
      </c>
      <c r="I224" s="284">
        <f t="shared" si="9"/>
        <v>1.3758847069817481E-7</v>
      </c>
      <c r="J224" s="341"/>
      <c r="K224" s="285">
        <v>1.67032E-5</v>
      </c>
      <c r="L224" s="285">
        <v>0</v>
      </c>
      <c r="N224" s="44"/>
    </row>
    <row r="225" spans="1:14" s="40" customFormat="1" ht="17.649999999999999" customHeight="1" x14ac:dyDescent="0.25">
      <c r="A225" s="339">
        <v>266</v>
      </c>
      <c r="B225" s="339" t="s">
        <v>219</v>
      </c>
      <c r="C225" s="336" t="s">
        <v>344</v>
      </c>
      <c r="D225" s="285">
        <v>2969.4280831999999</v>
      </c>
      <c r="E225" s="285">
        <v>2969.4280831999999</v>
      </c>
      <c r="F225" s="337">
        <f t="shared" si="10"/>
        <v>0</v>
      </c>
      <c r="G225" s="285">
        <v>1523.2985338192</v>
      </c>
      <c r="H225" s="284">
        <f t="shared" si="11"/>
        <v>1523.2985338192</v>
      </c>
      <c r="I225" s="284">
        <f t="shared" si="9"/>
        <v>51.299391368913696</v>
      </c>
      <c r="J225" s="341"/>
      <c r="K225" s="285">
        <v>1523.2985338192</v>
      </c>
      <c r="L225" s="285">
        <v>0</v>
      </c>
      <c r="N225" s="44"/>
    </row>
    <row r="226" spans="1:14" s="40" customFormat="1" ht="17.649999999999999" customHeight="1" x14ac:dyDescent="0.25">
      <c r="A226" s="339">
        <v>267</v>
      </c>
      <c r="B226" s="339" t="s">
        <v>219</v>
      </c>
      <c r="C226" s="336" t="s">
        <v>345</v>
      </c>
      <c r="D226" s="285">
        <v>398.36134835176631</v>
      </c>
      <c r="E226" s="285">
        <v>398.36134789656069</v>
      </c>
      <c r="F226" s="337">
        <f t="shared" si="10"/>
        <v>-1.1426952539750346E-7</v>
      </c>
      <c r="G226" s="285">
        <v>398.36134818959994</v>
      </c>
      <c r="H226" s="284">
        <f t="shared" si="11"/>
        <v>77.31385474402974</v>
      </c>
      <c r="I226" s="284">
        <f t="shared" si="9"/>
        <v>19.407970967129373</v>
      </c>
      <c r="J226" s="341"/>
      <c r="K226" s="285">
        <v>0</v>
      </c>
      <c r="L226" s="285">
        <v>77.31385474402974</v>
      </c>
      <c r="N226" s="44"/>
    </row>
    <row r="227" spans="1:14" s="40" customFormat="1" ht="17.649999999999999" customHeight="1" x14ac:dyDescent="0.25">
      <c r="A227" s="339">
        <v>268</v>
      </c>
      <c r="B227" s="339" t="s">
        <v>751</v>
      </c>
      <c r="C227" s="336" t="s">
        <v>346</v>
      </c>
      <c r="D227" s="285">
        <v>344.65783756799993</v>
      </c>
      <c r="E227" s="285">
        <v>344.65783756799993</v>
      </c>
      <c r="F227" s="337">
        <f t="shared" si="10"/>
        <v>0</v>
      </c>
      <c r="G227" s="285">
        <v>344.603969748</v>
      </c>
      <c r="H227" s="284">
        <f t="shared" si="11"/>
        <v>344.603969748</v>
      </c>
      <c r="I227" s="284">
        <f t="shared" si="9"/>
        <v>99.984370638317685</v>
      </c>
      <c r="J227" s="341"/>
      <c r="K227" s="285">
        <v>344.603969748</v>
      </c>
      <c r="L227" s="285">
        <v>0</v>
      </c>
      <c r="N227" s="44"/>
    </row>
    <row r="228" spans="1:14" s="40" customFormat="1" ht="17.649999999999999" customHeight="1" x14ac:dyDescent="0.25">
      <c r="A228" s="339">
        <v>269</v>
      </c>
      <c r="B228" s="339" t="s">
        <v>127</v>
      </c>
      <c r="C228" s="336" t="s">
        <v>347</v>
      </c>
      <c r="D228" s="285">
        <v>48.153956099766852</v>
      </c>
      <c r="E228" s="285">
        <v>48.153956132958953</v>
      </c>
      <c r="F228" s="337">
        <f t="shared" si="10"/>
        <v>6.892912551847985E-8</v>
      </c>
      <c r="G228" s="285">
        <v>48.153955937599996</v>
      </c>
      <c r="H228" s="284">
        <f t="shared" si="11"/>
        <v>9.355925157018909</v>
      </c>
      <c r="I228" s="284">
        <f t="shared" si="9"/>
        <v>19.429193171971285</v>
      </c>
      <c r="J228" s="341"/>
      <c r="K228" s="285">
        <v>0</v>
      </c>
      <c r="L228" s="285">
        <v>9.355925157018909</v>
      </c>
      <c r="N228" s="44"/>
    </row>
    <row r="229" spans="1:14" s="40" customFormat="1" ht="17.649999999999999" customHeight="1" x14ac:dyDescent="0.25">
      <c r="A229" s="339">
        <v>273</v>
      </c>
      <c r="B229" s="339" t="s">
        <v>131</v>
      </c>
      <c r="C229" s="336" t="s">
        <v>348</v>
      </c>
      <c r="D229" s="285">
        <v>752.54159672376636</v>
      </c>
      <c r="E229" s="285">
        <v>752.54159675695894</v>
      </c>
      <c r="F229" s="337">
        <f t="shared" si="10"/>
        <v>4.4107366647949675E-9</v>
      </c>
      <c r="G229" s="285">
        <v>752.54159656160004</v>
      </c>
      <c r="H229" s="284">
        <f t="shared" si="11"/>
        <v>391.52787963056943</v>
      </c>
      <c r="I229" s="284">
        <f t="shared" si="9"/>
        <v>52.027407032094921</v>
      </c>
      <c r="J229" s="341"/>
      <c r="K229" s="285">
        <v>0</v>
      </c>
      <c r="L229" s="285">
        <v>391.52787963056943</v>
      </c>
      <c r="N229" s="44"/>
    </row>
    <row r="230" spans="1:14" s="40" customFormat="1" ht="17.649999999999999" customHeight="1" x14ac:dyDescent="0.25">
      <c r="A230" s="339">
        <v>274</v>
      </c>
      <c r="B230" s="339" t="s">
        <v>131</v>
      </c>
      <c r="C230" s="336" t="s">
        <v>752</v>
      </c>
      <c r="D230" s="285">
        <v>3600.0969857839996</v>
      </c>
      <c r="E230" s="285">
        <v>3600.0969857839996</v>
      </c>
      <c r="F230" s="337">
        <f t="shared" si="10"/>
        <v>0</v>
      </c>
      <c r="G230" s="285">
        <v>1711.5726947935998</v>
      </c>
      <c r="H230" s="284">
        <f t="shared" si="11"/>
        <v>1.67032E-5</v>
      </c>
      <c r="I230" s="284">
        <f t="shared" si="9"/>
        <v>4.6396527832325923E-7</v>
      </c>
      <c r="J230" s="341"/>
      <c r="K230" s="285">
        <v>1.67032E-5</v>
      </c>
      <c r="L230" s="285">
        <v>0</v>
      </c>
      <c r="N230" s="44"/>
    </row>
    <row r="231" spans="1:14" s="40" customFormat="1" ht="17.649999999999999" customHeight="1" x14ac:dyDescent="0.25">
      <c r="A231" s="339">
        <v>275</v>
      </c>
      <c r="B231" s="339" t="s">
        <v>115</v>
      </c>
      <c r="C231" s="336" t="s">
        <v>350</v>
      </c>
      <c r="D231" s="285">
        <v>1165.8833599999998</v>
      </c>
      <c r="E231" s="285">
        <v>1165.8833599999998</v>
      </c>
      <c r="F231" s="337">
        <f t="shared" si="10"/>
        <v>0</v>
      </c>
      <c r="G231" s="285">
        <v>1165.8833599999998</v>
      </c>
      <c r="H231" s="284">
        <f t="shared" si="11"/>
        <v>228.2235557117319</v>
      </c>
      <c r="I231" s="284">
        <f t="shared" si="9"/>
        <v>19.575161936587886</v>
      </c>
      <c r="J231" s="341"/>
      <c r="K231" s="285">
        <v>0</v>
      </c>
      <c r="L231" s="285">
        <v>228.2235557117319</v>
      </c>
      <c r="N231" s="44"/>
    </row>
    <row r="232" spans="1:14" s="40" customFormat="1" ht="17.649999999999999" customHeight="1" x14ac:dyDescent="0.25">
      <c r="A232" s="339">
        <v>278</v>
      </c>
      <c r="B232" s="339" t="s">
        <v>196</v>
      </c>
      <c r="C232" s="336" t="s">
        <v>753</v>
      </c>
      <c r="D232" s="285">
        <v>3574.4847999999997</v>
      </c>
      <c r="E232" s="285">
        <v>3574.4847999999997</v>
      </c>
      <c r="F232" s="337">
        <f t="shared" si="10"/>
        <v>0</v>
      </c>
      <c r="G232" s="285">
        <v>3574.4847999999997</v>
      </c>
      <c r="H232" s="284">
        <f t="shared" si="11"/>
        <v>0</v>
      </c>
      <c r="I232" s="284">
        <f t="shared" si="9"/>
        <v>0</v>
      </c>
      <c r="J232" s="341"/>
      <c r="K232" s="285">
        <v>0</v>
      </c>
      <c r="L232" s="285">
        <v>0</v>
      </c>
      <c r="N232" s="44"/>
    </row>
    <row r="233" spans="1:14" s="40" customFormat="1" ht="17.649999999999999" customHeight="1" x14ac:dyDescent="0.25">
      <c r="A233" s="339">
        <v>280</v>
      </c>
      <c r="B233" s="339" t="s">
        <v>219</v>
      </c>
      <c r="C233" s="336" t="s">
        <v>754</v>
      </c>
      <c r="D233" s="285">
        <v>1697.4794032</v>
      </c>
      <c r="E233" s="285">
        <v>1697.4794032</v>
      </c>
      <c r="F233" s="337">
        <f t="shared" si="10"/>
        <v>0</v>
      </c>
      <c r="G233" s="285">
        <v>412.47510120319993</v>
      </c>
      <c r="H233" s="284">
        <f t="shared" si="11"/>
        <v>1.67032E-5</v>
      </c>
      <c r="I233" s="284">
        <f t="shared" si="9"/>
        <v>9.8400015744002521E-7</v>
      </c>
      <c r="J233" s="341"/>
      <c r="K233" s="285">
        <v>1.67032E-5</v>
      </c>
      <c r="L233" s="285">
        <v>0</v>
      </c>
      <c r="N233" s="44"/>
    </row>
    <row r="234" spans="1:14" s="40" customFormat="1" ht="17.649999999999999" customHeight="1" x14ac:dyDescent="0.25">
      <c r="A234" s="339">
        <v>281</v>
      </c>
      <c r="B234" s="339" t="s">
        <v>127</v>
      </c>
      <c r="C234" s="336" t="s">
        <v>886</v>
      </c>
      <c r="D234" s="285">
        <v>1570.9116235997665</v>
      </c>
      <c r="E234" s="285">
        <v>1441.1021866430394</v>
      </c>
      <c r="F234" s="337">
        <f t="shared" si="10"/>
        <v>-8.2633188911841415</v>
      </c>
      <c r="G234" s="285">
        <v>844.65960943271193</v>
      </c>
      <c r="H234" s="284">
        <f t="shared" si="11"/>
        <v>844.65960945078507</v>
      </c>
      <c r="I234" s="284">
        <f t="shared" si="9"/>
        <v>58.612055222702054</v>
      </c>
      <c r="J234" s="341"/>
      <c r="K234" s="285">
        <v>0</v>
      </c>
      <c r="L234" s="285">
        <v>844.65960945078507</v>
      </c>
      <c r="N234" s="44"/>
    </row>
    <row r="235" spans="1:14" s="40" customFormat="1" ht="17.649999999999999" customHeight="1" x14ac:dyDescent="0.25">
      <c r="A235" s="339">
        <v>282</v>
      </c>
      <c r="B235" s="339" t="s">
        <v>219</v>
      </c>
      <c r="C235" s="336" t="s">
        <v>755</v>
      </c>
      <c r="D235" s="285">
        <v>1002.1919999999999</v>
      </c>
      <c r="E235" s="285">
        <v>1002.1919999999999</v>
      </c>
      <c r="F235" s="337">
        <f t="shared" si="10"/>
        <v>0</v>
      </c>
      <c r="G235" s="285">
        <v>266.7213243864</v>
      </c>
      <c r="H235" s="284">
        <f t="shared" si="11"/>
        <v>1.67032E-5</v>
      </c>
      <c r="I235" s="284">
        <f t="shared" si="9"/>
        <v>1.6666666666666667E-6</v>
      </c>
      <c r="J235" s="341"/>
      <c r="K235" s="285">
        <v>1.67032E-5</v>
      </c>
      <c r="L235" s="285">
        <v>0</v>
      </c>
      <c r="N235" s="44"/>
    </row>
    <row r="236" spans="1:14" s="40" customFormat="1" ht="17.649999999999999" customHeight="1" x14ac:dyDescent="0.25">
      <c r="A236" s="339">
        <v>283</v>
      </c>
      <c r="B236" s="339" t="s">
        <v>127</v>
      </c>
      <c r="C236" s="336" t="s">
        <v>355</v>
      </c>
      <c r="D236" s="285">
        <v>347.19475282823197</v>
      </c>
      <c r="E236" s="285">
        <v>347.19475279503934</v>
      </c>
      <c r="F236" s="337">
        <f t="shared" si="10"/>
        <v>-9.5602246119597112E-9</v>
      </c>
      <c r="G236" s="285">
        <v>347.19475299039993</v>
      </c>
      <c r="H236" s="284">
        <f t="shared" si="11"/>
        <v>173.59737978386326</v>
      </c>
      <c r="I236" s="284">
        <f t="shared" si="9"/>
        <v>50.000000975344115</v>
      </c>
      <c r="J236" s="341"/>
      <c r="K236" s="285">
        <v>0</v>
      </c>
      <c r="L236" s="285">
        <v>173.59737978386326</v>
      </c>
      <c r="N236" s="44"/>
    </row>
    <row r="237" spans="1:14" s="40" customFormat="1" ht="17.649999999999999" customHeight="1" x14ac:dyDescent="0.25">
      <c r="A237" s="339">
        <v>284</v>
      </c>
      <c r="B237" s="339" t="s">
        <v>115</v>
      </c>
      <c r="C237" s="336" t="s">
        <v>356</v>
      </c>
      <c r="D237" s="285">
        <v>2169.9947247119999</v>
      </c>
      <c r="E237" s="285">
        <v>2169.9947247119999</v>
      </c>
      <c r="F237" s="337">
        <f t="shared" si="10"/>
        <v>0</v>
      </c>
      <c r="G237" s="285">
        <v>718.07056799999998</v>
      </c>
      <c r="H237" s="284">
        <f t="shared" si="11"/>
        <v>1.67032E-5</v>
      </c>
      <c r="I237" s="284">
        <f t="shared" si="9"/>
        <v>7.6973459012518271E-7</v>
      </c>
      <c r="J237" s="341"/>
      <c r="K237" s="285">
        <v>1.67032E-5</v>
      </c>
      <c r="L237" s="285">
        <v>0</v>
      </c>
      <c r="N237" s="44"/>
    </row>
    <row r="238" spans="1:14" s="40" customFormat="1" ht="17.649999999999999" customHeight="1" x14ac:dyDescent="0.25">
      <c r="A238" s="339">
        <v>286</v>
      </c>
      <c r="B238" s="339" t="s">
        <v>119</v>
      </c>
      <c r="C238" s="336" t="s">
        <v>357</v>
      </c>
      <c r="D238" s="285">
        <v>1785.5950639275259</v>
      </c>
      <c r="E238" s="285">
        <v>1785.5950639939044</v>
      </c>
      <c r="F238" s="337">
        <f t="shared" si="10"/>
        <v>3.7174459066591226E-9</v>
      </c>
      <c r="G238" s="285">
        <v>1785.5950636031998</v>
      </c>
      <c r="H238" s="284">
        <f t="shared" si="11"/>
        <v>446.39876591938946</v>
      </c>
      <c r="I238" s="284">
        <f t="shared" si="9"/>
        <v>24.99999999557085</v>
      </c>
      <c r="J238" s="341"/>
      <c r="K238" s="285">
        <v>0</v>
      </c>
      <c r="L238" s="285">
        <v>446.39876591938946</v>
      </c>
      <c r="N238" s="44"/>
    </row>
    <row r="239" spans="1:14" s="40" customFormat="1" ht="17.649999999999999" customHeight="1" x14ac:dyDescent="0.25">
      <c r="A239" s="339">
        <v>288</v>
      </c>
      <c r="B239" s="339" t="s">
        <v>219</v>
      </c>
      <c r="C239" s="336" t="s">
        <v>358</v>
      </c>
      <c r="D239" s="285">
        <v>420.44879162753267</v>
      </c>
      <c r="E239" s="285">
        <v>420.44879120551963</v>
      </c>
      <c r="F239" s="337">
        <f t="shared" si="10"/>
        <v>-1.0037204845048109E-7</v>
      </c>
      <c r="G239" s="285">
        <v>420.44879130319998</v>
      </c>
      <c r="H239" s="284">
        <f t="shared" si="11"/>
        <v>202.64029394328298</v>
      </c>
      <c r="I239" s="284">
        <f t="shared" si="9"/>
        <v>48.196188972804151</v>
      </c>
      <c r="J239" s="341"/>
      <c r="K239" s="285">
        <v>0</v>
      </c>
      <c r="L239" s="285">
        <v>202.64029394328298</v>
      </c>
      <c r="N239" s="44"/>
    </row>
    <row r="240" spans="1:14" s="40" customFormat="1" ht="17.649999999999999" customHeight="1" x14ac:dyDescent="0.25">
      <c r="A240" s="339">
        <v>289</v>
      </c>
      <c r="B240" s="339" t="s">
        <v>146</v>
      </c>
      <c r="C240" s="336" t="s">
        <v>756</v>
      </c>
      <c r="D240" s="285">
        <v>6915.7012939204569</v>
      </c>
      <c r="E240" s="285">
        <v>6915.7012938540774</v>
      </c>
      <c r="F240" s="337">
        <f t="shared" si="10"/>
        <v>-9.5982954917417374E-10</v>
      </c>
      <c r="G240" s="285">
        <v>6454.4619188791994</v>
      </c>
      <c r="H240" s="284">
        <f t="shared" si="11"/>
        <v>6454.4619188791994</v>
      </c>
      <c r="I240" s="284">
        <f t="shared" si="9"/>
        <v>93.330548047458649</v>
      </c>
      <c r="J240" s="341"/>
      <c r="K240" s="285">
        <v>6454.4619188791994</v>
      </c>
      <c r="L240" s="285">
        <v>0</v>
      </c>
      <c r="N240" s="44"/>
    </row>
    <row r="241" spans="1:14" s="40" customFormat="1" ht="17.649999999999999" customHeight="1" x14ac:dyDescent="0.25">
      <c r="A241" s="339">
        <v>292</v>
      </c>
      <c r="B241" s="339" t="s">
        <v>131</v>
      </c>
      <c r="C241" s="336" t="s">
        <v>360</v>
      </c>
      <c r="D241" s="285">
        <v>1024.3078054715327</v>
      </c>
      <c r="E241" s="285">
        <v>1024.3078055379178</v>
      </c>
      <c r="F241" s="337">
        <f t="shared" si="10"/>
        <v>6.4809739797055954E-9</v>
      </c>
      <c r="G241" s="285">
        <v>1024.3078051472</v>
      </c>
      <c r="H241" s="284">
        <f t="shared" si="11"/>
        <v>531.53923953821072</v>
      </c>
      <c r="I241" s="284">
        <f t="shared" si="9"/>
        <v>51.892530415607986</v>
      </c>
      <c r="J241" s="341"/>
      <c r="K241" s="285">
        <v>0</v>
      </c>
      <c r="L241" s="285">
        <v>531.53923953821072</v>
      </c>
      <c r="N241" s="44"/>
    </row>
    <row r="242" spans="1:14" s="40" customFormat="1" ht="17.649999999999999" customHeight="1" x14ac:dyDescent="0.25">
      <c r="A242" s="339">
        <v>293</v>
      </c>
      <c r="B242" s="339" t="s">
        <v>219</v>
      </c>
      <c r="C242" s="336" t="s">
        <v>361</v>
      </c>
      <c r="D242" s="285">
        <v>1171.8248885162318</v>
      </c>
      <c r="E242" s="285">
        <v>1171.8248884830393</v>
      </c>
      <c r="F242" s="337">
        <f t="shared" si="10"/>
        <v>-2.832550194398209E-9</v>
      </c>
      <c r="G242" s="285">
        <v>1171.8248886783999</v>
      </c>
      <c r="H242" s="284">
        <f t="shared" si="11"/>
        <v>224.88383402479568</v>
      </c>
      <c r="I242" s="284">
        <f t="shared" si="9"/>
        <v>19.190907808411051</v>
      </c>
      <c r="J242" s="341"/>
      <c r="K242" s="285">
        <v>0</v>
      </c>
      <c r="L242" s="285">
        <v>224.88383402479568</v>
      </c>
      <c r="N242" s="44"/>
    </row>
    <row r="243" spans="1:14" s="40" customFormat="1" ht="17.649999999999999" customHeight="1" x14ac:dyDescent="0.25">
      <c r="A243" s="339">
        <v>294</v>
      </c>
      <c r="B243" s="339" t="s">
        <v>241</v>
      </c>
      <c r="C243" s="336" t="s">
        <v>362</v>
      </c>
      <c r="D243" s="285">
        <v>873.05742262823196</v>
      </c>
      <c r="E243" s="285">
        <v>873.05742259503927</v>
      </c>
      <c r="F243" s="337">
        <f t="shared" si="10"/>
        <v>-3.8018868053768529E-9</v>
      </c>
      <c r="G243" s="285">
        <v>873.05742279039998</v>
      </c>
      <c r="H243" s="284">
        <f t="shared" si="11"/>
        <v>159.17348015577758</v>
      </c>
      <c r="I243" s="284">
        <f t="shared" si="9"/>
        <v>18.231730930441781</v>
      </c>
      <c r="J243" s="341"/>
      <c r="K243" s="285">
        <v>0</v>
      </c>
      <c r="L243" s="285">
        <v>159.17348015577758</v>
      </c>
      <c r="N243" s="44"/>
    </row>
    <row r="244" spans="1:14" s="40" customFormat="1" ht="17.649999999999999" customHeight="1" x14ac:dyDescent="0.25">
      <c r="A244" s="339">
        <v>295</v>
      </c>
      <c r="B244" s="339" t="s">
        <v>219</v>
      </c>
      <c r="C244" s="336" t="s">
        <v>363</v>
      </c>
      <c r="D244" s="285">
        <v>335.03861469246561</v>
      </c>
      <c r="E244" s="285">
        <v>335.03861511447866</v>
      </c>
      <c r="F244" s="337">
        <f t="shared" si="10"/>
        <v>1.2595953080563049E-7</v>
      </c>
      <c r="G244" s="285">
        <v>335.03861501679995</v>
      </c>
      <c r="H244" s="284">
        <f t="shared" si="11"/>
        <v>70.598007982679491</v>
      </c>
      <c r="I244" s="284">
        <f t="shared" si="9"/>
        <v>21.071603331024097</v>
      </c>
      <c r="J244" s="341"/>
      <c r="K244" s="285">
        <v>0</v>
      </c>
      <c r="L244" s="285">
        <v>70.598007982679491</v>
      </c>
      <c r="N244" s="44"/>
    </row>
    <row r="245" spans="1:14" s="40" customFormat="1" ht="17.649999999999999" customHeight="1" x14ac:dyDescent="0.25">
      <c r="A245" s="339">
        <v>296</v>
      </c>
      <c r="B245" s="339" t="s">
        <v>117</v>
      </c>
      <c r="C245" s="336" t="s">
        <v>364</v>
      </c>
      <c r="D245" s="285">
        <v>12072.638676799999</v>
      </c>
      <c r="E245" s="285">
        <v>12072.638676799999</v>
      </c>
      <c r="F245" s="337">
        <f t="shared" si="10"/>
        <v>0</v>
      </c>
      <c r="G245" s="285">
        <v>7964.8268642807989</v>
      </c>
      <c r="H245" s="284">
        <f t="shared" si="11"/>
        <v>1.67032E-5</v>
      </c>
      <c r="I245" s="284">
        <f t="shared" si="9"/>
        <v>1.3835583460390109E-7</v>
      </c>
      <c r="J245" s="341"/>
      <c r="K245" s="285">
        <v>1.67032E-5</v>
      </c>
      <c r="L245" s="285">
        <v>0</v>
      </c>
      <c r="N245" s="44"/>
    </row>
    <row r="246" spans="1:14" s="40" customFormat="1" ht="17.649999999999999" customHeight="1" x14ac:dyDescent="0.25">
      <c r="A246" s="339">
        <v>297</v>
      </c>
      <c r="B246" s="339" t="s">
        <v>127</v>
      </c>
      <c r="C246" s="336" t="s">
        <v>365</v>
      </c>
      <c r="D246" s="285">
        <v>2403.0776082439997</v>
      </c>
      <c r="E246" s="285">
        <v>2403.0776087323848</v>
      </c>
      <c r="F246" s="337">
        <f t="shared" si="10"/>
        <v>2.0323327021287696E-8</v>
      </c>
      <c r="G246" s="285">
        <v>1447.8751674063999</v>
      </c>
      <c r="H246" s="284">
        <f t="shared" si="11"/>
        <v>1.67032E-5</v>
      </c>
      <c r="I246" s="284">
        <f t="shared" si="9"/>
        <v>6.9507534585247455E-7</v>
      </c>
      <c r="J246" s="341"/>
      <c r="K246" s="285">
        <v>1.67032E-5</v>
      </c>
      <c r="L246" s="285">
        <v>0</v>
      </c>
      <c r="N246" s="44"/>
    </row>
    <row r="247" spans="1:14" s="40" customFormat="1" ht="17.649999999999999" customHeight="1" x14ac:dyDescent="0.25">
      <c r="A247" s="339">
        <v>298</v>
      </c>
      <c r="B247" s="339" t="s">
        <v>117</v>
      </c>
      <c r="C247" s="336" t="s">
        <v>366</v>
      </c>
      <c r="D247" s="285">
        <v>11671.436331432</v>
      </c>
      <c r="E247" s="285">
        <v>11671.436331432</v>
      </c>
      <c r="F247" s="337">
        <f t="shared" si="10"/>
        <v>0</v>
      </c>
      <c r="G247" s="285">
        <v>7104.0762089215996</v>
      </c>
      <c r="H247" s="284">
        <f t="shared" si="11"/>
        <v>1.67032E-5</v>
      </c>
      <c r="I247" s="284">
        <f t="shared" si="9"/>
        <v>1.4311177755403682E-7</v>
      </c>
      <c r="J247" s="341"/>
      <c r="K247" s="285">
        <v>1.67032E-5</v>
      </c>
      <c r="L247" s="285">
        <v>0</v>
      </c>
      <c r="N247" s="44"/>
    </row>
    <row r="248" spans="1:14" s="40" customFormat="1" ht="17.649999999999999" customHeight="1" x14ac:dyDescent="0.25">
      <c r="A248" s="339">
        <v>300</v>
      </c>
      <c r="B248" s="339" t="s">
        <v>127</v>
      </c>
      <c r="C248" s="336" t="s">
        <v>367</v>
      </c>
      <c r="D248" s="285">
        <v>429.51431963976631</v>
      </c>
      <c r="E248" s="285">
        <v>429.51431918456069</v>
      </c>
      <c r="F248" s="337">
        <f t="shared" si="10"/>
        <v>-1.0598148492135806E-7</v>
      </c>
      <c r="G248" s="285">
        <v>429.5143194776</v>
      </c>
      <c r="H248" s="284">
        <f t="shared" si="11"/>
        <v>214.75715955994761</v>
      </c>
      <c r="I248" s="284">
        <f t="shared" si="9"/>
        <v>49.999999992472254</v>
      </c>
      <c r="J248" s="341"/>
      <c r="K248" s="285">
        <v>0</v>
      </c>
      <c r="L248" s="285">
        <v>214.75715955994761</v>
      </c>
      <c r="N248" s="44"/>
    </row>
    <row r="249" spans="1:14" s="40" customFormat="1" ht="17.649999999999999" customHeight="1" x14ac:dyDescent="0.25">
      <c r="A249" s="339">
        <v>304</v>
      </c>
      <c r="B249" s="339" t="s">
        <v>127</v>
      </c>
      <c r="C249" s="336" t="s">
        <v>887</v>
      </c>
      <c r="D249" s="285">
        <v>3332.8077357322286</v>
      </c>
      <c r="E249" s="285">
        <v>3179.1382956990392</v>
      </c>
      <c r="F249" s="337">
        <f t="shared" si="10"/>
        <v>-4.6108102302345344</v>
      </c>
      <c r="G249" s="285">
        <v>2118.4624630583999</v>
      </c>
      <c r="H249" s="284">
        <f t="shared" si="11"/>
        <v>2118.4624630583999</v>
      </c>
      <c r="I249" s="284">
        <f t="shared" si="9"/>
        <v>66.636373319286051</v>
      </c>
      <c r="J249" s="341"/>
      <c r="K249" s="285">
        <v>2118.4624630583999</v>
      </c>
      <c r="L249" s="285">
        <v>0</v>
      </c>
      <c r="N249" s="44"/>
    </row>
    <row r="250" spans="1:14" s="40" customFormat="1" ht="17.649999999999999" customHeight="1" x14ac:dyDescent="0.25">
      <c r="A250" s="339">
        <v>305</v>
      </c>
      <c r="B250" s="339" t="s">
        <v>237</v>
      </c>
      <c r="C250" s="336" t="s">
        <v>369</v>
      </c>
      <c r="D250" s="285">
        <v>134.74862262446595</v>
      </c>
      <c r="E250" s="285">
        <v>134.74862255808176</v>
      </c>
      <c r="F250" s="337">
        <f t="shared" si="10"/>
        <v>-4.9265196366832242E-8</v>
      </c>
      <c r="G250" s="285">
        <v>134.74863965199998</v>
      </c>
      <c r="H250" s="284">
        <f t="shared" si="11"/>
        <v>26.023225926728273</v>
      </c>
      <c r="I250" s="284">
        <f t="shared" si="9"/>
        <v>19.312424448354768</v>
      </c>
      <c r="J250" s="341"/>
      <c r="K250" s="285">
        <v>0</v>
      </c>
      <c r="L250" s="285">
        <v>26.023225926728273</v>
      </c>
      <c r="N250" s="44"/>
    </row>
    <row r="251" spans="1:14" s="40" customFormat="1" ht="17.649999999999999" customHeight="1" x14ac:dyDescent="0.25">
      <c r="A251" s="339">
        <v>306</v>
      </c>
      <c r="B251" s="339" t="s">
        <v>237</v>
      </c>
      <c r="C251" s="336" t="s">
        <v>370</v>
      </c>
      <c r="D251" s="285">
        <v>1182.3683991804655</v>
      </c>
      <c r="E251" s="285">
        <v>1182.3683996024786</v>
      </c>
      <c r="F251" s="337">
        <f t="shared" si="10"/>
        <v>3.5692181654667365E-8</v>
      </c>
      <c r="G251" s="285">
        <v>1182.3683995048</v>
      </c>
      <c r="H251" s="284">
        <f t="shared" si="11"/>
        <v>546.78445124920449</v>
      </c>
      <c r="I251" s="284">
        <f t="shared" si="9"/>
        <v>46.244846482114852</v>
      </c>
      <c r="J251" s="341"/>
      <c r="K251" s="285">
        <v>0</v>
      </c>
      <c r="L251" s="285">
        <v>546.78445124920449</v>
      </c>
      <c r="N251" s="44"/>
    </row>
    <row r="252" spans="1:14" s="40" customFormat="1" ht="17.649999999999999" customHeight="1" x14ac:dyDescent="0.25">
      <c r="A252" s="339">
        <v>307</v>
      </c>
      <c r="B252" s="339" t="s">
        <v>219</v>
      </c>
      <c r="C252" s="336" t="s">
        <v>371</v>
      </c>
      <c r="D252" s="285">
        <v>1324.4201627517664</v>
      </c>
      <c r="E252" s="285">
        <v>1324.4201622965606</v>
      </c>
      <c r="F252" s="337">
        <f t="shared" si="10"/>
        <v>-3.4370202683930984E-8</v>
      </c>
      <c r="G252" s="285">
        <v>1324.4201625896001</v>
      </c>
      <c r="H252" s="284">
        <f t="shared" si="11"/>
        <v>700.224258007549</v>
      </c>
      <c r="I252" s="284">
        <f t="shared" si="9"/>
        <v>52.870250539930744</v>
      </c>
      <c r="J252" s="341"/>
      <c r="K252" s="285">
        <v>0</v>
      </c>
      <c r="L252" s="285">
        <v>700.224258007549</v>
      </c>
      <c r="N252" s="44"/>
    </row>
    <row r="253" spans="1:14" s="40" customFormat="1" ht="17.649999999999999" customHeight="1" x14ac:dyDescent="0.25">
      <c r="A253" s="339">
        <v>308</v>
      </c>
      <c r="B253" s="339" t="s">
        <v>219</v>
      </c>
      <c r="C253" s="336" t="s">
        <v>372</v>
      </c>
      <c r="D253" s="285">
        <v>866.10252799553268</v>
      </c>
      <c r="E253" s="285">
        <v>866.10252757351964</v>
      </c>
      <c r="F253" s="337">
        <f t="shared" si="10"/>
        <v>-4.8725539159022446E-8</v>
      </c>
      <c r="G253" s="285">
        <v>866.10252767119994</v>
      </c>
      <c r="H253" s="284">
        <f t="shared" si="11"/>
        <v>195.94252852917455</v>
      </c>
      <c r="I253" s="284">
        <f t="shared" si="9"/>
        <v>22.623479587125654</v>
      </c>
      <c r="J253" s="341"/>
      <c r="K253" s="285">
        <v>0</v>
      </c>
      <c r="L253" s="285">
        <v>195.94252852917455</v>
      </c>
      <c r="N253" s="44"/>
    </row>
    <row r="254" spans="1:14" s="40" customFormat="1" ht="17.649999999999999" customHeight="1" x14ac:dyDescent="0.25">
      <c r="A254" s="339">
        <v>309</v>
      </c>
      <c r="B254" s="339" t="s">
        <v>219</v>
      </c>
      <c r="C254" s="336" t="s">
        <v>373</v>
      </c>
      <c r="D254" s="285">
        <v>810.3770616075326</v>
      </c>
      <c r="E254" s="285">
        <v>810.37706167391775</v>
      </c>
      <c r="F254" s="337">
        <f t="shared" si="10"/>
        <v>8.1918898331423406E-9</v>
      </c>
      <c r="G254" s="285">
        <v>810.37706128319996</v>
      </c>
      <c r="H254" s="284">
        <f t="shared" si="11"/>
        <v>576.30004946380075</v>
      </c>
      <c r="I254" s="284">
        <f t="shared" si="9"/>
        <v>71.115049613249582</v>
      </c>
      <c r="J254" s="341"/>
      <c r="K254" s="285">
        <v>0</v>
      </c>
      <c r="L254" s="285">
        <v>576.30004946380075</v>
      </c>
      <c r="N254" s="44"/>
    </row>
    <row r="255" spans="1:14" s="40" customFormat="1" ht="17.649999999999999" customHeight="1" x14ac:dyDescent="0.25">
      <c r="A255" s="339">
        <v>310</v>
      </c>
      <c r="B255" s="339" t="s">
        <v>219</v>
      </c>
      <c r="C255" s="336" t="s">
        <v>757</v>
      </c>
      <c r="D255" s="285">
        <v>1954.6752767999999</v>
      </c>
      <c r="E255" s="285">
        <v>1954.6752767999999</v>
      </c>
      <c r="F255" s="337">
        <f t="shared" si="10"/>
        <v>0</v>
      </c>
      <c r="G255" s="285">
        <v>575.73204437759989</v>
      </c>
      <c r="H255" s="284">
        <f t="shared" si="11"/>
        <v>1.67032E-5</v>
      </c>
      <c r="I255" s="284">
        <f t="shared" si="9"/>
        <v>8.5452556740497675E-7</v>
      </c>
      <c r="J255" s="341"/>
      <c r="K255" s="285">
        <v>1.67032E-5</v>
      </c>
      <c r="L255" s="285">
        <v>0</v>
      </c>
      <c r="N255" s="44"/>
    </row>
    <row r="256" spans="1:14" s="40" customFormat="1" ht="17.649999999999999" customHeight="1" x14ac:dyDescent="0.25">
      <c r="A256" s="339">
        <v>311</v>
      </c>
      <c r="B256" s="339" t="s">
        <v>196</v>
      </c>
      <c r="C256" s="336" t="s">
        <v>758</v>
      </c>
      <c r="D256" s="285">
        <v>5875.6867851442275</v>
      </c>
      <c r="E256" s="285">
        <v>5858.9835855994243</v>
      </c>
      <c r="F256" s="337">
        <f t="shared" si="10"/>
        <v>-0.28427654767158117</v>
      </c>
      <c r="G256" s="285">
        <v>5396.4339608231994</v>
      </c>
      <c r="H256" s="284">
        <f t="shared" si="11"/>
        <v>5396.4339608231994</v>
      </c>
      <c r="I256" s="284">
        <f t="shared" si="9"/>
        <v>92.105292359700272</v>
      </c>
      <c r="J256" s="341"/>
      <c r="K256" s="285">
        <v>5396.4339608231994</v>
      </c>
      <c r="L256" s="285">
        <v>0</v>
      </c>
      <c r="N256" s="44"/>
    </row>
    <row r="257" spans="1:14" s="40" customFormat="1" ht="17.649999999999999" customHeight="1" x14ac:dyDescent="0.25">
      <c r="A257" s="339">
        <v>312</v>
      </c>
      <c r="B257" s="339" t="s">
        <v>196</v>
      </c>
      <c r="C257" s="336" t="s">
        <v>376</v>
      </c>
      <c r="D257" s="285">
        <v>442.12309746799997</v>
      </c>
      <c r="E257" s="285">
        <v>442.12309795639652</v>
      </c>
      <c r="F257" s="337">
        <f t="shared" si="10"/>
        <v>1.1046618908494565E-7</v>
      </c>
      <c r="G257" s="285">
        <v>442.12309746799997</v>
      </c>
      <c r="H257" s="284">
        <f t="shared" si="11"/>
        <v>267.01908159639726</v>
      </c>
      <c r="I257" s="284">
        <f t="shared" si="9"/>
        <v>60.394736857365338</v>
      </c>
      <c r="J257" s="341"/>
      <c r="K257" s="285">
        <v>0</v>
      </c>
      <c r="L257" s="285">
        <v>267.01908159639726</v>
      </c>
      <c r="N257" s="44"/>
    </row>
    <row r="258" spans="1:14" s="40" customFormat="1" ht="17.649999999999999" customHeight="1" x14ac:dyDescent="0.25">
      <c r="A258" s="339">
        <v>313</v>
      </c>
      <c r="B258" s="339" t="s">
        <v>117</v>
      </c>
      <c r="C258" s="336" t="s">
        <v>377</v>
      </c>
      <c r="D258" s="285">
        <v>12084.230697599998</v>
      </c>
      <c r="E258" s="285">
        <v>12084.230697599998</v>
      </c>
      <c r="F258" s="337">
        <f t="shared" si="10"/>
        <v>0</v>
      </c>
      <c r="G258" s="285">
        <v>6631.1361584399992</v>
      </c>
      <c r="H258" s="284">
        <f t="shared" si="11"/>
        <v>1.67032E-5</v>
      </c>
      <c r="I258" s="284">
        <f t="shared" si="9"/>
        <v>1.3822311422205267E-7</v>
      </c>
      <c r="J258" s="341"/>
      <c r="K258" s="285">
        <v>1.67032E-5</v>
      </c>
      <c r="L258" s="285">
        <v>0</v>
      </c>
      <c r="N258" s="44"/>
    </row>
    <row r="259" spans="1:14" s="40" customFormat="1" ht="17.649999999999999" customHeight="1" x14ac:dyDescent="0.25">
      <c r="A259" s="339">
        <v>314</v>
      </c>
      <c r="B259" s="339" t="s">
        <v>127</v>
      </c>
      <c r="C259" s="336" t="s">
        <v>378</v>
      </c>
      <c r="D259" s="285">
        <v>1599.4136300157663</v>
      </c>
      <c r="E259" s="285">
        <v>1599.4136295605608</v>
      </c>
      <c r="F259" s="337">
        <f t="shared" si="10"/>
        <v>-2.8460775070016098E-8</v>
      </c>
      <c r="G259" s="285">
        <v>1599.4136298536</v>
      </c>
      <c r="H259" s="284">
        <f t="shared" si="11"/>
        <v>1256.6282530769881</v>
      </c>
      <c r="I259" s="284">
        <f t="shared" si="9"/>
        <v>78.568059559567899</v>
      </c>
      <c r="J259" s="341"/>
      <c r="K259" s="285">
        <v>0</v>
      </c>
      <c r="L259" s="285">
        <v>1256.6282530769881</v>
      </c>
      <c r="N259" s="44"/>
    </row>
    <row r="260" spans="1:14" s="40" customFormat="1" ht="17.649999999999999" customHeight="1" x14ac:dyDescent="0.25">
      <c r="A260" s="339">
        <v>316</v>
      </c>
      <c r="B260" s="339" t="s">
        <v>131</v>
      </c>
      <c r="C260" s="336" t="s">
        <v>379</v>
      </c>
      <c r="D260" s="285">
        <v>298.38882137153274</v>
      </c>
      <c r="E260" s="285">
        <v>298.38882094951964</v>
      </c>
      <c r="F260" s="337">
        <f t="shared" si="10"/>
        <v>-1.4143060411697661E-7</v>
      </c>
      <c r="G260" s="285">
        <v>298.38882104719994</v>
      </c>
      <c r="H260" s="284">
        <f t="shared" si="11"/>
        <v>161.39009496916955</v>
      </c>
      <c r="I260" s="284">
        <f t="shared" si="9"/>
        <v>54.087178754083745</v>
      </c>
      <c r="J260" s="341"/>
      <c r="K260" s="285">
        <v>0</v>
      </c>
      <c r="L260" s="285">
        <v>161.39009496916955</v>
      </c>
      <c r="N260" s="44"/>
    </row>
    <row r="261" spans="1:14" s="40" customFormat="1" ht="17.649999999999999" customHeight="1" x14ac:dyDescent="0.25">
      <c r="A261" s="339">
        <v>317</v>
      </c>
      <c r="B261" s="339" t="s">
        <v>219</v>
      </c>
      <c r="C261" s="336" t="s">
        <v>380</v>
      </c>
      <c r="D261" s="285">
        <v>1121.2374602359998</v>
      </c>
      <c r="E261" s="285">
        <v>1121.2374607243964</v>
      </c>
      <c r="F261" s="337">
        <f t="shared" si="10"/>
        <v>4.3558713969105156E-8</v>
      </c>
      <c r="G261" s="285">
        <v>1121.2374602359998</v>
      </c>
      <c r="H261" s="284">
        <f t="shared" si="11"/>
        <v>547.03967338368147</v>
      </c>
      <c r="I261" s="284">
        <f t="shared" si="9"/>
        <v>48.788922288616391</v>
      </c>
      <c r="J261" s="341"/>
      <c r="K261" s="285">
        <v>0</v>
      </c>
      <c r="L261" s="285">
        <v>547.03967338368147</v>
      </c>
      <c r="N261" s="44"/>
    </row>
    <row r="262" spans="1:14" s="40" customFormat="1" ht="17.649999999999999" customHeight="1" x14ac:dyDescent="0.25">
      <c r="A262" s="339">
        <v>318</v>
      </c>
      <c r="B262" s="339" t="s">
        <v>131</v>
      </c>
      <c r="C262" s="336" t="s">
        <v>381</v>
      </c>
      <c r="D262" s="285">
        <v>251.30532308799997</v>
      </c>
      <c r="E262" s="285">
        <v>251.30532308799997</v>
      </c>
      <c r="F262" s="337">
        <f t="shared" si="10"/>
        <v>0</v>
      </c>
      <c r="G262" s="285">
        <v>251.30532308799997</v>
      </c>
      <c r="H262" s="284">
        <f t="shared" si="11"/>
        <v>56.171561677246729</v>
      </c>
      <c r="I262" s="284">
        <f t="shared" si="9"/>
        <v>22.35191876838082</v>
      </c>
      <c r="J262" s="341"/>
      <c r="K262" s="285">
        <v>0</v>
      </c>
      <c r="L262" s="285">
        <v>56.171561677246729</v>
      </c>
      <c r="N262" s="44"/>
    </row>
    <row r="263" spans="1:14" s="40" customFormat="1" ht="17.649999999999999" customHeight="1" x14ac:dyDescent="0.25">
      <c r="A263" s="339">
        <v>319</v>
      </c>
      <c r="B263" s="339" t="s">
        <v>219</v>
      </c>
      <c r="C263" s="336" t="s">
        <v>382</v>
      </c>
      <c r="D263" s="285">
        <v>752.53311133599993</v>
      </c>
      <c r="E263" s="285">
        <v>752.53311133599993</v>
      </c>
      <c r="F263" s="337">
        <f t="shared" si="10"/>
        <v>0</v>
      </c>
      <c r="G263" s="285">
        <v>752.53311133599993</v>
      </c>
      <c r="H263" s="284">
        <f t="shared" si="11"/>
        <v>225.75993572683191</v>
      </c>
      <c r="I263" s="284">
        <f t="shared" si="9"/>
        <v>30.000000309093632</v>
      </c>
      <c r="J263" s="341"/>
      <c r="K263" s="285">
        <v>0</v>
      </c>
      <c r="L263" s="285">
        <v>225.75993572683191</v>
      </c>
      <c r="N263" s="44"/>
    </row>
    <row r="264" spans="1:14" s="40" customFormat="1" ht="17.649999999999999" customHeight="1" x14ac:dyDescent="0.25">
      <c r="A264" s="339">
        <v>320</v>
      </c>
      <c r="B264" s="339" t="s">
        <v>127</v>
      </c>
      <c r="C264" s="336" t="s">
        <v>383</v>
      </c>
      <c r="D264" s="285">
        <v>1011.5662201757664</v>
      </c>
      <c r="E264" s="285">
        <v>1011.5662197205606</v>
      </c>
      <c r="F264" s="337">
        <f t="shared" si="10"/>
        <v>-4.5000092541158665E-8</v>
      </c>
      <c r="G264" s="285">
        <v>1011.5662200135999</v>
      </c>
      <c r="H264" s="284">
        <f t="shared" si="11"/>
        <v>563.71999509614966</v>
      </c>
      <c r="I264" s="284">
        <f t="shared" si="9"/>
        <v>55.727443651872257</v>
      </c>
      <c r="J264" s="341"/>
      <c r="K264" s="285">
        <v>0</v>
      </c>
      <c r="L264" s="285">
        <v>563.71999509614966</v>
      </c>
      <c r="N264" s="44"/>
    </row>
    <row r="265" spans="1:14" s="40" customFormat="1" ht="17.649999999999999" customHeight="1" x14ac:dyDescent="0.25">
      <c r="A265" s="339">
        <v>321</v>
      </c>
      <c r="B265" s="339" t="s">
        <v>219</v>
      </c>
      <c r="C265" s="336" t="s">
        <v>759</v>
      </c>
      <c r="D265" s="285">
        <v>981.04574879999996</v>
      </c>
      <c r="E265" s="285">
        <v>981.04574879999996</v>
      </c>
      <c r="F265" s="337">
        <f t="shared" si="10"/>
        <v>0</v>
      </c>
      <c r="G265" s="285">
        <v>524.54510468080002</v>
      </c>
      <c r="H265" s="284">
        <f t="shared" si="11"/>
        <v>1.67032E-5</v>
      </c>
      <c r="I265" s="284">
        <f t="shared" si="9"/>
        <v>1.702591344025607E-6</v>
      </c>
      <c r="J265" s="341"/>
      <c r="K265" s="285">
        <v>1.67032E-5</v>
      </c>
      <c r="L265" s="285">
        <v>0</v>
      </c>
      <c r="N265" s="44"/>
    </row>
    <row r="266" spans="1:14" s="40" customFormat="1" ht="17.649999999999999" customHeight="1" x14ac:dyDescent="0.25">
      <c r="A266" s="339">
        <v>322</v>
      </c>
      <c r="B266" s="339" t="s">
        <v>219</v>
      </c>
      <c r="C266" s="336" t="s">
        <v>385</v>
      </c>
      <c r="D266" s="285">
        <v>7393.9788188800003</v>
      </c>
      <c r="E266" s="285">
        <v>7393.9788188800003</v>
      </c>
      <c r="F266" s="337">
        <f t="shared" si="10"/>
        <v>0</v>
      </c>
      <c r="G266" s="285">
        <v>7393.9788188800003</v>
      </c>
      <c r="H266" s="284">
        <f t="shared" si="11"/>
        <v>5023.7132575526648</v>
      </c>
      <c r="I266" s="284">
        <f t="shared" si="9"/>
        <v>67.943300631656783</v>
      </c>
      <c r="J266" s="341"/>
      <c r="K266" s="285">
        <v>0</v>
      </c>
      <c r="L266" s="285">
        <v>5023.7132575526648</v>
      </c>
      <c r="N266" s="44"/>
    </row>
    <row r="267" spans="1:14" s="40" customFormat="1" ht="17.649999999999999" customHeight="1" x14ac:dyDescent="0.25">
      <c r="A267" s="339">
        <v>327</v>
      </c>
      <c r="B267" s="339" t="s">
        <v>115</v>
      </c>
      <c r="C267" s="336" t="s">
        <v>386</v>
      </c>
      <c r="D267" s="285">
        <v>876.64313181646548</v>
      </c>
      <c r="E267" s="285">
        <v>876.64313175008033</v>
      </c>
      <c r="F267" s="337">
        <f t="shared" si="10"/>
        <v>-7.5726518389274133E-9</v>
      </c>
      <c r="G267" s="285">
        <v>876.64313214079993</v>
      </c>
      <c r="H267" s="284">
        <f t="shared" si="11"/>
        <v>847.87169108249577</v>
      </c>
      <c r="I267" s="284">
        <f t="shared" si="9"/>
        <v>96.717998507540131</v>
      </c>
      <c r="J267" s="341"/>
      <c r="K267" s="285">
        <v>0</v>
      </c>
      <c r="L267" s="285">
        <v>847.87169108249577</v>
      </c>
      <c r="N267" s="44"/>
    </row>
    <row r="268" spans="1:14" s="40" customFormat="1" ht="17.649999999999999" customHeight="1" x14ac:dyDescent="0.25">
      <c r="A268" s="339">
        <v>328</v>
      </c>
      <c r="B268" s="339" t="s">
        <v>127</v>
      </c>
      <c r="C268" s="336" t="s">
        <v>387</v>
      </c>
      <c r="D268" s="285">
        <v>75.705917744000004</v>
      </c>
      <c r="E268" s="285">
        <v>75.705917744000004</v>
      </c>
      <c r="F268" s="337">
        <f t="shared" si="10"/>
        <v>0</v>
      </c>
      <c r="G268" s="285">
        <v>75.705917744000004</v>
      </c>
      <c r="H268" s="284">
        <f t="shared" si="11"/>
        <v>60.366296328515524</v>
      </c>
      <c r="I268" s="284">
        <f t="shared" si="9"/>
        <v>79.737883282314201</v>
      </c>
      <c r="J268" s="341"/>
      <c r="K268" s="285">
        <v>0</v>
      </c>
      <c r="L268" s="285">
        <v>60.366296328515524</v>
      </c>
      <c r="N268" s="44"/>
    </row>
    <row r="269" spans="1:14" s="40" customFormat="1" ht="17.649999999999999" customHeight="1" x14ac:dyDescent="0.25">
      <c r="A269" s="339">
        <v>336</v>
      </c>
      <c r="B269" s="339" t="s">
        <v>219</v>
      </c>
      <c r="C269" s="336" t="s">
        <v>388</v>
      </c>
      <c r="D269" s="285">
        <v>1066.3466024802319</v>
      </c>
      <c r="E269" s="285">
        <v>1066.3466029354374</v>
      </c>
      <c r="F269" s="337">
        <f t="shared" si="10"/>
        <v>4.2688313328653749E-8</v>
      </c>
      <c r="G269" s="285">
        <v>1066.3466026423998</v>
      </c>
      <c r="H269" s="284">
        <f t="shared" si="11"/>
        <v>740.21280329898809</v>
      </c>
      <c r="I269" s="284">
        <f t="shared" si="9"/>
        <v>69.415779190493154</v>
      </c>
      <c r="J269" s="341"/>
      <c r="K269" s="285">
        <v>0</v>
      </c>
      <c r="L269" s="285">
        <v>740.21280329898809</v>
      </c>
      <c r="N269" s="44"/>
    </row>
    <row r="270" spans="1:14" s="40" customFormat="1" ht="17.649999999999999" customHeight="1" x14ac:dyDescent="0.25">
      <c r="A270" s="339">
        <v>337</v>
      </c>
      <c r="B270" s="313" t="s">
        <v>760</v>
      </c>
      <c r="C270" s="336" t="s">
        <v>389</v>
      </c>
      <c r="D270" s="285">
        <v>2427.7767136000002</v>
      </c>
      <c r="E270" s="285">
        <v>2427.7767136000002</v>
      </c>
      <c r="F270" s="337">
        <f t="shared" si="10"/>
        <v>0</v>
      </c>
      <c r="G270" s="285">
        <v>1118.6221399927999</v>
      </c>
      <c r="H270" s="284">
        <f t="shared" si="11"/>
        <v>1.67032E-5</v>
      </c>
      <c r="I270" s="284">
        <f t="shared" ref="I270:I310" si="12">+H270/E270*100</f>
        <v>6.8800396290282626E-7</v>
      </c>
      <c r="J270" s="341"/>
      <c r="K270" s="285">
        <v>1.67032E-5</v>
      </c>
      <c r="L270" s="285">
        <v>0</v>
      </c>
      <c r="N270" s="44"/>
    </row>
    <row r="271" spans="1:14" s="40" customFormat="1" ht="17.649999999999999" customHeight="1" x14ac:dyDescent="0.25">
      <c r="A271" s="339">
        <v>338</v>
      </c>
      <c r="B271" s="339" t="s">
        <v>219</v>
      </c>
      <c r="C271" s="336" t="s">
        <v>719</v>
      </c>
      <c r="D271" s="285">
        <v>2782.586088</v>
      </c>
      <c r="E271" s="285">
        <v>2782.586088</v>
      </c>
      <c r="F271" s="337">
        <f t="shared" si="10"/>
        <v>0</v>
      </c>
      <c r="G271" s="285">
        <v>668.71580231119992</v>
      </c>
      <c r="H271" s="284">
        <f t="shared" si="11"/>
        <v>1.67032E-5</v>
      </c>
      <c r="I271" s="284">
        <f t="shared" si="12"/>
        <v>6.0027612701842848E-7</v>
      </c>
      <c r="J271" s="341"/>
      <c r="K271" s="285">
        <v>1.67032E-5</v>
      </c>
      <c r="L271" s="285">
        <v>0</v>
      </c>
      <c r="N271" s="44"/>
    </row>
    <row r="272" spans="1:14" s="40" customFormat="1" ht="17.649999999999999" customHeight="1" x14ac:dyDescent="0.25">
      <c r="A272" s="339">
        <v>339</v>
      </c>
      <c r="B272" s="339" t="s">
        <v>219</v>
      </c>
      <c r="C272" s="336" t="s">
        <v>761</v>
      </c>
      <c r="D272" s="285">
        <v>9130.60634708</v>
      </c>
      <c r="E272" s="285">
        <v>9130.60634708</v>
      </c>
      <c r="F272" s="337">
        <f t="shared" ref="F272:F276" si="13">E272/D272*100-100</f>
        <v>0</v>
      </c>
      <c r="G272" s="285">
        <v>9130.60634708</v>
      </c>
      <c r="H272" s="284">
        <f t="shared" ref="H272:H276" si="14">+K272+L272</f>
        <v>6462.5792806074169</v>
      </c>
      <c r="I272" s="284">
        <f t="shared" si="12"/>
        <v>70.779300245204112</v>
      </c>
      <c r="J272" s="341"/>
      <c r="K272" s="285">
        <v>0</v>
      </c>
      <c r="L272" s="285">
        <v>6462.5792806074169</v>
      </c>
      <c r="N272" s="44"/>
    </row>
    <row r="273" spans="1:17" s="40" customFormat="1" ht="17.649999999999999" customHeight="1" x14ac:dyDescent="0.25">
      <c r="A273" s="339">
        <v>348</v>
      </c>
      <c r="B273" s="344" t="s">
        <v>131</v>
      </c>
      <c r="C273" s="336" t="s">
        <v>762</v>
      </c>
      <c r="D273" s="285">
        <v>97.114475672465943</v>
      </c>
      <c r="E273" s="285">
        <v>97.114475606081754</v>
      </c>
      <c r="F273" s="337">
        <f t="shared" si="13"/>
        <v>-6.8356627025423222E-8</v>
      </c>
      <c r="G273" s="285">
        <v>97.114475996799982</v>
      </c>
      <c r="H273" s="284">
        <f t="shared" si="14"/>
        <v>84.190428447039977</v>
      </c>
      <c r="I273" s="284">
        <f t="shared" si="12"/>
        <v>86.691945687412627</v>
      </c>
      <c r="J273" s="341"/>
      <c r="K273" s="285">
        <v>0</v>
      </c>
      <c r="L273" s="285">
        <v>84.190428447039977</v>
      </c>
      <c r="N273" s="44"/>
    </row>
    <row r="274" spans="1:17" s="40" customFormat="1" ht="17.649999999999999" customHeight="1" x14ac:dyDescent="0.25">
      <c r="A274" s="339">
        <v>349</v>
      </c>
      <c r="B274" s="339" t="s">
        <v>219</v>
      </c>
      <c r="C274" s="336" t="s">
        <v>763</v>
      </c>
      <c r="D274" s="285">
        <v>1386.3990063999997</v>
      </c>
      <c r="E274" s="285">
        <v>1386.3990063999997</v>
      </c>
      <c r="F274" s="337">
        <f t="shared" si="13"/>
        <v>0</v>
      </c>
      <c r="G274" s="285">
        <v>388.27615646800001</v>
      </c>
      <c r="H274" s="284">
        <f t="shared" si="14"/>
        <v>1.67032E-5</v>
      </c>
      <c r="I274" s="284">
        <f t="shared" si="12"/>
        <v>1.2047902460181685E-6</v>
      </c>
      <c r="J274" s="341"/>
      <c r="K274" s="285">
        <v>1.67032E-5</v>
      </c>
      <c r="L274" s="285">
        <v>0</v>
      </c>
      <c r="N274" s="44"/>
    </row>
    <row r="275" spans="1:17" s="40" customFormat="1" ht="17.649999999999999" customHeight="1" x14ac:dyDescent="0.25">
      <c r="A275" s="339">
        <v>350</v>
      </c>
      <c r="B275" s="339" t="s">
        <v>219</v>
      </c>
      <c r="C275" s="336" t="s">
        <v>703</v>
      </c>
      <c r="D275" s="285">
        <v>1259.3262720362316</v>
      </c>
      <c r="E275" s="285">
        <v>1259.3262720030395</v>
      </c>
      <c r="F275" s="337">
        <f t="shared" si="13"/>
        <v>-2.6356872240285156E-9</v>
      </c>
      <c r="G275" s="285">
        <v>1259.3262721983999</v>
      </c>
      <c r="H275" s="284">
        <f t="shared" si="14"/>
        <v>1006.1816695111527</v>
      </c>
      <c r="I275" s="284">
        <f t="shared" si="12"/>
        <v>79.898410116605916</v>
      </c>
      <c r="J275" s="341"/>
      <c r="K275" s="285">
        <v>0</v>
      </c>
      <c r="L275" s="285">
        <v>1006.1816695111527</v>
      </c>
      <c r="N275" s="44"/>
    </row>
    <row r="276" spans="1:17" s="40" customFormat="1" ht="20.25" customHeight="1" x14ac:dyDescent="0.25">
      <c r="A276" s="345">
        <v>352</v>
      </c>
      <c r="B276" s="339" t="s">
        <v>219</v>
      </c>
      <c r="C276" s="336" t="s">
        <v>764</v>
      </c>
      <c r="D276" s="285">
        <v>1524.6810576831999</v>
      </c>
      <c r="E276" s="285">
        <v>2139.8129106830393</v>
      </c>
      <c r="F276" s="337">
        <f t="shared" si="13"/>
        <v>40.344952795212862</v>
      </c>
      <c r="G276" s="285">
        <v>1.1692239999999999E-4</v>
      </c>
      <c r="H276" s="284">
        <f t="shared" si="14"/>
        <v>1.1692239999999999E-4</v>
      </c>
      <c r="I276" s="284">
        <f t="shared" si="12"/>
        <v>5.4641412534835935E-6</v>
      </c>
      <c r="J276" s="285"/>
      <c r="K276" s="285">
        <v>1.1692239999999999E-4</v>
      </c>
      <c r="L276" s="285">
        <v>0</v>
      </c>
      <c r="N276" s="44"/>
      <c r="O276" s="65"/>
      <c r="P276" s="65"/>
      <c r="Q276" s="65"/>
    </row>
    <row r="277" spans="1:17" s="40" customFormat="1" ht="17.649999999999999" customHeight="1" x14ac:dyDescent="0.25">
      <c r="A277" s="346" t="s">
        <v>765</v>
      </c>
      <c r="B277" s="346"/>
      <c r="C277" s="346"/>
      <c r="D277" s="299">
        <f>SUM(D278:D310)</f>
        <v>220037.83442565761</v>
      </c>
      <c r="E277" s="299">
        <f>SUM(E278:E310)</f>
        <v>220037.83442929908</v>
      </c>
      <c r="F277" s="333">
        <f>SUM(F278:F310)</f>
        <v>7.7529023201350356E-8</v>
      </c>
      <c r="G277" s="299">
        <f>SUM(G278:G310)</f>
        <v>180355.98860432842</v>
      </c>
      <c r="H277" s="333">
        <f>SUM(H278:H310)</f>
        <v>180355.9886026989</v>
      </c>
      <c r="I277" s="347">
        <f t="shared" si="12"/>
        <v>81.96589876031048</v>
      </c>
      <c r="J277" s="333"/>
      <c r="K277" s="299">
        <f>SUM(K278:K310)</f>
        <v>0</v>
      </c>
      <c r="L277" s="299">
        <f>SUM(L278:L310)</f>
        <v>180355.9886026989</v>
      </c>
    </row>
    <row r="278" spans="1:17" s="40" customFormat="1" ht="17.649999999999999" customHeight="1" x14ac:dyDescent="0.25">
      <c r="A278" s="335">
        <v>1</v>
      </c>
      <c r="B278" s="310" t="s">
        <v>766</v>
      </c>
      <c r="C278" s="348" t="s">
        <v>767</v>
      </c>
      <c r="D278" s="285">
        <v>6021.8376639999997</v>
      </c>
      <c r="E278" s="285">
        <v>6021.8376639999997</v>
      </c>
      <c r="F278" s="284">
        <f>E278/D278*100-100</f>
        <v>0</v>
      </c>
      <c r="G278" s="285">
        <v>6021.8376639999997</v>
      </c>
      <c r="H278" s="285">
        <f t="shared" ref="H278:H310" si="15">+K278+L278</f>
        <v>6021.8376639999997</v>
      </c>
      <c r="I278" s="284">
        <f t="shared" si="12"/>
        <v>100</v>
      </c>
      <c r="J278" s="337"/>
      <c r="K278" s="285">
        <v>0</v>
      </c>
      <c r="L278" s="356">
        <v>6021.8376639999997</v>
      </c>
    </row>
    <row r="279" spans="1:17" s="40" customFormat="1" ht="17.649999999999999" customHeight="1" x14ac:dyDescent="0.25">
      <c r="A279" s="335">
        <v>2</v>
      </c>
      <c r="B279" s="310" t="s">
        <v>117</v>
      </c>
      <c r="C279" s="348" t="s">
        <v>768</v>
      </c>
      <c r="D279" s="285">
        <v>4306.7530879999995</v>
      </c>
      <c r="E279" s="285">
        <v>4306.7530879999995</v>
      </c>
      <c r="F279" s="284">
        <f t="shared" ref="F279:F310" si="16">E279/D279*100-100</f>
        <v>0</v>
      </c>
      <c r="G279" s="285">
        <v>4306.7530879999995</v>
      </c>
      <c r="H279" s="285">
        <f t="shared" si="15"/>
        <v>4306.7530879999995</v>
      </c>
      <c r="I279" s="284">
        <f t="shared" si="12"/>
        <v>100</v>
      </c>
      <c r="J279" s="337"/>
      <c r="K279" s="285">
        <v>0</v>
      </c>
      <c r="L279" s="356">
        <v>4306.7530879999995</v>
      </c>
    </row>
    <row r="280" spans="1:17" s="40" customFormat="1" ht="17.649999999999999" customHeight="1" x14ac:dyDescent="0.25">
      <c r="A280" s="335">
        <v>3</v>
      </c>
      <c r="B280" s="310" t="s">
        <v>117</v>
      </c>
      <c r="C280" s="349" t="s">
        <v>769</v>
      </c>
      <c r="D280" s="285">
        <v>6133.2480079999996</v>
      </c>
      <c r="E280" s="285">
        <v>6133.2480079999996</v>
      </c>
      <c r="F280" s="284">
        <f t="shared" si="16"/>
        <v>0</v>
      </c>
      <c r="G280" s="285">
        <v>6133.2480079999996</v>
      </c>
      <c r="H280" s="285">
        <f t="shared" si="15"/>
        <v>6133.2480079999996</v>
      </c>
      <c r="I280" s="284">
        <f t="shared" si="12"/>
        <v>100</v>
      </c>
      <c r="J280" s="337"/>
      <c r="K280" s="285">
        <v>0</v>
      </c>
      <c r="L280" s="356">
        <v>6133.2480079999996</v>
      </c>
    </row>
    <row r="281" spans="1:17" s="40" customFormat="1" ht="17.649999999999999" customHeight="1" x14ac:dyDescent="0.25">
      <c r="A281" s="335">
        <v>4</v>
      </c>
      <c r="B281" s="310" t="s">
        <v>117</v>
      </c>
      <c r="C281" s="348" t="s">
        <v>770</v>
      </c>
      <c r="D281" s="285">
        <v>2500.8049243244573</v>
      </c>
      <c r="E281" s="285">
        <v>2500.8049247464637</v>
      </c>
      <c r="F281" s="284">
        <f t="shared" si="16"/>
        <v>1.6874835750968487E-8</v>
      </c>
      <c r="G281" s="285">
        <v>2500.8049246487999</v>
      </c>
      <c r="H281" s="285">
        <f t="shared" si="15"/>
        <v>2500.8049246487999</v>
      </c>
      <c r="I281" s="284">
        <f t="shared" si="12"/>
        <v>99.999999996094701</v>
      </c>
      <c r="J281" s="337"/>
      <c r="K281" s="285">
        <v>0</v>
      </c>
      <c r="L281" s="356">
        <v>2500.8049246487999</v>
      </c>
    </row>
    <row r="282" spans="1:17" s="40" customFormat="1" ht="17.649999999999999" customHeight="1" x14ac:dyDescent="0.25">
      <c r="A282" s="335">
        <v>5</v>
      </c>
      <c r="B282" s="310" t="s">
        <v>117</v>
      </c>
      <c r="C282" s="348" t="s">
        <v>771</v>
      </c>
      <c r="D282" s="285">
        <v>2926.2667135802285</v>
      </c>
      <c r="E282" s="285">
        <v>2926.2667135470388</v>
      </c>
      <c r="F282" s="284">
        <f t="shared" si="16"/>
        <v>-1.1341967365297023E-9</v>
      </c>
      <c r="G282" s="285">
        <v>2904.3524159999997</v>
      </c>
      <c r="H282" s="285">
        <f t="shared" si="15"/>
        <v>2904.3524159999997</v>
      </c>
      <c r="I282" s="284">
        <f t="shared" si="12"/>
        <v>99.251117560624678</v>
      </c>
      <c r="J282" s="337"/>
      <c r="K282" s="285">
        <v>0</v>
      </c>
      <c r="L282" s="356">
        <v>2904.3524159999997</v>
      </c>
    </row>
    <row r="283" spans="1:17" s="40" customFormat="1" ht="17.649999999999999" customHeight="1" x14ac:dyDescent="0.25">
      <c r="A283" s="335">
        <v>6</v>
      </c>
      <c r="B283" s="310" t="s">
        <v>125</v>
      </c>
      <c r="C283" s="348" t="s">
        <v>772</v>
      </c>
      <c r="D283" s="285">
        <v>3411.2110199999997</v>
      </c>
      <c r="E283" s="285">
        <v>3411.2110199999997</v>
      </c>
      <c r="F283" s="284">
        <f t="shared" si="16"/>
        <v>0</v>
      </c>
      <c r="G283" s="285">
        <v>3411.2110199999997</v>
      </c>
      <c r="H283" s="285">
        <f t="shared" si="15"/>
        <v>3411.2110199999997</v>
      </c>
      <c r="I283" s="284">
        <f t="shared" si="12"/>
        <v>100</v>
      </c>
      <c r="J283" s="337"/>
      <c r="K283" s="285">
        <v>0</v>
      </c>
      <c r="L283" s="356">
        <v>3411.2110199999997</v>
      </c>
    </row>
    <row r="284" spans="1:17" s="40" customFormat="1" ht="17.649999999999999" customHeight="1" x14ac:dyDescent="0.25">
      <c r="A284" s="335">
        <v>7</v>
      </c>
      <c r="B284" s="310" t="s">
        <v>117</v>
      </c>
      <c r="C284" s="348" t="s">
        <v>773</v>
      </c>
      <c r="D284" s="285">
        <v>4322.1200319999998</v>
      </c>
      <c r="E284" s="285">
        <v>4322.1200319999998</v>
      </c>
      <c r="F284" s="284">
        <f t="shared" si="16"/>
        <v>0</v>
      </c>
      <c r="G284" s="285">
        <v>4322.1200319999998</v>
      </c>
      <c r="H284" s="285">
        <f t="shared" si="15"/>
        <v>4322.1200319999998</v>
      </c>
      <c r="I284" s="284">
        <f t="shared" si="12"/>
        <v>100</v>
      </c>
      <c r="J284" s="337"/>
      <c r="K284" s="285">
        <v>0</v>
      </c>
      <c r="L284" s="356">
        <v>4322.1200319999998</v>
      </c>
    </row>
    <row r="285" spans="1:17" s="40" customFormat="1" ht="17.649999999999999" customHeight="1" x14ac:dyDescent="0.25">
      <c r="A285" s="335">
        <v>8</v>
      </c>
      <c r="B285" s="310" t="s">
        <v>117</v>
      </c>
      <c r="C285" s="348" t="s">
        <v>774</v>
      </c>
      <c r="D285" s="285">
        <v>2697.9008640000002</v>
      </c>
      <c r="E285" s="285">
        <v>2697.9008640000002</v>
      </c>
      <c r="F285" s="284">
        <f t="shared" si="16"/>
        <v>0</v>
      </c>
      <c r="G285" s="285">
        <v>2697.9008640000002</v>
      </c>
      <c r="H285" s="285">
        <f t="shared" si="15"/>
        <v>2697.9008640000002</v>
      </c>
      <c r="I285" s="284">
        <f t="shared" si="12"/>
        <v>100</v>
      </c>
      <c r="J285" s="337"/>
      <c r="K285" s="285">
        <v>0</v>
      </c>
      <c r="L285" s="356">
        <v>2697.9008640000002</v>
      </c>
    </row>
    <row r="286" spans="1:17" s="40" customFormat="1" ht="17.649999999999999" customHeight="1" x14ac:dyDescent="0.25">
      <c r="A286" s="335">
        <v>9</v>
      </c>
      <c r="B286" s="310" t="s">
        <v>117</v>
      </c>
      <c r="C286" s="348" t="s">
        <v>775</v>
      </c>
      <c r="D286" s="285">
        <v>3974.5264399999996</v>
      </c>
      <c r="E286" s="285">
        <v>3974.5264399999996</v>
      </c>
      <c r="F286" s="284">
        <f t="shared" si="16"/>
        <v>0</v>
      </c>
      <c r="G286" s="285">
        <v>3974.5264399999996</v>
      </c>
      <c r="H286" s="285">
        <f t="shared" si="15"/>
        <v>3974.5264399999996</v>
      </c>
      <c r="I286" s="284">
        <f t="shared" si="12"/>
        <v>100</v>
      </c>
      <c r="J286" s="337"/>
      <c r="K286" s="285">
        <v>0</v>
      </c>
      <c r="L286" s="356">
        <v>3974.5264399999996</v>
      </c>
    </row>
    <row r="287" spans="1:17" s="40" customFormat="1" ht="17.649999999999999" customHeight="1" x14ac:dyDescent="0.25">
      <c r="A287" s="335">
        <v>10</v>
      </c>
      <c r="B287" s="310" t="s">
        <v>117</v>
      </c>
      <c r="C287" s="348" t="s">
        <v>776</v>
      </c>
      <c r="D287" s="285">
        <v>5932.1414799999993</v>
      </c>
      <c r="E287" s="285">
        <v>5932.1414799999993</v>
      </c>
      <c r="F287" s="284">
        <f t="shared" si="16"/>
        <v>0</v>
      </c>
      <c r="G287" s="285">
        <v>5932.1414799999993</v>
      </c>
      <c r="H287" s="285">
        <f t="shared" si="15"/>
        <v>5932.1414799999993</v>
      </c>
      <c r="I287" s="284">
        <f t="shared" si="12"/>
        <v>100</v>
      </c>
      <c r="J287" s="337"/>
      <c r="K287" s="285">
        <v>0</v>
      </c>
      <c r="L287" s="356">
        <v>5932.1414799999993</v>
      </c>
    </row>
    <row r="288" spans="1:17" s="40" customFormat="1" ht="17.649999999999999" customHeight="1" x14ac:dyDescent="0.25">
      <c r="A288" s="335">
        <v>11</v>
      </c>
      <c r="B288" s="310" t="s">
        <v>117</v>
      </c>
      <c r="C288" s="348" t="s">
        <v>777</v>
      </c>
      <c r="D288" s="285">
        <v>2857.2493919999997</v>
      </c>
      <c r="E288" s="285">
        <v>2857.2493919999997</v>
      </c>
      <c r="F288" s="284">
        <f t="shared" si="16"/>
        <v>0</v>
      </c>
      <c r="G288" s="285">
        <v>2857.2493919999997</v>
      </c>
      <c r="H288" s="285">
        <f t="shared" si="15"/>
        <v>2857.2493919999997</v>
      </c>
      <c r="I288" s="284">
        <f t="shared" si="12"/>
        <v>100</v>
      </c>
      <c r="J288" s="337"/>
      <c r="K288" s="285">
        <v>0</v>
      </c>
      <c r="L288" s="356">
        <v>2857.2493919999997</v>
      </c>
    </row>
    <row r="289" spans="1:12" s="40" customFormat="1" ht="17.649999999999999" customHeight="1" x14ac:dyDescent="0.25">
      <c r="A289" s="335">
        <v>12</v>
      </c>
      <c r="B289" s="310" t="s">
        <v>117</v>
      </c>
      <c r="C289" s="348" t="s">
        <v>778</v>
      </c>
      <c r="D289" s="285">
        <v>5073.5969999999998</v>
      </c>
      <c r="E289" s="285">
        <v>5073.5969999999998</v>
      </c>
      <c r="F289" s="284">
        <f t="shared" si="16"/>
        <v>0</v>
      </c>
      <c r="G289" s="285">
        <v>5073.5969999999998</v>
      </c>
      <c r="H289" s="285">
        <f t="shared" si="15"/>
        <v>5073.5969999999998</v>
      </c>
      <c r="I289" s="284">
        <f t="shared" si="12"/>
        <v>100</v>
      </c>
      <c r="J289" s="337"/>
      <c r="K289" s="285">
        <v>0</v>
      </c>
      <c r="L289" s="356">
        <v>5073.5969999999998</v>
      </c>
    </row>
    <row r="290" spans="1:12" s="40" customFormat="1" ht="17.649999999999999" customHeight="1" x14ac:dyDescent="0.25">
      <c r="A290" s="335">
        <v>15</v>
      </c>
      <c r="B290" s="310" t="s">
        <v>117</v>
      </c>
      <c r="C290" s="348" t="s">
        <v>779</v>
      </c>
      <c r="D290" s="285">
        <v>9010.4222467275267</v>
      </c>
      <c r="E290" s="285">
        <v>9010.4222467939035</v>
      </c>
      <c r="F290" s="284">
        <f t="shared" si="16"/>
        <v>7.3666228672664147E-10</v>
      </c>
      <c r="G290" s="285">
        <v>9010.4222464031991</v>
      </c>
      <c r="H290" s="285">
        <f t="shared" si="15"/>
        <v>9010.4222464031991</v>
      </c>
      <c r="I290" s="284">
        <f t="shared" si="12"/>
        <v>99.999999995663856</v>
      </c>
      <c r="J290" s="337"/>
      <c r="K290" s="285">
        <v>0</v>
      </c>
      <c r="L290" s="356">
        <v>9010.4222464031991</v>
      </c>
    </row>
    <row r="291" spans="1:12" s="40" customFormat="1" ht="17.649999999999999" customHeight="1" x14ac:dyDescent="0.25">
      <c r="A291" s="335">
        <v>16</v>
      </c>
      <c r="B291" s="310" t="s">
        <v>117</v>
      </c>
      <c r="C291" s="348" t="s">
        <v>780</v>
      </c>
      <c r="D291" s="285">
        <v>2838.4112554644571</v>
      </c>
      <c r="E291" s="285">
        <v>2838.4112553980785</v>
      </c>
      <c r="F291" s="284">
        <f t="shared" si="16"/>
        <v>-2.3385808844977873E-9</v>
      </c>
      <c r="G291" s="285">
        <v>2838.4112557887997</v>
      </c>
      <c r="H291" s="285">
        <f t="shared" si="15"/>
        <v>2838.4112557887997</v>
      </c>
      <c r="I291" s="284">
        <f t="shared" si="12"/>
        <v>100.0000000137655</v>
      </c>
      <c r="J291" s="337"/>
      <c r="K291" s="285">
        <v>0</v>
      </c>
      <c r="L291" s="356">
        <v>2838.4112557887997</v>
      </c>
    </row>
    <row r="292" spans="1:12" s="40" customFormat="1" ht="17.649999999999999" customHeight="1" x14ac:dyDescent="0.25">
      <c r="A292" s="335">
        <v>17</v>
      </c>
      <c r="B292" s="310" t="s">
        <v>117</v>
      </c>
      <c r="C292" s="348" t="s">
        <v>781</v>
      </c>
      <c r="D292" s="285">
        <v>5668.3104937204571</v>
      </c>
      <c r="E292" s="285">
        <v>5668.3104936540776</v>
      </c>
      <c r="F292" s="284">
        <f t="shared" si="16"/>
        <v>-1.1710596936609363E-9</v>
      </c>
      <c r="G292" s="285">
        <v>5668.3104940447993</v>
      </c>
      <c r="H292" s="285">
        <f t="shared" si="15"/>
        <v>5668.3104940447993</v>
      </c>
      <c r="I292" s="284">
        <f t="shared" si="12"/>
        <v>100.00000000689309</v>
      </c>
      <c r="J292" s="350"/>
      <c r="K292" s="285">
        <v>0</v>
      </c>
      <c r="L292" s="356">
        <v>5668.3104940447993</v>
      </c>
    </row>
    <row r="293" spans="1:12" s="40" customFormat="1" ht="17.649999999999999" customHeight="1" x14ac:dyDescent="0.25">
      <c r="A293" s="335">
        <v>18</v>
      </c>
      <c r="B293" s="310" t="s">
        <v>117</v>
      </c>
      <c r="C293" s="348" t="s">
        <v>782</v>
      </c>
      <c r="D293" s="285">
        <v>4458.1790044477548</v>
      </c>
      <c r="E293" s="285">
        <v>4458.1790039925581</v>
      </c>
      <c r="F293" s="284">
        <f t="shared" si="16"/>
        <v>-1.0210371215180203E-8</v>
      </c>
      <c r="G293" s="285">
        <v>4458.1790042856001</v>
      </c>
      <c r="H293" s="285">
        <f t="shared" si="15"/>
        <v>4458.1790042856001</v>
      </c>
      <c r="I293" s="284">
        <f t="shared" si="12"/>
        <v>100.00000000657312</v>
      </c>
      <c r="J293" s="350"/>
      <c r="K293" s="285">
        <v>0</v>
      </c>
      <c r="L293" s="356">
        <v>4458.1790042856001</v>
      </c>
    </row>
    <row r="294" spans="1:12" s="40" customFormat="1" ht="17.649999999999999" customHeight="1" x14ac:dyDescent="0.25">
      <c r="A294" s="335">
        <v>19</v>
      </c>
      <c r="B294" s="310" t="s">
        <v>117</v>
      </c>
      <c r="C294" s="348" t="s">
        <v>783</v>
      </c>
      <c r="D294" s="285">
        <v>9694.667648476001</v>
      </c>
      <c r="E294" s="285">
        <v>9694.6676489643851</v>
      </c>
      <c r="F294" s="284">
        <f t="shared" si="16"/>
        <v>5.0376627314108191E-9</v>
      </c>
      <c r="G294" s="285">
        <v>9662.1153332015983</v>
      </c>
      <c r="H294" s="285">
        <f t="shared" si="15"/>
        <v>9662.1153332015983</v>
      </c>
      <c r="I294" s="284">
        <f t="shared" si="12"/>
        <v>99.664224531036254</v>
      </c>
      <c r="J294" s="337"/>
      <c r="K294" s="285">
        <v>0</v>
      </c>
      <c r="L294" s="356">
        <v>9662.1153332015983</v>
      </c>
    </row>
    <row r="295" spans="1:12" s="40" customFormat="1" ht="17.649999999999999" customHeight="1" x14ac:dyDescent="0.25">
      <c r="A295" s="335">
        <v>20</v>
      </c>
      <c r="B295" s="310" t="s">
        <v>117</v>
      </c>
      <c r="C295" s="348" t="s">
        <v>784</v>
      </c>
      <c r="D295" s="285">
        <v>9546.6036353639993</v>
      </c>
      <c r="E295" s="285">
        <v>9546.6036358523852</v>
      </c>
      <c r="F295" s="284">
        <f t="shared" si="16"/>
        <v>5.1158224323444301E-9</v>
      </c>
      <c r="G295" s="285">
        <v>9546.6036353639993</v>
      </c>
      <c r="H295" s="285">
        <f t="shared" si="15"/>
        <v>9546.6036353639993</v>
      </c>
      <c r="I295" s="284">
        <f t="shared" si="12"/>
        <v>99.999999994884192</v>
      </c>
      <c r="J295" s="337"/>
      <c r="K295" s="285">
        <v>0</v>
      </c>
      <c r="L295" s="356">
        <v>9546.6036353639993</v>
      </c>
    </row>
    <row r="296" spans="1:12" s="40" customFormat="1" ht="17.649999999999999" customHeight="1" x14ac:dyDescent="0.25">
      <c r="A296" s="335">
        <v>21</v>
      </c>
      <c r="B296" s="310" t="s">
        <v>117</v>
      </c>
      <c r="C296" s="348" t="s">
        <v>785</v>
      </c>
      <c r="D296" s="285">
        <v>8068.2870028799998</v>
      </c>
      <c r="E296" s="285">
        <v>8068.2870028799998</v>
      </c>
      <c r="F296" s="284">
        <f t="shared" si="16"/>
        <v>0</v>
      </c>
      <c r="G296" s="285">
        <v>8068.2870028799998</v>
      </c>
      <c r="H296" s="285">
        <f t="shared" si="15"/>
        <v>8068.2870028799998</v>
      </c>
      <c r="I296" s="284">
        <f t="shared" si="12"/>
        <v>100</v>
      </c>
      <c r="J296" s="337"/>
      <c r="K296" s="285">
        <v>0</v>
      </c>
      <c r="L296" s="356">
        <v>8068.2870028799998</v>
      </c>
    </row>
    <row r="297" spans="1:12" s="40" customFormat="1" ht="17.649999999999999" customHeight="1" x14ac:dyDescent="0.25">
      <c r="A297" s="335">
        <v>24</v>
      </c>
      <c r="B297" s="310" t="s">
        <v>117</v>
      </c>
      <c r="C297" s="348" t="s">
        <v>786</v>
      </c>
      <c r="D297" s="285">
        <v>4465.7338950519998</v>
      </c>
      <c r="E297" s="285">
        <v>4465.7338955403848</v>
      </c>
      <c r="F297" s="284">
        <f t="shared" si="16"/>
        <v>1.0936275884887436E-8</v>
      </c>
      <c r="G297" s="285">
        <v>4465.7338950519998</v>
      </c>
      <c r="H297" s="285">
        <f t="shared" si="15"/>
        <v>4465.7338950519998</v>
      </c>
      <c r="I297" s="284">
        <f t="shared" si="12"/>
        <v>99.999999989063724</v>
      </c>
      <c r="J297" s="337"/>
      <c r="K297" s="285">
        <v>0</v>
      </c>
      <c r="L297" s="356">
        <v>4465.7338950519998</v>
      </c>
    </row>
    <row r="298" spans="1:12" s="40" customFormat="1" ht="17.649999999999999" customHeight="1" x14ac:dyDescent="0.25">
      <c r="A298" s="335">
        <v>25</v>
      </c>
      <c r="B298" s="310" t="s">
        <v>117</v>
      </c>
      <c r="C298" s="348" t="s">
        <v>787</v>
      </c>
      <c r="D298" s="285">
        <v>4926.6998221682288</v>
      </c>
      <c r="E298" s="285">
        <v>4926.6998226234236</v>
      </c>
      <c r="F298" s="284">
        <f t="shared" si="16"/>
        <v>9.2393435124904499E-9</v>
      </c>
      <c r="G298" s="285">
        <v>4875.7751562799995</v>
      </c>
      <c r="H298" s="285">
        <f t="shared" si="15"/>
        <v>4875.7751562799995</v>
      </c>
      <c r="I298" s="284">
        <f t="shared" si="12"/>
        <v>98.966353376968939</v>
      </c>
      <c r="J298" s="337"/>
      <c r="K298" s="285">
        <v>0</v>
      </c>
      <c r="L298" s="356">
        <v>4875.7751562799995</v>
      </c>
    </row>
    <row r="299" spans="1:12" s="40" customFormat="1" ht="17.649999999999999" customHeight="1" x14ac:dyDescent="0.25">
      <c r="A299" s="335">
        <v>26</v>
      </c>
      <c r="B299" s="310" t="s">
        <v>117</v>
      </c>
      <c r="C299" s="348" t="s">
        <v>788</v>
      </c>
      <c r="D299" s="285">
        <v>4438.7018034802286</v>
      </c>
      <c r="E299" s="285">
        <v>4438.7018039354234</v>
      </c>
      <c r="F299" s="284">
        <f t="shared" si="16"/>
        <v>1.0255135407533089E-8</v>
      </c>
      <c r="G299" s="285">
        <v>4438.7018036423997</v>
      </c>
      <c r="H299" s="285">
        <f t="shared" si="15"/>
        <v>4438.7018036423997</v>
      </c>
      <c r="I299" s="284">
        <f t="shared" si="12"/>
        <v>99.999999993398433</v>
      </c>
      <c r="J299" s="337"/>
      <c r="K299" s="285">
        <v>0</v>
      </c>
      <c r="L299" s="356">
        <v>4438.7018036423997</v>
      </c>
    </row>
    <row r="300" spans="1:12" s="40" customFormat="1" ht="17.649999999999999" customHeight="1" x14ac:dyDescent="0.25">
      <c r="A300" s="335">
        <v>28</v>
      </c>
      <c r="B300" s="310" t="s">
        <v>183</v>
      </c>
      <c r="C300" s="348" t="s">
        <v>789</v>
      </c>
      <c r="D300" s="285">
        <v>7857.7598530524565</v>
      </c>
      <c r="E300" s="285">
        <v>7857.759853474462</v>
      </c>
      <c r="F300" s="284">
        <f t="shared" si="16"/>
        <v>5.370552003114426E-9</v>
      </c>
      <c r="G300" s="285">
        <v>7857.7598537841895</v>
      </c>
      <c r="H300" s="285">
        <f t="shared" si="15"/>
        <v>7857.7598533767996</v>
      </c>
      <c r="I300" s="284">
        <f t="shared" si="12"/>
        <v>99.999999998757119</v>
      </c>
      <c r="J300" s="337"/>
      <c r="K300" s="285">
        <v>0</v>
      </c>
      <c r="L300" s="356">
        <v>7857.7598533767996</v>
      </c>
    </row>
    <row r="301" spans="1:12" s="40" customFormat="1" ht="17.649999999999999" customHeight="1" x14ac:dyDescent="0.25">
      <c r="A301" s="335">
        <v>29</v>
      </c>
      <c r="B301" s="310" t="s">
        <v>183</v>
      </c>
      <c r="C301" s="348" t="s">
        <v>216</v>
      </c>
      <c r="D301" s="285">
        <v>8044.0272752000001</v>
      </c>
      <c r="E301" s="285">
        <v>8044.0272752000001</v>
      </c>
      <c r="F301" s="284">
        <f t="shared" si="16"/>
        <v>0</v>
      </c>
      <c r="G301" s="285">
        <v>8044.0272752000001</v>
      </c>
      <c r="H301" s="285">
        <f t="shared" si="15"/>
        <v>8044.0272752000001</v>
      </c>
      <c r="I301" s="284">
        <f t="shared" si="12"/>
        <v>100</v>
      </c>
      <c r="J301" s="337"/>
      <c r="K301" s="285">
        <v>0</v>
      </c>
      <c r="L301" s="356">
        <v>8044.0272752000001</v>
      </c>
    </row>
    <row r="302" spans="1:12" s="40" customFormat="1" ht="17.649999999999999" customHeight="1" x14ac:dyDescent="0.25">
      <c r="A302" s="335">
        <v>31</v>
      </c>
      <c r="B302" s="310" t="s">
        <v>790</v>
      </c>
      <c r="C302" s="348" t="s">
        <v>791</v>
      </c>
      <c r="D302" s="285">
        <v>2674.4045560759996</v>
      </c>
      <c r="E302" s="285">
        <v>2674.4045565643846</v>
      </c>
      <c r="F302" s="284">
        <f t="shared" si="16"/>
        <v>1.8261459899804322E-8</v>
      </c>
      <c r="G302" s="285">
        <v>2674.4045564833909</v>
      </c>
      <c r="H302" s="285">
        <f t="shared" si="15"/>
        <v>2674.4045560759996</v>
      </c>
      <c r="I302" s="284">
        <f t="shared" si="12"/>
        <v>99.999999981738554</v>
      </c>
      <c r="J302" s="337"/>
      <c r="K302" s="285">
        <v>0</v>
      </c>
      <c r="L302" s="356">
        <v>2674.4045560759996</v>
      </c>
    </row>
    <row r="303" spans="1:12" s="40" customFormat="1" ht="17.649999999999999" customHeight="1" x14ac:dyDescent="0.25">
      <c r="A303" s="335">
        <v>33</v>
      </c>
      <c r="B303" s="310" t="s">
        <v>790</v>
      </c>
      <c r="C303" s="348" t="s">
        <v>792</v>
      </c>
      <c r="D303" s="285">
        <v>2700.2160110359996</v>
      </c>
      <c r="E303" s="285">
        <v>2700.2160115243846</v>
      </c>
      <c r="F303" s="284">
        <f t="shared" si="16"/>
        <v>1.8086893760482781E-8</v>
      </c>
      <c r="G303" s="285">
        <v>2700.2160114433909</v>
      </c>
      <c r="H303" s="285">
        <f t="shared" si="15"/>
        <v>2700.2160110359996</v>
      </c>
      <c r="I303" s="284">
        <f t="shared" si="12"/>
        <v>99.999999981913106</v>
      </c>
      <c r="J303" s="337"/>
      <c r="K303" s="285">
        <v>0</v>
      </c>
      <c r="L303" s="356">
        <v>2700.2160110359996</v>
      </c>
    </row>
    <row r="304" spans="1:12" s="40" customFormat="1" ht="17.649999999999999" customHeight="1" x14ac:dyDescent="0.25">
      <c r="A304" s="335">
        <v>34</v>
      </c>
      <c r="B304" s="310" t="s">
        <v>790</v>
      </c>
      <c r="C304" s="348" t="s">
        <v>793</v>
      </c>
      <c r="D304" s="285">
        <v>8406.7368788642289</v>
      </c>
      <c r="E304" s="285">
        <v>8406.7368793194237</v>
      </c>
      <c r="F304" s="284">
        <f t="shared" si="16"/>
        <v>5.4146482852956979E-9</v>
      </c>
      <c r="G304" s="285">
        <v>8406.7368794337908</v>
      </c>
      <c r="H304" s="285">
        <f t="shared" si="15"/>
        <v>8406.736879026399</v>
      </c>
      <c r="I304" s="284">
        <f t="shared" si="12"/>
        <v>99.999999996514404</v>
      </c>
      <c r="J304" s="337"/>
      <c r="K304" s="285">
        <v>0</v>
      </c>
      <c r="L304" s="356">
        <v>8406.736879026399</v>
      </c>
    </row>
    <row r="305" spans="1:12" s="40" customFormat="1" ht="17.649999999999999" customHeight="1" x14ac:dyDescent="0.25">
      <c r="A305" s="335">
        <v>36</v>
      </c>
      <c r="B305" s="310" t="s">
        <v>117</v>
      </c>
      <c r="C305" s="348" t="s">
        <v>794</v>
      </c>
      <c r="D305" s="285">
        <v>4403.4239104637545</v>
      </c>
      <c r="E305" s="285">
        <v>4403.4239100085588</v>
      </c>
      <c r="F305" s="284">
        <f t="shared" si="16"/>
        <v>-1.0337302569496387E-8</v>
      </c>
      <c r="G305" s="285">
        <v>3601.2059613415995</v>
      </c>
      <c r="H305" s="285">
        <f t="shared" si="15"/>
        <v>3601.2059613415995</v>
      </c>
      <c r="I305" s="284">
        <f t="shared" si="12"/>
        <v>81.781950476228388</v>
      </c>
      <c r="J305" s="337"/>
      <c r="K305" s="285">
        <v>0</v>
      </c>
      <c r="L305" s="356">
        <v>3601.2059613415995</v>
      </c>
    </row>
    <row r="306" spans="1:12" s="40" customFormat="1" ht="17.649999999999999" customHeight="1" x14ac:dyDescent="0.25">
      <c r="A306" s="335">
        <v>38</v>
      </c>
      <c r="B306" s="310" t="s">
        <v>117</v>
      </c>
      <c r="C306" s="348" t="s">
        <v>795</v>
      </c>
      <c r="D306" s="285">
        <v>17184.728502019621</v>
      </c>
      <c r="E306" s="285">
        <v>17184.728502052858</v>
      </c>
      <c r="F306" s="284">
        <f t="shared" si="16"/>
        <v>1.9339552181918407E-10</v>
      </c>
      <c r="G306" s="285">
        <v>9393.3820248592001</v>
      </c>
      <c r="H306" s="285">
        <f t="shared" si="15"/>
        <v>9393.3820248592001</v>
      </c>
      <c r="I306" s="284">
        <f t="shared" si="12"/>
        <v>54.661218672946056</v>
      </c>
      <c r="J306" s="337"/>
      <c r="K306" s="285">
        <v>0</v>
      </c>
      <c r="L306" s="356">
        <v>9393.3820248592001</v>
      </c>
    </row>
    <row r="307" spans="1:12" s="40" customFormat="1" ht="17.649999999999999" customHeight="1" x14ac:dyDescent="0.25">
      <c r="A307" s="335">
        <v>40</v>
      </c>
      <c r="B307" s="310" t="s">
        <v>790</v>
      </c>
      <c r="C307" s="348" t="s">
        <v>796</v>
      </c>
      <c r="D307" s="285">
        <v>9401.4767964559996</v>
      </c>
      <c r="E307" s="285">
        <v>9401.4767964559996</v>
      </c>
      <c r="F307" s="284">
        <f t="shared" si="16"/>
        <v>0</v>
      </c>
      <c r="G307" s="285">
        <v>2615.0068076519997</v>
      </c>
      <c r="H307" s="285">
        <f t="shared" si="15"/>
        <v>2615.0068076519997</v>
      </c>
      <c r="I307" s="284">
        <f t="shared" si="12"/>
        <v>27.814851477778024</v>
      </c>
      <c r="J307" s="337"/>
      <c r="K307" s="285">
        <v>0</v>
      </c>
      <c r="L307" s="356">
        <v>2615.0068076519997</v>
      </c>
    </row>
    <row r="308" spans="1:12" s="40" customFormat="1" ht="17.649999999999999" customHeight="1" x14ac:dyDescent="0.25">
      <c r="A308" s="335">
        <v>42</v>
      </c>
      <c r="B308" s="310" t="s">
        <v>117</v>
      </c>
      <c r="C308" s="348" t="s">
        <v>797</v>
      </c>
      <c r="D308" s="285">
        <v>10950.891735719755</v>
      </c>
      <c r="E308" s="285">
        <v>10950.891735264559</v>
      </c>
      <c r="F308" s="284">
        <f t="shared" si="16"/>
        <v>-4.1567034259060165E-9</v>
      </c>
      <c r="G308" s="285">
        <v>5587.1115619488</v>
      </c>
      <c r="H308" s="285">
        <f t="shared" si="15"/>
        <v>5587.1115619488</v>
      </c>
      <c r="I308" s="284">
        <f t="shared" si="12"/>
        <v>51.01969498937634</v>
      </c>
      <c r="J308" s="337"/>
      <c r="K308" s="285">
        <v>0</v>
      </c>
      <c r="L308" s="356">
        <v>5587.1115619488</v>
      </c>
    </row>
    <row r="309" spans="1:12" s="40" customFormat="1" ht="14.25" x14ac:dyDescent="0.25">
      <c r="A309" s="335">
        <v>43</v>
      </c>
      <c r="B309" s="310" t="s">
        <v>117</v>
      </c>
      <c r="C309" s="348" t="s">
        <v>798</v>
      </c>
      <c r="D309" s="285">
        <v>24602.889161396</v>
      </c>
      <c r="E309" s="285">
        <v>24602.889161884232</v>
      </c>
      <c r="F309" s="284">
        <f t="shared" si="16"/>
        <v>1.9844605958496686E-9</v>
      </c>
      <c r="G309" s="285">
        <v>5770.2492049687999</v>
      </c>
      <c r="H309" s="285">
        <f t="shared" si="15"/>
        <v>5770.2492049687999</v>
      </c>
      <c r="I309" s="284">
        <f t="shared" si="12"/>
        <v>23.453543065618074</v>
      </c>
      <c r="J309" s="337"/>
      <c r="K309" s="285">
        <v>0</v>
      </c>
      <c r="L309" s="356">
        <v>5770.2492049687999</v>
      </c>
    </row>
    <row r="310" spans="1:12" s="40" customFormat="1" ht="15.75" thickBot="1" x14ac:dyDescent="0.3">
      <c r="A310" s="351">
        <v>45</v>
      </c>
      <c r="B310" s="352" t="s">
        <v>117</v>
      </c>
      <c r="C310" s="353" t="s">
        <v>888</v>
      </c>
      <c r="D310" s="354">
        <v>10537.606311688456</v>
      </c>
      <c r="E310" s="354">
        <v>10537.606311622079</v>
      </c>
      <c r="F310" s="289">
        <f t="shared" si="16"/>
        <v>-6.2991034610604402E-10</v>
      </c>
      <c r="G310" s="354">
        <v>10537.606311622079</v>
      </c>
      <c r="H310" s="354">
        <f t="shared" si="15"/>
        <v>10537.606311622079</v>
      </c>
      <c r="I310" s="289">
        <f t="shared" si="12"/>
        <v>100</v>
      </c>
      <c r="J310" s="355"/>
      <c r="K310" s="354">
        <v>0</v>
      </c>
      <c r="L310" s="357">
        <v>10537.606311622079</v>
      </c>
    </row>
    <row r="311" spans="1:12" ht="15" customHeight="1" x14ac:dyDescent="0.25">
      <c r="A311" s="118" t="s">
        <v>891</v>
      </c>
      <c r="B311" s="118"/>
      <c r="C311" s="118"/>
      <c r="D311" s="118"/>
      <c r="E311" s="118"/>
      <c r="F311" s="118"/>
      <c r="G311" s="136"/>
      <c r="H311" s="118"/>
      <c r="I311" s="118"/>
      <c r="J311" s="118"/>
      <c r="K311" s="118"/>
      <c r="L311" s="118"/>
    </row>
    <row r="312" spans="1:12" ht="15" customHeight="1" x14ac:dyDescent="0.25">
      <c r="A312" s="215" t="s">
        <v>799</v>
      </c>
      <c r="B312" s="215"/>
      <c r="C312" s="215"/>
      <c r="D312" s="215"/>
      <c r="E312" s="215"/>
      <c r="F312" s="215"/>
      <c r="G312" s="215"/>
      <c r="H312" s="215"/>
      <c r="I312" s="215"/>
      <c r="J312" s="215"/>
      <c r="K312" s="215"/>
      <c r="L312" s="215"/>
    </row>
    <row r="313" spans="1:12" ht="15" customHeight="1" x14ac:dyDescent="0.25">
      <c r="A313" s="118" t="s">
        <v>917</v>
      </c>
      <c r="B313" s="118"/>
      <c r="C313" s="118"/>
      <c r="D313" s="118"/>
      <c r="E313" s="118"/>
      <c r="F313" s="118"/>
      <c r="G313" s="118"/>
      <c r="H313" s="118"/>
      <c r="I313" s="118"/>
      <c r="J313" s="118"/>
      <c r="K313" s="118"/>
      <c r="L313" s="118"/>
    </row>
    <row r="314" spans="1:12" ht="15" customHeight="1" x14ac:dyDescent="0.25">
      <c r="A314" s="129" t="s">
        <v>76</v>
      </c>
      <c r="B314" s="129"/>
      <c r="C314" s="129"/>
      <c r="D314" s="129"/>
      <c r="E314" s="129"/>
      <c r="F314" s="129"/>
      <c r="G314" s="129"/>
      <c r="H314" s="129"/>
      <c r="I314" s="129"/>
      <c r="J314" s="129"/>
      <c r="K314" s="129"/>
      <c r="L314" s="129"/>
    </row>
    <row r="315" spans="1:12" s="36" customFormat="1" ht="15" x14ac:dyDescent="0.25">
      <c r="B315" s="66"/>
      <c r="C315" s="67"/>
    </row>
    <row r="316" spans="1:12" s="36" customFormat="1" ht="15" x14ac:dyDescent="0.25">
      <c r="B316" s="66"/>
      <c r="C316" s="67"/>
      <c r="D316" s="68"/>
      <c r="E316" s="68"/>
      <c r="F316" s="68"/>
      <c r="G316" s="68"/>
      <c r="H316" s="68"/>
      <c r="I316" s="68"/>
      <c r="J316" s="68"/>
      <c r="K316" s="68"/>
      <c r="L316" s="68"/>
    </row>
    <row r="317" spans="1:12" s="36" customFormat="1" ht="15" x14ac:dyDescent="0.25">
      <c r="B317" s="66"/>
      <c r="C317" s="67"/>
      <c r="D317" s="68"/>
      <c r="E317" s="68"/>
      <c r="F317" s="68"/>
      <c r="G317" s="68"/>
      <c r="H317" s="68"/>
      <c r="I317" s="68"/>
      <c r="J317" s="68"/>
      <c r="K317" s="68"/>
      <c r="L317" s="68"/>
    </row>
    <row r="318" spans="1:12" s="36" customFormat="1" ht="15" x14ac:dyDescent="0.25">
      <c r="B318" s="66"/>
      <c r="C318" s="67"/>
      <c r="D318" s="68"/>
      <c r="E318" s="68"/>
      <c r="F318" s="68"/>
      <c r="G318" s="68"/>
      <c r="H318" s="68"/>
      <c r="I318" s="68"/>
      <c r="J318" s="68"/>
      <c r="K318" s="68"/>
      <c r="L318" s="68"/>
    </row>
    <row r="319" spans="1:12" s="36" customFormat="1" ht="15" x14ac:dyDescent="0.25">
      <c r="B319" s="66"/>
      <c r="C319" s="67"/>
      <c r="D319" s="69"/>
      <c r="E319" s="69"/>
      <c r="G319" s="69"/>
      <c r="H319" s="69"/>
      <c r="K319" s="69"/>
      <c r="L319" s="69"/>
    </row>
    <row r="320" spans="1:12" x14ac:dyDescent="0.25">
      <c r="C320" s="70"/>
      <c r="D320" s="71"/>
      <c r="E320" s="71"/>
      <c r="F320" s="71"/>
      <c r="G320" s="71"/>
      <c r="H320" s="71"/>
      <c r="I320" s="71"/>
      <c r="J320" s="71"/>
      <c r="K320" s="71"/>
      <c r="L320" s="71"/>
    </row>
    <row r="321" spans="3:12" x14ac:dyDescent="0.25">
      <c r="C321" s="70"/>
      <c r="D321" s="72"/>
      <c r="E321" s="72"/>
      <c r="F321" s="72"/>
      <c r="G321" s="72"/>
      <c r="H321" s="72"/>
      <c r="I321" s="72"/>
      <c r="J321" s="72"/>
      <c r="K321" s="72"/>
      <c r="L321" s="72"/>
    </row>
    <row r="322" spans="3:12" x14ac:dyDescent="0.25">
      <c r="C322" s="70"/>
    </row>
    <row r="323" spans="3:12" x14ac:dyDescent="0.25">
      <c r="C323" s="70"/>
    </row>
    <row r="324" spans="3:12" x14ac:dyDescent="0.25">
      <c r="C324" s="70"/>
    </row>
    <row r="325" spans="3:12" x14ac:dyDescent="0.25">
      <c r="C325" s="70"/>
    </row>
    <row r="326" spans="3:12" x14ac:dyDescent="0.25">
      <c r="C326" s="70"/>
    </row>
    <row r="327" spans="3:12" x14ac:dyDescent="0.25">
      <c r="C327" s="70"/>
    </row>
    <row r="328" spans="3:12" x14ac:dyDescent="0.25">
      <c r="C328" s="70"/>
    </row>
    <row r="329" spans="3:12" x14ac:dyDescent="0.25">
      <c r="C329" s="70"/>
    </row>
    <row r="330" spans="3:12" x14ac:dyDescent="0.25">
      <c r="C330" s="70"/>
    </row>
    <row r="331" spans="3:12" x14ac:dyDescent="0.25">
      <c r="C331" s="70"/>
    </row>
    <row r="332" spans="3:12" x14ac:dyDescent="0.25">
      <c r="C332" s="70"/>
    </row>
    <row r="333" spans="3:12" x14ac:dyDescent="0.25">
      <c r="C333" s="70"/>
    </row>
    <row r="334" spans="3:12" x14ac:dyDescent="0.25">
      <c r="C334" s="70"/>
    </row>
    <row r="335" spans="3:12" x14ac:dyDescent="0.25">
      <c r="C335" s="70"/>
    </row>
    <row r="336" spans="3:12" x14ac:dyDescent="0.25">
      <c r="C336" s="70"/>
    </row>
    <row r="337" spans="3:3" x14ac:dyDescent="0.25">
      <c r="C337" s="70"/>
    </row>
    <row r="338" spans="3:3" x14ac:dyDescent="0.25">
      <c r="C338" s="70"/>
    </row>
    <row r="339" spans="3:3" x14ac:dyDescent="0.25">
      <c r="C339" s="70"/>
    </row>
    <row r="340" spans="3:3" x14ac:dyDescent="0.25">
      <c r="C340" s="70"/>
    </row>
    <row r="341" spans="3:3" x14ac:dyDescent="0.25">
      <c r="C341" s="70"/>
    </row>
    <row r="342" spans="3:3" x14ac:dyDescent="0.25">
      <c r="C342" s="70"/>
    </row>
    <row r="343" spans="3:3" x14ac:dyDescent="0.25">
      <c r="C343" s="70"/>
    </row>
    <row r="344" spans="3:3" x14ac:dyDescent="0.25">
      <c r="C344" s="70"/>
    </row>
    <row r="345" spans="3:3" x14ac:dyDescent="0.25">
      <c r="C345" s="70"/>
    </row>
    <row r="346" spans="3:3" x14ac:dyDescent="0.25">
      <c r="C346" s="70"/>
    </row>
  </sheetData>
  <mergeCells count="16">
    <mergeCell ref="A1:C1"/>
    <mergeCell ref="A2:L2"/>
    <mergeCell ref="A3:F3"/>
    <mergeCell ref="G3:L3"/>
    <mergeCell ref="M3:P3"/>
    <mergeCell ref="A13:C13"/>
    <mergeCell ref="A14:C14"/>
    <mergeCell ref="A277:C277"/>
    <mergeCell ref="A312:L312"/>
    <mergeCell ref="A4:L4"/>
    <mergeCell ref="A9:A11"/>
    <mergeCell ref="B9:C11"/>
    <mergeCell ref="D9:F9"/>
    <mergeCell ref="G9:G10"/>
    <mergeCell ref="H9:I9"/>
    <mergeCell ref="K9:L9"/>
  </mergeCells>
  <printOptions horizontalCentered="1"/>
  <pageMargins left="0.23622047244094491" right="0.23622047244094491" top="0.74803149606299213" bottom="0.74803149606299213" header="0.31496062992125984" footer="0.31496062992125984"/>
  <pageSetup scale="65" fitToHeight="4" orientation="landscape" r:id="rId1"/>
  <ignoredErrors>
    <ignoredError sqref="D11:L11 D13:E14 G13:L14" numberStoredAsText="1"/>
    <ignoredError sqref="F13:F14" numberStoredAsText="1" formula="1"/>
    <ignoredError sqref="F277:H277"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pageSetUpPr fitToPage="1"/>
  </sheetPr>
  <dimension ref="A1:AO346"/>
  <sheetViews>
    <sheetView showGridLines="0" zoomScale="90" zoomScaleNormal="90" zoomScaleSheetLayoutView="80" workbookViewId="0">
      <selection activeCell="R22" sqref="R22"/>
    </sheetView>
  </sheetViews>
  <sheetFormatPr baseColWidth="10" defaultColWidth="11.42578125" defaultRowHeight="12.75" x14ac:dyDescent="0.25"/>
  <cols>
    <col min="1" max="2" width="5" style="50" customWidth="1"/>
    <col min="3" max="3" width="52.85546875" style="60" customWidth="1"/>
    <col min="4" max="5" width="18.7109375" style="50" customWidth="1"/>
    <col min="6" max="6" width="3.42578125" style="50" customWidth="1"/>
    <col min="7" max="7" width="18.7109375" style="50" customWidth="1"/>
    <col min="8" max="10" width="13.7109375" style="50" customWidth="1"/>
    <col min="11" max="12" width="9.28515625" style="50" customWidth="1"/>
    <col min="13" max="13" width="12.42578125" style="50" customWidth="1"/>
    <col min="14" max="16384" width="11.42578125" style="50"/>
  </cols>
  <sheetData>
    <row r="1" spans="1:41" s="270" customFormat="1" ht="49.5" customHeight="1" x14ac:dyDescent="0.2">
      <c r="A1" s="190" t="s">
        <v>894</v>
      </c>
      <c r="B1" s="190"/>
      <c r="C1" s="190"/>
      <c r="D1" s="290" t="s">
        <v>896</v>
      </c>
      <c r="E1" s="290"/>
      <c r="F1" s="290"/>
      <c r="G1" s="290"/>
      <c r="H1" s="316"/>
      <c r="I1" s="316"/>
      <c r="J1" s="316"/>
      <c r="K1" s="316"/>
      <c r="L1" s="316"/>
      <c r="M1" s="316"/>
    </row>
    <row r="2" spans="1:41" s="1" customFormat="1" ht="36" customHeight="1" thickBot="1" x14ac:dyDescent="0.45">
      <c r="A2" s="226" t="s">
        <v>895</v>
      </c>
      <c r="B2" s="226"/>
      <c r="C2" s="226"/>
      <c r="D2" s="226"/>
      <c r="E2" s="226"/>
      <c r="F2" s="226"/>
      <c r="G2" s="226"/>
      <c r="H2" s="226"/>
      <c r="I2" s="226"/>
      <c r="J2" s="226"/>
      <c r="K2" s="226"/>
      <c r="L2" s="226"/>
      <c r="N2" s="318"/>
      <c r="O2" s="318"/>
    </row>
    <row r="3" spans="1:41" customFormat="1" ht="5.25" customHeight="1" x14ac:dyDescent="0.4">
      <c r="A3" s="193"/>
      <c r="B3" s="193"/>
      <c r="C3" s="193"/>
      <c r="D3" s="193"/>
      <c r="E3" s="193"/>
      <c r="F3" s="193"/>
      <c r="G3" s="193"/>
      <c r="H3" s="193"/>
      <c r="I3" s="193"/>
      <c r="J3" s="193"/>
      <c r="K3" s="193"/>
      <c r="L3" s="193"/>
      <c r="M3" s="194"/>
      <c r="N3" s="194"/>
      <c r="O3" s="194"/>
    </row>
    <row r="4" spans="1:41" s="74" customFormat="1" ht="18.95" customHeight="1" x14ac:dyDescent="0.25">
      <c r="A4" s="275" t="s">
        <v>906</v>
      </c>
      <c r="B4" s="275"/>
      <c r="C4" s="360"/>
      <c r="D4" s="275"/>
      <c r="E4" s="275"/>
      <c r="F4" s="275"/>
      <c r="G4" s="275"/>
      <c r="H4" s="275"/>
      <c r="I4" s="275"/>
      <c r="J4" s="275"/>
      <c r="K4" s="275"/>
      <c r="L4" s="275"/>
    </row>
    <row r="5" spans="1:41" s="74" customFormat="1" ht="18.95" customHeight="1" x14ac:dyDescent="0.25">
      <c r="A5" s="275" t="s">
        <v>800</v>
      </c>
      <c r="B5" s="275"/>
      <c r="C5" s="360"/>
      <c r="D5" s="275"/>
      <c r="E5" s="275"/>
      <c r="F5" s="275"/>
      <c r="G5" s="275"/>
      <c r="H5" s="275"/>
      <c r="I5" s="275"/>
      <c r="J5" s="275"/>
      <c r="K5" s="275"/>
      <c r="L5" s="275"/>
      <c r="M5" s="75">
        <v>16.703199999999999</v>
      </c>
    </row>
    <row r="6" spans="1:41" s="74" customFormat="1" ht="18.95" customHeight="1" x14ac:dyDescent="0.25">
      <c r="A6" s="275" t="s">
        <v>1</v>
      </c>
      <c r="B6" s="275"/>
      <c r="C6" s="360"/>
      <c r="D6" s="275"/>
      <c r="E6" s="275"/>
      <c r="F6" s="275"/>
      <c r="G6" s="275"/>
      <c r="H6" s="275"/>
      <c r="I6" s="275"/>
      <c r="J6" s="275"/>
      <c r="K6" s="275"/>
      <c r="L6" s="275"/>
      <c r="M6" s="220"/>
      <c r="N6" s="220"/>
      <c r="O6" s="220"/>
      <c r="P6" s="220"/>
    </row>
    <row r="7" spans="1:41" s="74" customFormat="1" ht="18.95" customHeight="1" x14ac:dyDescent="0.25">
      <c r="A7" s="275" t="s">
        <v>907</v>
      </c>
      <c r="B7" s="275"/>
      <c r="C7" s="360"/>
      <c r="D7" s="275"/>
      <c r="E7" s="275"/>
      <c r="F7" s="275"/>
      <c r="G7" s="275"/>
      <c r="H7" s="275"/>
      <c r="I7" s="275"/>
      <c r="J7" s="275"/>
      <c r="K7" s="275"/>
      <c r="L7" s="275"/>
      <c r="M7" s="220"/>
      <c r="N7" s="220"/>
      <c r="O7" s="220"/>
      <c r="P7" s="220"/>
    </row>
    <row r="8" spans="1:41" s="74" customFormat="1" ht="18.95" customHeight="1" x14ac:dyDescent="0.25">
      <c r="A8" s="275" t="s">
        <v>915</v>
      </c>
      <c r="B8" s="275"/>
      <c r="C8" s="360"/>
      <c r="D8" s="275"/>
      <c r="E8" s="275"/>
      <c r="F8" s="275"/>
      <c r="G8" s="275"/>
      <c r="H8" s="275"/>
      <c r="I8" s="275"/>
      <c r="J8" s="275"/>
      <c r="K8" s="275"/>
      <c r="L8" s="275"/>
    </row>
    <row r="9" spans="1:41" ht="26.25" customHeight="1" x14ac:dyDescent="0.25">
      <c r="A9" s="213" t="s">
        <v>801</v>
      </c>
      <c r="B9" s="200" t="s">
        <v>914</v>
      </c>
      <c r="C9" s="200"/>
      <c r="D9" s="361" t="s">
        <v>802</v>
      </c>
      <c r="E9" s="361"/>
      <c r="F9" s="362"/>
      <c r="G9" s="363" t="s">
        <v>803</v>
      </c>
      <c r="H9" s="213" t="s">
        <v>908</v>
      </c>
      <c r="I9" s="213" t="s">
        <v>804</v>
      </c>
      <c r="J9" s="213" t="s">
        <v>909</v>
      </c>
      <c r="K9" s="213" t="s">
        <v>805</v>
      </c>
      <c r="L9" s="213"/>
    </row>
    <row r="10" spans="1:41" ht="18" customHeight="1" x14ac:dyDescent="0.25">
      <c r="A10" s="213"/>
      <c r="B10" s="200"/>
      <c r="C10" s="200"/>
      <c r="D10" s="213" t="s">
        <v>806</v>
      </c>
      <c r="E10" s="213" t="s">
        <v>807</v>
      </c>
      <c r="F10" s="120"/>
      <c r="G10" s="213" t="s">
        <v>807</v>
      </c>
      <c r="H10" s="213"/>
      <c r="I10" s="213"/>
      <c r="J10" s="213"/>
      <c r="K10" s="361"/>
      <c r="L10" s="361"/>
    </row>
    <row r="11" spans="1:41" ht="46.5" customHeight="1" thickBot="1" x14ac:dyDescent="0.3">
      <c r="A11" s="361"/>
      <c r="B11" s="214"/>
      <c r="C11" s="214"/>
      <c r="D11" s="361"/>
      <c r="E11" s="361"/>
      <c r="F11" s="363"/>
      <c r="G11" s="361"/>
      <c r="H11" s="361"/>
      <c r="I11" s="361"/>
      <c r="J11" s="361"/>
      <c r="K11" s="119" t="s">
        <v>808</v>
      </c>
      <c r="L11" s="119" t="s">
        <v>809</v>
      </c>
    </row>
    <row r="12" spans="1:41" ht="4.5" customHeight="1" thickBot="1" x14ac:dyDescent="0.3">
      <c r="A12" s="358"/>
      <c r="B12" s="359"/>
      <c r="C12" s="359"/>
      <c r="D12" s="358"/>
      <c r="E12" s="358"/>
      <c r="F12" s="358"/>
      <c r="G12" s="358"/>
      <c r="H12" s="358"/>
      <c r="I12" s="358"/>
      <c r="J12" s="358"/>
      <c r="K12" s="359"/>
      <c r="L12" s="359"/>
      <c r="M12" s="118"/>
      <c r="N12" s="118"/>
      <c r="O12" s="118"/>
      <c r="P12" s="118"/>
      <c r="Q12" s="118"/>
      <c r="R12" s="118"/>
      <c r="S12" s="118"/>
      <c r="T12" s="118"/>
      <c r="U12" s="118"/>
      <c r="V12" s="118"/>
      <c r="W12" s="118"/>
      <c r="X12" s="118"/>
      <c r="Y12" s="118"/>
      <c r="Z12" s="118"/>
      <c r="AA12" s="118"/>
      <c r="AB12" s="118"/>
      <c r="AC12" s="118"/>
      <c r="AD12" s="118"/>
      <c r="AE12" s="118"/>
      <c r="AF12" s="118"/>
      <c r="AG12" s="118"/>
      <c r="AH12" s="118"/>
      <c r="AI12" s="118"/>
      <c r="AJ12" s="118"/>
      <c r="AK12" s="118"/>
      <c r="AL12" s="118"/>
      <c r="AM12" s="118"/>
      <c r="AN12" s="118"/>
      <c r="AO12" s="118"/>
    </row>
    <row r="13" spans="1:41" ht="17.100000000000001" customHeight="1" x14ac:dyDescent="0.25">
      <c r="A13" s="365">
        <v>262</v>
      </c>
      <c r="B13" s="366"/>
      <c r="C13" s="367" t="s">
        <v>810</v>
      </c>
      <c r="D13" s="368">
        <f>D14+D30+D39+D53+D64+D77+D116+D134+D144+D166+D191+D213+D224+D232+D236+D246+D261+D275+D285+D292+D296+D301+D306</f>
        <v>2209576.2987374887</v>
      </c>
      <c r="E13" s="368">
        <f>E14+E30+E39+E53+E64+E77+E116+E134+E144+E166+E191+E213+E224+E232+E236+E246+E261+E275+E285+E292+E296+E301+E306</f>
        <v>2209576.2987374887</v>
      </c>
      <c r="F13" s="368"/>
      <c r="G13" s="368">
        <f>G14+G30+G39+G53+G64+G77+G116+G134+G144+G166+G191+G213+G224+G232+G236+G246+G261+G275+G285+G292+G296+G301+G306</f>
        <v>2209576.2987374887</v>
      </c>
      <c r="H13" s="369"/>
      <c r="I13" s="370"/>
      <c r="J13" s="371"/>
      <c r="K13" s="371"/>
      <c r="L13" s="372"/>
    </row>
    <row r="14" spans="1:41" ht="15.95" customHeight="1" x14ac:dyDescent="0.25">
      <c r="A14" s="373" t="s">
        <v>811</v>
      </c>
      <c r="B14" s="373"/>
      <c r="C14" s="373"/>
      <c r="D14" s="374">
        <f>SUM(D15:D29)</f>
        <v>65466.313173077586</v>
      </c>
      <c r="E14" s="374">
        <f>SUM(E15:E29)</f>
        <v>65466.313173077586</v>
      </c>
      <c r="F14" s="374"/>
      <c r="G14" s="374">
        <f>SUM(G15:G29)</f>
        <v>65466.313173077586</v>
      </c>
      <c r="H14" s="364"/>
      <c r="I14" s="375"/>
      <c r="J14" s="375"/>
      <c r="K14" s="375"/>
      <c r="L14" s="376"/>
    </row>
    <row r="15" spans="1:41" ht="17.100000000000001" customHeight="1" x14ac:dyDescent="0.25">
      <c r="A15" s="376">
        <v>1</v>
      </c>
      <c r="B15" s="376" t="s">
        <v>115</v>
      </c>
      <c r="C15" s="377" t="s">
        <v>116</v>
      </c>
      <c r="D15" s="378">
        <v>2932.2537419375999</v>
      </c>
      <c r="E15" s="378">
        <v>2932.2537419375999</v>
      </c>
      <c r="F15" s="378"/>
      <c r="G15" s="378">
        <v>2932.2537419375999</v>
      </c>
      <c r="H15" s="379">
        <v>36732</v>
      </c>
      <c r="I15" s="379">
        <v>36732</v>
      </c>
      <c r="J15" s="379">
        <v>42128</v>
      </c>
      <c r="K15" s="376">
        <v>14</v>
      </c>
      <c r="L15" s="376">
        <v>9</v>
      </c>
      <c r="M15" s="49"/>
    </row>
    <row r="16" spans="1:41" ht="17.100000000000001" customHeight="1" x14ac:dyDescent="0.25">
      <c r="A16" s="376">
        <v>2</v>
      </c>
      <c r="B16" s="376" t="s">
        <v>117</v>
      </c>
      <c r="C16" s="377" t="s">
        <v>737</v>
      </c>
      <c r="D16" s="378">
        <v>12905.4376460736</v>
      </c>
      <c r="E16" s="378">
        <v>12905.4376460736</v>
      </c>
      <c r="F16" s="378"/>
      <c r="G16" s="378">
        <v>12905.4376460736</v>
      </c>
      <c r="H16" s="379">
        <v>37019</v>
      </c>
      <c r="I16" s="379">
        <v>37019</v>
      </c>
      <c r="J16" s="379">
        <v>42460</v>
      </c>
      <c r="K16" s="376">
        <v>14</v>
      </c>
      <c r="L16" s="376">
        <v>3</v>
      </c>
    </row>
    <row r="17" spans="1:12" ht="17.100000000000001" customHeight="1" x14ac:dyDescent="0.25">
      <c r="A17" s="376">
        <v>3</v>
      </c>
      <c r="B17" s="376" t="s">
        <v>119</v>
      </c>
      <c r="C17" s="377" t="s">
        <v>120</v>
      </c>
      <c r="D17" s="378">
        <v>632.24912552319995</v>
      </c>
      <c r="E17" s="378">
        <v>632.24912552319995</v>
      </c>
      <c r="F17" s="378"/>
      <c r="G17" s="378">
        <v>632.24912552319995</v>
      </c>
      <c r="H17" s="379">
        <v>38080</v>
      </c>
      <c r="I17" s="379">
        <v>38080</v>
      </c>
      <c r="J17" s="379">
        <v>41780</v>
      </c>
      <c r="K17" s="376">
        <v>9</v>
      </c>
      <c r="L17" s="376">
        <v>6</v>
      </c>
    </row>
    <row r="18" spans="1:12" ht="17.100000000000001" customHeight="1" x14ac:dyDescent="0.25">
      <c r="A18" s="376">
        <v>4</v>
      </c>
      <c r="B18" s="376" t="s">
        <v>117</v>
      </c>
      <c r="C18" s="377" t="s">
        <v>121</v>
      </c>
      <c r="D18" s="378">
        <v>7903.6217126943993</v>
      </c>
      <c r="E18" s="378">
        <v>7903.6217126943993</v>
      </c>
      <c r="F18" s="378"/>
      <c r="G18" s="378">
        <v>7903.6217126943993</v>
      </c>
      <c r="H18" s="379">
        <v>36786</v>
      </c>
      <c r="I18" s="379">
        <v>36786</v>
      </c>
      <c r="J18" s="379">
        <v>41960</v>
      </c>
      <c r="K18" s="376">
        <v>5</v>
      </c>
      <c r="L18" s="376">
        <v>0</v>
      </c>
    </row>
    <row r="19" spans="1:12" ht="17.100000000000001" customHeight="1" x14ac:dyDescent="0.25">
      <c r="A19" s="376">
        <v>5</v>
      </c>
      <c r="B19" s="376" t="s">
        <v>122</v>
      </c>
      <c r="C19" s="377" t="s">
        <v>123</v>
      </c>
      <c r="D19" s="378">
        <v>1047.8583984712</v>
      </c>
      <c r="E19" s="378">
        <v>1047.8583984712</v>
      </c>
      <c r="F19" s="378"/>
      <c r="G19" s="378">
        <v>1047.8583984712</v>
      </c>
      <c r="H19" s="379">
        <v>37248</v>
      </c>
      <c r="I19" s="379">
        <v>37248</v>
      </c>
      <c r="J19" s="379">
        <v>40878</v>
      </c>
      <c r="K19" s="376">
        <v>9</v>
      </c>
      <c r="L19" s="376">
        <v>5</v>
      </c>
    </row>
    <row r="20" spans="1:12" ht="17.100000000000001" customHeight="1" x14ac:dyDescent="0.25">
      <c r="A20" s="376">
        <v>6</v>
      </c>
      <c r="B20" s="376" t="s">
        <v>117</v>
      </c>
      <c r="C20" s="377" t="s">
        <v>124</v>
      </c>
      <c r="D20" s="378">
        <v>7791.5232469639986</v>
      </c>
      <c r="E20" s="378">
        <v>7791.5232469639986</v>
      </c>
      <c r="F20" s="378"/>
      <c r="G20" s="378">
        <v>7791.5232469639986</v>
      </c>
      <c r="H20" s="379">
        <v>37076</v>
      </c>
      <c r="I20" s="379">
        <v>37076</v>
      </c>
      <c r="J20" s="379">
        <v>42521</v>
      </c>
      <c r="K20" s="376">
        <v>14</v>
      </c>
      <c r="L20" s="376">
        <v>6</v>
      </c>
    </row>
    <row r="21" spans="1:12" ht="17.100000000000001" customHeight="1" x14ac:dyDescent="0.25">
      <c r="A21" s="376">
        <v>7</v>
      </c>
      <c r="B21" s="376" t="s">
        <v>125</v>
      </c>
      <c r="C21" s="377" t="s">
        <v>126</v>
      </c>
      <c r="D21" s="378">
        <v>7276.9155774975998</v>
      </c>
      <c r="E21" s="378">
        <v>7276.9155774975998</v>
      </c>
      <c r="F21" s="378"/>
      <c r="G21" s="378">
        <v>7276.9155774975998</v>
      </c>
      <c r="H21" s="379">
        <v>36168</v>
      </c>
      <c r="I21" s="379">
        <v>36168</v>
      </c>
      <c r="J21" s="379">
        <v>43511</v>
      </c>
      <c r="K21" s="376">
        <v>19</v>
      </c>
      <c r="L21" s="376">
        <v>9</v>
      </c>
    </row>
    <row r="22" spans="1:12" ht="17.100000000000001" customHeight="1" x14ac:dyDescent="0.25">
      <c r="A22" s="376">
        <v>9</v>
      </c>
      <c r="B22" s="376" t="s">
        <v>127</v>
      </c>
      <c r="C22" s="377" t="s">
        <v>128</v>
      </c>
      <c r="D22" s="378">
        <v>4425.6584250911992</v>
      </c>
      <c r="E22" s="378">
        <v>4425.6584250911992</v>
      </c>
      <c r="F22" s="378"/>
      <c r="G22" s="378">
        <v>4425.6584250911992</v>
      </c>
      <c r="H22" s="379">
        <v>36372</v>
      </c>
      <c r="I22" s="379">
        <v>36433</v>
      </c>
      <c r="J22" s="379">
        <v>40009</v>
      </c>
      <c r="K22" s="376">
        <v>9</v>
      </c>
      <c r="L22" s="376">
        <v>9</v>
      </c>
    </row>
    <row r="23" spans="1:12" ht="17.100000000000001" customHeight="1" x14ac:dyDescent="0.25">
      <c r="A23" s="376">
        <v>10</v>
      </c>
      <c r="B23" s="376" t="s">
        <v>127</v>
      </c>
      <c r="C23" s="377" t="s">
        <v>129</v>
      </c>
      <c r="D23" s="378">
        <v>4667.3071438664001</v>
      </c>
      <c r="E23" s="378">
        <v>4667.3071438664001</v>
      </c>
      <c r="F23" s="378"/>
      <c r="G23" s="378">
        <v>4667.3071438664001</v>
      </c>
      <c r="H23" s="379">
        <v>36483</v>
      </c>
      <c r="I23" s="379">
        <v>36742</v>
      </c>
      <c r="J23" s="379">
        <v>42200</v>
      </c>
      <c r="K23" s="376">
        <v>15</v>
      </c>
      <c r="L23" s="376">
        <v>0</v>
      </c>
    </row>
    <row r="24" spans="1:12" ht="17.100000000000001" customHeight="1" x14ac:dyDescent="0.25">
      <c r="A24" s="376">
        <v>11</v>
      </c>
      <c r="B24" s="376" t="s">
        <v>127</v>
      </c>
      <c r="C24" s="377" t="s">
        <v>130</v>
      </c>
      <c r="D24" s="378">
        <v>3046.8905428623998</v>
      </c>
      <c r="E24" s="378">
        <v>3046.8905428623998</v>
      </c>
      <c r="F24" s="378"/>
      <c r="G24" s="378">
        <v>3046.8905428623998</v>
      </c>
      <c r="H24" s="379">
        <v>36314</v>
      </c>
      <c r="I24" s="379">
        <v>36692</v>
      </c>
      <c r="J24" s="379">
        <v>40101</v>
      </c>
      <c r="K24" s="376">
        <v>10</v>
      </c>
      <c r="L24" s="376">
        <v>0</v>
      </c>
    </row>
    <row r="25" spans="1:12" ht="17.100000000000001" customHeight="1" x14ac:dyDescent="0.25">
      <c r="A25" s="376">
        <v>12</v>
      </c>
      <c r="B25" s="376" t="s">
        <v>131</v>
      </c>
      <c r="C25" s="377" t="s">
        <v>132</v>
      </c>
      <c r="D25" s="378">
        <v>3264.8213690623998</v>
      </c>
      <c r="E25" s="378">
        <v>3264.8213690623998</v>
      </c>
      <c r="F25" s="378"/>
      <c r="G25" s="378">
        <v>3264.8213690623998</v>
      </c>
      <c r="H25" s="379">
        <v>36348</v>
      </c>
      <c r="I25" s="379">
        <v>36748</v>
      </c>
      <c r="J25" s="379">
        <v>41654</v>
      </c>
      <c r="K25" s="376">
        <v>14</v>
      </c>
      <c r="L25" s="376">
        <v>3</v>
      </c>
    </row>
    <row r="26" spans="1:12" ht="17.100000000000001" customHeight="1" x14ac:dyDescent="0.25">
      <c r="A26" s="376">
        <v>13</v>
      </c>
      <c r="B26" s="376" t="s">
        <v>131</v>
      </c>
      <c r="C26" s="377" t="s">
        <v>133</v>
      </c>
      <c r="D26" s="378">
        <v>3311.7421945567999</v>
      </c>
      <c r="E26" s="378">
        <v>3311.7421945567999</v>
      </c>
      <c r="F26" s="378"/>
      <c r="G26" s="378">
        <v>3311.7421945567999</v>
      </c>
      <c r="H26" s="379">
        <v>36341</v>
      </c>
      <c r="I26" s="379">
        <v>36341</v>
      </c>
      <c r="J26" s="379">
        <v>42109</v>
      </c>
      <c r="K26" s="376">
        <v>15</v>
      </c>
      <c r="L26" s="376">
        <v>3</v>
      </c>
    </row>
    <row r="27" spans="1:12" ht="17.100000000000001" customHeight="1" x14ac:dyDescent="0.25">
      <c r="A27" s="376">
        <v>14</v>
      </c>
      <c r="B27" s="376" t="s">
        <v>131</v>
      </c>
      <c r="C27" s="377" t="s">
        <v>134</v>
      </c>
      <c r="D27" s="378">
        <v>2117.1340074527998</v>
      </c>
      <c r="E27" s="378">
        <v>2117.1340074527998</v>
      </c>
      <c r="F27" s="378"/>
      <c r="G27" s="378">
        <v>2117.1340074527998</v>
      </c>
      <c r="H27" s="379">
        <v>36402</v>
      </c>
      <c r="I27" s="379">
        <v>36402</v>
      </c>
      <c r="J27" s="379">
        <v>40009</v>
      </c>
      <c r="K27" s="376">
        <v>9</v>
      </c>
      <c r="L27" s="376">
        <v>9</v>
      </c>
    </row>
    <row r="28" spans="1:12" ht="17.100000000000001" customHeight="1" x14ac:dyDescent="0.25">
      <c r="A28" s="376">
        <v>15</v>
      </c>
      <c r="B28" s="376" t="s">
        <v>131</v>
      </c>
      <c r="C28" s="377" t="s">
        <v>135</v>
      </c>
      <c r="D28" s="378">
        <v>1764.1140802752</v>
      </c>
      <c r="E28" s="378">
        <v>1764.1140802752</v>
      </c>
      <c r="F28" s="378"/>
      <c r="G28" s="378">
        <v>1764.1140802752</v>
      </c>
      <c r="H28" s="379">
        <v>36294</v>
      </c>
      <c r="I28" s="379">
        <v>36707</v>
      </c>
      <c r="J28" s="379">
        <v>40101</v>
      </c>
      <c r="K28" s="376">
        <v>10</v>
      </c>
      <c r="L28" s="376">
        <v>0</v>
      </c>
    </row>
    <row r="29" spans="1:12" ht="17.100000000000001" customHeight="1" x14ac:dyDescent="0.25">
      <c r="A29" s="376">
        <v>16</v>
      </c>
      <c r="B29" s="376" t="s">
        <v>131</v>
      </c>
      <c r="C29" s="377" t="s">
        <v>136</v>
      </c>
      <c r="D29" s="378">
        <v>2378.7859607487999</v>
      </c>
      <c r="E29" s="378">
        <v>2378.7859607487999</v>
      </c>
      <c r="F29" s="378"/>
      <c r="G29" s="378">
        <v>2378.7859607487999</v>
      </c>
      <c r="H29" s="379">
        <v>36433</v>
      </c>
      <c r="I29" s="379">
        <v>36433</v>
      </c>
      <c r="J29" s="379">
        <v>41835</v>
      </c>
      <c r="K29" s="376">
        <v>14</v>
      </c>
      <c r="L29" s="376">
        <v>9</v>
      </c>
    </row>
    <row r="30" spans="1:12" ht="17.100000000000001" customHeight="1" x14ac:dyDescent="0.25">
      <c r="A30" s="380" t="s">
        <v>812</v>
      </c>
      <c r="B30" s="380"/>
      <c r="C30" s="380"/>
      <c r="D30" s="374">
        <f>SUM(D31:D38)</f>
        <v>8655.6553816471987</v>
      </c>
      <c r="E30" s="374">
        <f>SUM(E31:E38)</f>
        <v>8655.6553816471987</v>
      </c>
      <c r="F30" s="374"/>
      <c r="G30" s="374">
        <f>SUM(G31:G38)</f>
        <v>8655.6553816471987</v>
      </c>
      <c r="H30" s="376"/>
      <c r="I30" s="376"/>
      <c r="J30" s="376"/>
      <c r="K30" s="376"/>
      <c r="L30" s="376"/>
    </row>
    <row r="31" spans="1:12" ht="17.100000000000001" customHeight="1" x14ac:dyDescent="0.25">
      <c r="A31" s="376">
        <v>17</v>
      </c>
      <c r="B31" s="376" t="s">
        <v>127</v>
      </c>
      <c r="C31" s="377" t="s">
        <v>137</v>
      </c>
      <c r="D31" s="378">
        <v>1200.2043437159998</v>
      </c>
      <c r="E31" s="378">
        <v>1200.2043437159998</v>
      </c>
      <c r="F31" s="378"/>
      <c r="G31" s="378">
        <v>1200.2043437159998</v>
      </c>
      <c r="H31" s="379">
        <v>37075</v>
      </c>
      <c r="I31" s="379">
        <v>37498</v>
      </c>
      <c r="J31" s="379">
        <v>40816</v>
      </c>
      <c r="K31" s="376">
        <v>9</v>
      </c>
      <c r="L31" s="376">
        <v>11</v>
      </c>
    </row>
    <row r="32" spans="1:12" ht="17.100000000000001" customHeight="1" x14ac:dyDescent="0.25">
      <c r="A32" s="376">
        <v>18</v>
      </c>
      <c r="B32" s="376" t="s">
        <v>127</v>
      </c>
      <c r="C32" s="377" t="s">
        <v>138</v>
      </c>
      <c r="D32" s="378">
        <v>1113.1882883752</v>
      </c>
      <c r="E32" s="378">
        <v>1113.1882883752</v>
      </c>
      <c r="F32" s="378"/>
      <c r="G32" s="378">
        <v>1113.1882883752</v>
      </c>
      <c r="H32" s="379">
        <v>37106</v>
      </c>
      <c r="I32" s="379">
        <v>37398</v>
      </c>
      <c r="J32" s="379">
        <v>40908</v>
      </c>
      <c r="K32" s="376">
        <v>9</v>
      </c>
      <c r="L32" s="376">
        <v>11</v>
      </c>
    </row>
    <row r="33" spans="1:12" ht="17.100000000000001" customHeight="1" x14ac:dyDescent="0.25">
      <c r="A33" s="376">
        <v>19</v>
      </c>
      <c r="B33" s="376" t="s">
        <v>127</v>
      </c>
      <c r="C33" s="377" t="s">
        <v>139</v>
      </c>
      <c r="D33" s="378">
        <v>963.51077954959987</v>
      </c>
      <c r="E33" s="378">
        <v>963.51077954959987</v>
      </c>
      <c r="F33" s="378"/>
      <c r="G33" s="378">
        <v>963.51077954959987</v>
      </c>
      <c r="H33" s="379">
        <v>37105</v>
      </c>
      <c r="I33" s="379">
        <v>37188</v>
      </c>
      <c r="J33" s="379">
        <v>40739</v>
      </c>
      <c r="K33" s="376">
        <v>9</v>
      </c>
      <c r="L33" s="376">
        <v>9</v>
      </c>
    </row>
    <row r="34" spans="1:12" ht="17.100000000000001" customHeight="1" x14ac:dyDescent="0.25">
      <c r="A34" s="376">
        <v>20</v>
      </c>
      <c r="B34" s="376" t="s">
        <v>127</v>
      </c>
      <c r="C34" s="377" t="s">
        <v>140</v>
      </c>
      <c r="D34" s="378">
        <v>915.3723742912</v>
      </c>
      <c r="E34" s="378">
        <v>915.3723742912</v>
      </c>
      <c r="F34" s="378"/>
      <c r="G34" s="378">
        <v>915.3723742912</v>
      </c>
      <c r="H34" s="379">
        <v>37022</v>
      </c>
      <c r="I34" s="379">
        <v>37103</v>
      </c>
      <c r="J34" s="379">
        <v>40816</v>
      </c>
      <c r="K34" s="376">
        <v>10</v>
      </c>
      <c r="L34" s="376">
        <v>4</v>
      </c>
    </row>
    <row r="35" spans="1:12" ht="17.100000000000001" customHeight="1" x14ac:dyDescent="0.25">
      <c r="A35" s="376">
        <v>21</v>
      </c>
      <c r="B35" s="376" t="s">
        <v>131</v>
      </c>
      <c r="C35" s="377" t="s">
        <v>141</v>
      </c>
      <c r="D35" s="378">
        <v>1375.6340779544</v>
      </c>
      <c r="E35" s="378">
        <v>1375.6340779544</v>
      </c>
      <c r="F35" s="378"/>
      <c r="G35" s="378">
        <v>1375.6340779544</v>
      </c>
      <c r="H35" s="379">
        <v>37075</v>
      </c>
      <c r="I35" s="379">
        <v>37134</v>
      </c>
      <c r="J35" s="379">
        <v>40786</v>
      </c>
      <c r="K35" s="376">
        <v>10</v>
      </c>
      <c r="L35" s="376">
        <v>1</v>
      </c>
    </row>
    <row r="36" spans="1:12" ht="17.100000000000001" customHeight="1" x14ac:dyDescent="0.25">
      <c r="A36" s="376">
        <v>22</v>
      </c>
      <c r="B36" s="376" t="s">
        <v>131</v>
      </c>
      <c r="C36" s="377" t="s">
        <v>142</v>
      </c>
      <c r="D36" s="378">
        <v>1084.2229853008</v>
      </c>
      <c r="E36" s="378">
        <v>1084.2229853008</v>
      </c>
      <c r="F36" s="378"/>
      <c r="G36" s="378">
        <v>1084.2229853008</v>
      </c>
      <c r="H36" s="379">
        <v>37134</v>
      </c>
      <c r="I36" s="379">
        <v>37200</v>
      </c>
      <c r="J36" s="379">
        <v>40739</v>
      </c>
      <c r="K36" s="376">
        <v>9</v>
      </c>
      <c r="L36" s="376">
        <v>11</v>
      </c>
    </row>
    <row r="37" spans="1:12" ht="17.100000000000001" customHeight="1" x14ac:dyDescent="0.25">
      <c r="A37" s="376">
        <v>23</v>
      </c>
      <c r="B37" s="376" t="s">
        <v>131</v>
      </c>
      <c r="C37" s="377" t="s">
        <v>143</v>
      </c>
      <c r="D37" s="378">
        <v>726.73122730959994</v>
      </c>
      <c r="E37" s="378">
        <v>726.73122730959994</v>
      </c>
      <c r="F37" s="378"/>
      <c r="G37" s="378">
        <v>726.73122730959994</v>
      </c>
      <c r="H37" s="379">
        <v>36999</v>
      </c>
      <c r="I37" s="379">
        <v>36999</v>
      </c>
      <c r="J37" s="379">
        <v>40816</v>
      </c>
      <c r="K37" s="376">
        <v>9</v>
      </c>
      <c r="L37" s="376">
        <v>11</v>
      </c>
    </row>
    <row r="38" spans="1:12" ht="17.100000000000001" customHeight="1" x14ac:dyDescent="0.25">
      <c r="A38" s="376">
        <v>24</v>
      </c>
      <c r="B38" s="376" t="s">
        <v>131</v>
      </c>
      <c r="C38" s="377" t="s">
        <v>144</v>
      </c>
      <c r="D38" s="378">
        <v>1276.7913051503999</v>
      </c>
      <c r="E38" s="378">
        <v>1276.7913051503999</v>
      </c>
      <c r="F38" s="378"/>
      <c r="G38" s="378">
        <v>1276.7913051503999</v>
      </c>
      <c r="H38" s="379">
        <v>37022</v>
      </c>
      <c r="I38" s="379">
        <v>37314</v>
      </c>
      <c r="J38" s="379">
        <v>40908</v>
      </c>
      <c r="K38" s="376">
        <v>10</v>
      </c>
      <c r="L38" s="376">
        <v>2</v>
      </c>
    </row>
    <row r="39" spans="1:12" ht="17.100000000000001" customHeight="1" x14ac:dyDescent="0.25">
      <c r="A39" s="380" t="s">
        <v>813</v>
      </c>
      <c r="B39" s="380"/>
      <c r="C39" s="380"/>
      <c r="D39" s="374">
        <f>SUM(D40:D52)</f>
        <v>60551.184375624784</v>
      </c>
      <c r="E39" s="374">
        <f>SUM(E40:E52)</f>
        <v>60551.184375624784</v>
      </c>
      <c r="F39" s="374"/>
      <c r="G39" s="374">
        <f>SUM(G40:G52)</f>
        <v>60551.184375624784</v>
      </c>
      <c r="H39" s="376"/>
      <c r="I39" s="376"/>
      <c r="J39" s="376"/>
      <c r="K39" s="376"/>
      <c r="L39" s="376"/>
    </row>
    <row r="40" spans="1:12" ht="17.100000000000001" customHeight="1" x14ac:dyDescent="0.25">
      <c r="A40" s="376">
        <v>25</v>
      </c>
      <c r="B40" s="376" t="s">
        <v>115</v>
      </c>
      <c r="C40" s="377" t="s">
        <v>145</v>
      </c>
      <c r="D40" s="378">
        <v>5547.1751628311995</v>
      </c>
      <c r="E40" s="378">
        <v>5547.1751628311995</v>
      </c>
      <c r="F40" s="378"/>
      <c r="G40" s="378">
        <v>5547.1751628311995</v>
      </c>
      <c r="H40" s="379">
        <v>37581</v>
      </c>
      <c r="I40" s="379">
        <v>37823</v>
      </c>
      <c r="J40" s="379">
        <v>43290</v>
      </c>
      <c r="K40" s="376">
        <v>15</v>
      </c>
      <c r="L40" s="376">
        <v>6</v>
      </c>
    </row>
    <row r="41" spans="1:12" ht="17.100000000000001" customHeight="1" x14ac:dyDescent="0.25">
      <c r="A41" s="376">
        <v>26</v>
      </c>
      <c r="B41" s="376" t="s">
        <v>146</v>
      </c>
      <c r="C41" s="377" t="s">
        <v>147</v>
      </c>
      <c r="D41" s="378">
        <v>22460.852469985599</v>
      </c>
      <c r="E41" s="378">
        <v>22460.852469985599</v>
      </c>
      <c r="F41" s="378"/>
      <c r="G41" s="378">
        <v>22460.852469985599</v>
      </c>
      <c r="H41" s="379">
        <v>38380</v>
      </c>
      <c r="I41" s="379">
        <v>38380</v>
      </c>
      <c r="J41" s="379">
        <v>43341</v>
      </c>
      <c r="K41" s="376">
        <v>13</v>
      </c>
      <c r="L41" s="376">
        <v>9</v>
      </c>
    </row>
    <row r="42" spans="1:12" ht="17.100000000000001" customHeight="1" x14ac:dyDescent="0.25">
      <c r="A42" s="376">
        <v>27</v>
      </c>
      <c r="B42" s="376" t="s">
        <v>127</v>
      </c>
      <c r="C42" s="377" t="s">
        <v>738</v>
      </c>
      <c r="D42" s="378">
        <v>6670.2720065879994</v>
      </c>
      <c r="E42" s="378">
        <v>6670.2720065879994</v>
      </c>
      <c r="F42" s="378"/>
      <c r="G42" s="378">
        <v>6670.2720065879994</v>
      </c>
      <c r="H42" s="379">
        <v>37105</v>
      </c>
      <c r="I42" s="379">
        <v>37863</v>
      </c>
      <c r="J42" s="379">
        <v>43279</v>
      </c>
      <c r="K42" s="376">
        <v>16</v>
      </c>
      <c r="L42" s="376">
        <v>8</v>
      </c>
    </row>
    <row r="43" spans="1:12" ht="17.100000000000001" customHeight="1" x14ac:dyDescent="0.25">
      <c r="A43" s="376">
        <v>28</v>
      </c>
      <c r="B43" s="376" t="s">
        <v>127</v>
      </c>
      <c r="C43" s="377" t="s">
        <v>149</v>
      </c>
      <c r="D43" s="378">
        <v>9097.6871627208002</v>
      </c>
      <c r="E43" s="378">
        <v>9097.6871627208002</v>
      </c>
      <c r="F43" s="378"/>
      <c r="G43" s="378">
        <v>9097.6871627208002</v>
      </c>
      <c r="H43" s="379">
        <v>37188</v>
      </c>
      <c r="I43" s="379">
        <v>38060</v>
      </c>
      <c r="J43" s="379">
        <v>43290</v>
      </c>
      <c r="K43" s="376">
        <v>16</v>
      </c>
      <c r="L43" s="376">
        <v>3</v>
      </c>
    </row>
    <row r="44" spans="1:12" ht="17.100000000000001" customHeight="1" x14ac:dyDescent="0.25">
      <c r="A44" s="376">
        <v>29</v>
      </c>
      <c r="B44" s="376" t="s">
        <v>127</v>
      </c>
      <c r="C44" s="377" t="s">
        <v>150</v>
      </c>
      <c r="D44" s="378">
        <v>1406.5959980407999</v>
      </c>
      <c r="E44" s="378">
        <v>1406.5959980407999</v>
      </c>
      <c r="F44" s="378"/>
      <c r="G44" s="378">
        <v>1406.5959980407999</v>
      </c>
      <c r="H44" s="379">
        <v>37550</v>
      </c>
      <c r="I44" s="379">
        <v>37739</v>
      </c>
      <c r="J44" s="379">
        <v>41365</v>
      </c>
      <c r="K44" s="376">
        <v>10</v>
      </c>
      <c r="L44" s="376">
        <v>6</v>
      </c>
    </row>
    <row r="45" spans="1:12" ht="17.100000000000001" customHeight="1" x14ac:dyDescent="0.25">
      <c r="A45" s="376">
        <v>30</v>
      </c>
      <c r="B45" s="376" t="s">
        <v>127</v>
      </c>
      <c r="C45" s="377" t="s">
        <v>151</v>
      </c>
      <c r="D45" s="378">
        <v>3144.6386213447995</v>
      </c>
      <c r="E45" s="378">
        <v>3144.6386213447995</v>
      </c>
      <c r="F45" s="378"/>
      <c r="G45" s="378">
        <v>3144.6386213447995</v>
      </c>
      <c r="H45" s="379">
        <v>37484</v>
      </c>
      <c r="I45" s="379">
        <v>37977</v>
      </c>
      <c r="J45" s="379">
        <v>43290</v>
      </c>
      <c r="K45" s="376">
        <v>15</v>
      </c>
      <c r="L45" s="376">
        <v>9</v>
      </c>
    </row>
    <row r="46" spans="1:12" ht="17.100000000000001" customHeight="1" x14ac:dyDescent="0.25">
      <c r="A46" s="376">
        <v>31</v>
      </c>
      <c r="B46" s="376" t="s">
        <v>127</v>
      </c>
      <c r="C46" s="377" t="s">
        <v>152</v>
      </c>
      <c r="D46" s="378">
        <v>2460.3010343111996</v>
      </c>
      <c r="E46" s="378">
        <v>2460.3010343111996</v>
      </c>
      <c r="F46" s="378"/>
      <c r="G46" s="378">
        <v>2460.3010343111996</v>
      </c>
      <c r="H46" s="379">
        <v>37931</v>
      </c>
      <c r="I46" s="379">
        <v>37931</v>
      </c>
      <c r="J46" s="379">
        <v>43341</v>
      </c>
      <c r="K46" s="376">
        <v>14</v>
      </c>
      <c r="L46" s="376">
        <v>9</v>
      </c>
    </row>
    <row r="47" spans="1:12" ht="17.100000000000001" customHeight="1" x14ac:dyDescent="0.25">
      <c r="A47" s="376">
        <v>32</v>
      </c>
      <c r="B47" s="376" t="s">
        <v>131</v>
      </c>
      <c r="C47" s="377" t="s">
        <v>153</v>
      </c>
      <c r="D47" s="378">
        <v>1278.8373469311998</v>
      </c>
      <c r="E47" s="378">
        <v>1278.8373469311998</v>
      </c>
      <c r="F47" s="378"/>
      <c r="G47" s="378">
        <v>1278.8373469311998</v>
      </c>
      <c r="H47" s="379">
        <v>37579</v>
      </c>
      <c r="I47" s="379">
        <v>37579</v>
      </c>
      <c r="J47" s="379">
        <v>41262</v>
      </c>
      <c r="K47" s="376">
        <v>10</v>
      </c>
      <c r="L47" s="376">
        <v>0</v>
      </c>
    </row>
    <row r="48" spans="1:12" ht="17.100000000000001" customHeight="1" x14ac:dyDescent="0.25">
      <c r="A48" s="376">
        <v>33</v>
      </c>
      <c r="B48" s="376" t="s">
        <v>131</v>
      </c>
      <c r="C48" s="377" t="s">
        <v>154</v>
      </c>
      <c r="D48" s="378">
        <v>1622.4047661967998</v>
      </c>
      <c r="E48" s="378">
        <v>1622.4047661967998</v>
      </c>
      <c r="F48" s="378"/>
      <c r="G48" s="378">
        <v>1622.4047661967998</v>
      </c>
      <c r="H48" s="379">
        <v>37603</v>
      </c>
      <c r="I48" s="379">
        <v>38518</v>
      </c>
      <c r="J48" s="379">
        <v>42069</v>
      </c>
      <c r="K48" s="376">
        <v>11</v>
      </c>
      <c r="L48" s="376">
        <v>9</v>
      </c>
    </row>
    <row r="49" spans="1:12" ht="17.100000000000001" customHeight="1" x14ac:dyDescent="0.25">
      <c r="A49" s="376">
        <v>34</v>
      </c>
      <c r="B49" s="376" t="s">
        <v>131</v>
      </c>
      <c r="C49" s="377" t="s">
        <v>155</v>
      </c>
      <c r="D49" s="378">
        <v>532.25179412880004</v>
      </c>
      <c r="E49" s="378">
        <v>532.25179412880004</v>
      </c>
      <c r="F49" s="378"/>
      <c r="G49" s="378">
        <v>532.25179412880004</v>
      </c>
      <c r="H49" s="379">
        <v>37307</v>
      </c>
      <c r="I49" s="379">
        <v>37572</v>
      </c>
      <c r="J49" s="379">
        <v>41226</v>
      </c>
      <c r="K49" s="376">
        <v>10</v>
      </c>
      <c r="L49" s="376">
        <v>9</v>
      </c>
    </row>
    <row r="50" spans="1:12" ht="17.100000000000001" customHeight="1" x14ac:dyDescent="0.25">
      <c r="A50" s="376">
        <v>35</v>
      </c>
      <c r="B50" s="376" t="s">
        <v>131</v>
      </c>
      <c r="C50" s="377" t="s">
        <v>156</v>
      </c>
      <c r="D50" s="378">
        <v>1137.0773386407998</v>
      </c>
      <c r="E50" s="378">
        <v>1137.0773386407998</v>
      </c>
      <c r="F50" s="378"/>
      <c r="G50" s="378">
        <v>1137.0773386407998</v>
      </c>
      <c r="H50" s="379">
        <v>37386</v>
      </c>
      <c r="I50" s="379">
        <v>37448</v>
      </c>
      <c r="J50" s="379">
        <v>40739</v>
      </c>
      <c r="K50" s="376">
        <v>9</v>
      </c>
      <c r="L50" s="376">
        <v>2</v>
      </c>
    </row>
    <row r="51" spans="1:12" ht="17.100000000000001" customHeight="1" x14ac:dyDescent="0.25">
      <c r="A51" s="376">
        <v>36</v>
      </c>
      <c r="B51" s="376" t="s">
        <v>131</v>
      </c>
      <c r="C51" s="377" t="s">
        <v>157</v>
      </c>
      <c r="D51" s="378">
        <v>1687.3223042023999</v>
      </c>
      <c r="E51" s="378">
        <v>1687.3223042023999</v>
      </c>
      <c r="F51" s="378"/>
      <c r="G51" s="378">
        <v>1687.3223042023999</v>
      </c>
      <c r="H51" s="379">
        <v>37732</v>
      </c>
      <c r="I51" s="379">
        <v>37865</v>
      </c>
      <c r="J51" s="379">
        <v>41534</v>
      </c>
      <c r="K51" s="376">
        <v>9</v>
      </c>
      <c r="L51" s="376">
        <v>11</v>
      </c>
    </row>
    <row r="52" spans="1:12" ht="17.100000000000001" customHeight="1" x14ac:dyDescent="0.25">
      <c r="A52" s="376">
        <v>37</v>
      </c>
      <c r="B52" s="376" t="s">
        <v>131</v>
      </c>
      <c r="C52" s="377" t="s">
        <v>158</v>
      </c>
      <c r="D52" s="378">
        <v>3505.7683697023999</v>
      </c>
      <c r="E52" s="378">
        <v>3505.7683697023999</v>
      </c>
      <c r="F52" s="378"/>
      <c r="G52" s="378">
        <v>3505.7683697023999</v>
      </c>
      <c r="H52" s="379">
        <v>37489</v>
      </c>
      <c r="I52" s="379">
        <v>37603</v>
      </c>
      <c r="J52" s="379">
        <v>41204</v>
      </c>
      <c r="K52" s="376">
        <v>10</v>
      </c>
      <c r="L52" s="376">
        <v>0</v>
      </c>
    </row>
    <row r="53" spans="1:12" ht="17.100000000000001" customHeight="1" x14ac:dyDescent="0.25">
      <c r="A53" s="380" t="s">
        <v>814</v>
      </c>
      <c r="B53" s="380"/>
      <c r="C53" s="380"/>
      <c r="D53" s="374">
        <f>SUM(D54:D63)</f>
        <v>37061.35580664</v>
      </c>
      <c r="E53" s="374">
        <f>SUM(E54:E63)</f>
        <v>37061.35580664</v>
      </c>
      <c r="F53" s="374"/>
      <c r="G53" s="374">
        <f>SUM(G54:G63)</f>
        <v>37061.35580664</v>
      </c>
      <c r="H53" s="381"/>
      <c r="I53" s="381"/>
      <c r="J53" s="381"/>
      <c r="K53" s="376"/>
      <c r="L53" s="376"/>
    </row>
    <row r="54" spans="1:12" ht="17.100000000000001" customHeight="1" x14ac:dyDescent="0.25">
      <c r="A54" s="376">
        <v>38</v>
      </c>
      <c r="B54" s="376" t="s">
        <v>117</v>
      </c>
      <c r="C54" s="377" t="s">
        <v>159</v>
      </c>
      <c r="D54" s="378">
        <v>15189.780289866399</v>
      </c>
      <c r="E54" s="378">
        <v>15189.780289866399</v>
      </c>
      <c r="F54" s="378"/>
      <c r="G54" s="378">
        <v>15189.780289866399</v>
      </c>
      <c r="H54" s="379">
        <v>37955</v>
      </c>
      <c r="I54" s="379">
        <v>37955</v>
      </c>
      <c r="J54" s="379">
        <v>43341</v>
      </c>
      <c r="K54" s="376">
        <v>14</v>
      </c>
      <c r="L54" s="376">
        <v>4</v>
      </c>
    </row>
    <row r="55" spans="1:12" ht="17.100000000000001" customHeight="1" x14ac:dyDescent="0.25">
      <c r="A55" s="376">
        <v>39</v>
      </c>
      <c r="B55" s="376" t="s">
        <v>127</v>
      </c>
      <c r="C55" s="377" t="s">
        <v>160</v>
      </c>
      <c r="D55" s="378">
        <v>1749.9968028863998</v>
      </c>
      <c r="E55" s="378">
        <v>1749.9968028863998</v>
      </c>
      <c r="F55" s="378"/>
      <c r="G55" s="378">
        <v>1749.9968028863998</v>
      </c>
      <c r="H55" s="379">
        <v>37795</v>
      </c>
      <c r="I55" s="379">
        <v>37851</v>
      </c>
      <c r="J55" s="379">
        <v>43279</v>
      </c>
      <c r="K55" s="376">
        <v>14</v>
      </c>
      <c r="L55" s="376">
        <v>8</v>
      </c>
    </row>
    <row r="56" spans="1:12" s="80" customFormat="1" ht="17.100000000000001" customHeight="1" x14ac:dyDescent="0.25">
      <c r="A56" s="376">
        <v>40</v>
      </c>
      <c r="B56" s="376" t="s">
        <v>127</v>
      </c>
      <c r="C56" s="377" t="s">
        <v>739</v>
      </c>
      <c r="D56" s="378">
        <v>657.78688184800001</v>
      </c>
      <c r="E56" s="378">
        <v>657.78688184800001</v>
      </c>
      <c r="F56" s="378"/>
      <c r="G56" s="378">
        <v>657.78688184800001</v>
      </c>
      <c r="H56" s="379">
        <v>38200</v>
      </c>
      <c r="I56" s="379">
        <v>38366</v>
      </c>
      <c r="J56" s="379">
        <v>42184</v>
      </c>
      <c r="K56" s="376">
        <v>10</v>
      </c>
      <c r="L56" s="376">
        <v>10</v>
      </c>
    </row>
    <row r="57" spans="1:12" ht="17.100000000000001" customHeight="1" x14ac:dyDescent="0.25">
      <c r="A57" s="376">
        <v>41</v>
      </c>
      <c r="B57" s="376" t="s">
        <v>127</v>
      </c>
      <c r="C57" s="377" t="s">
        <v>740</v>
      </c>
      <c r="D57" s="378">
        <v>6700.1096676888001</v>
      </c>
      <c r="E57" s="378">
        <v>6700.1096676888001</v>
      </c>
      <c r="F57" s="378"/>
      <c r="G57" s="378">
        <v>6700.1096676888001</v>
      </c>
      <c r="H57" s="379">
        <v>37966</v>
      </c>
      <c r="I57" s="379">
        <v>37966</v>
      </c>
      <c r="J57" s="379">
        <v>43290</v>
      </c>
      <c r="K57" s="376">
        <v>14</v>
      </c>
      <c r="L57" s="376">
        <v>3</v>
      </c>
    </row>
    <row r="58" spans="1:12" ht="17.100000000000001" customHeight="1" x14ac:dyDescent="0.25">
      <c r="A58" s="376">
        <v>42</v>
      </c>
      <c r="B58" s="376" t="s">
        <v>127</v>
      </c>
      <c r="C58" s="377" t="s">
        <v>163</v>
      </c>
      <c r="D58" s="378">
        <v>4822.3782328943989</v>
      </c>
      <c r="E58" s="378">
        <v>4822.3782328943989</v>
      </c>
      <c r="F58" s="378"/>
      <c r="G58" s="378">
        <v>4822.3782328943989</v>
      </c>
      <c r="H58" s="379">
        <v>38958</v>
      </c>
      <c r="I58" s="379">
        <v>39113</v>
      </c>
      <c r="J58" s="379">
        <v>43341</v>
      </c>
      <c r="K58" s="376">
        <v>11</v>
      </c>
      <c r="L58" s="376">
        <v>5</v>
      </c>
    </row>
    <row r="59" spans="1:12" ht="17.100000000000001" customHeight="1" x14ac:dyDescent="0.25">
      <c r="A59" s="376">
        <v>43</v>
      </c>
      <c r="B59" s="376" t="s">
        <v>127</v>
      </c>
      <c r="C59" s="377" t="s">
        <v>164</v>
      </c>
      <c r="D59" s="378">
        <v>3460.69383242</v>
      </c>
      <c r="E59" s="378">
        <v>3460.69383242</v>
      </c>
      <c r="F59" s="378"/>
      <c r="G59" s="378">
        <v>3460.69383242</v>
      </c>
      <c r="H59" s="379">
        <v>37904</v>
      </c>
      <c r="I59" s="379">
        <v>38121</v>
      </c>
      <c r="J59" s="379">
        <v>43341</v>
      </c>
      <c r="K59" s="376">
        <v>14</v>
      </c>
      <c r="L59" s="376">
        <v>8</v>
      </c>
    </row>
    <row r="60" spans="1:12" ht="17.100000000000001" customHeight="1" x14ac:dyDescent="0.25">
      <c r="A60" s="376">
        <v>44</v>
      </c>
      <c r="B60" s="376" t="s">
        <v>131</v>
      </c>
      <c r="C60" s="377" t="s">
        <v>165</v>
      </c>
      <c r="D60" s="378">
        <v>582.01510338639991</v>
      </c>
      <c r="E60" s="378">
        <v>582.01510338639991</v>
      </c>
      <c r="F60" s="378"/>
      <c r="G60" s="378">
        <v>582.01510338639991</v>
      </c>
      <c r="H60" s="379">
        <v>37750</v>
      </c>
      <c r="I60" s="379">
        <v>37750</v>
      </c>
      <c r="J60" s="379">
        <v>41422</v>
      </c>
      <c r="K60" s="376">
        <v>9</v>
      </c>
      <c r="L60" s="376">
        <v>6</v>
      </c>
    </row>
    <row r="61" spans="1:12" ht="17.100000000000001" customHeight="1" x14ac:dyDescent="0.25">
      <c r="A61" s="376">
        <v>45</v>
      </c>
      <c r="B61" s="376" t="s">
        <v>131</v>
      </c>
      <c r="C61" s="377" t="s">
        <v>166</v>
      </c>
      <c r="D61" s="378">
        <v>1818.7592337967999</v>
      </c>
      <c r="E61" s="378">
        <v>1818.7592337967999</v>
      </c>
      <c r="F61" s="378"/>
      <c r="G61" s="378">
        <v>1818.7592337967999</v>
      </c>
      <c r="H61" s="379">
        <v>37995</v>
      </c>
      <c r="I61" s="379">
        <v>38231</v>
      </c>
      <c r="J61" s="379">
        <v>43341</v>
      </c>
      <c r="K61" s="376">
        <v>13</v>
      </c>
      <c r="L61" s="376">
        <v>11</v>
      </c>
    </row>
    <row r="62" spans="1:12" ht="17.100000000000001" customHeight="1" x14ac:dyDescent="0.25">
      <c r="A62" s="376">
        <v>46</v>
      </c>
      <c r="B62" s="376" t="s">
        <v>131</v>
      </c>
      <c r="C62" s="377" t="s">
        <v>167</v>
      </c>
      <c r="D62" s="378">
        <v>528.01369119280002</v>
      </c>
      <c r="E62" s="378">
        <v>528.01369119280002</v>
      </c>
      <c r="F62" s="378"/>
      <c r="G62" s="378">
        <v>528.01369119280002</v>
      </c>
      <c r="H62" s="379">
        <v>38079</v>
      </c>
      <c r="I62" s="379">
        <v>37742</v>
      </c>
      <c r="J62" s="379">
        <v>41422</v>
      </c>
      <c r="K62" s="376">
        <v>8</v>
      </c>
      <c r="L62" s="376">
        <v>7</v>
      </c>
    </row>
    <row r="63" spans="1:12" ht="17.100000000000001" customHeight="1" x14ac:dyDescent="0.25">
      <c r="A63" s="376">
        <v>47</v>
      </c>
      <c r="B63" s="376" t="s">
        <v>131</v>
      </c>
      <c r="C63" s="377" t="s">
        <v>168</v>
      </c>
      <c r="D63" s="378">
        <v>1551.82207066</v>
      </c>
      <c r="E63" s="378">
        <v>1551.82207066</v>
      </c>
      <c r="F63" s="378"/>
      <c r="G63" s="378">
        <v>1551.82207066</v>
      </c>
      <c r="H63" s="379">
        <v>37685</v>
      </c>
      <c r="I63" s="379">
        <v>37895</v>
      </c>
      <c r="J63" s="379">
        <v>41670</v>
      </c>
      <c r="K63" s="376">
        <v>10</v>
      </c>
      <c r="L63" s="376">
        <v>3</v>
      </c>
    </row>
    <row r="64" spans="1:12" ht="17.100000000000001" customHeight="1" x14ac:dyDescent="0.25">
      <c r="A64" s="380" t="s">
        <v>815</v>
      </c>
      <c r="B64" s="380"/>
      <c r="C64" s="380"/>
      <c r="D64" s="374">
        <f>SUM(D65:D76)</f>
        <v>18698.816657351996</v>
      </c>
      <c r="E64" s="374">
        <f>SUM(E65:E76)</f>
        <v>18698.816657351996</v>
      </c>
      <c r="F64" s="374"/>
      <c r="G64" s="374">
        <f>SUM(G65:G76)</f>
        <v>18698.816657351996</v>
      </c>
      <c r="H64" s="381"/>
      <c r="I64" s="381"/>
      <c r="J64" s="381"/>
      <c r="K64" s="376"/>
      <c r="L64" s="376"/>
    </row>
    <row r="65" spans="1:12" ht="17.100000000000001" customHeight="1" x14ac:dyDescent="0.25">
      <c r="A65" s="376">
        <v>48</v>
      </c>
      <c r="B65" s="376" t="s">
        <v>119</v>
      </c>
      <c r="C65" s="377" t="s">
        <v>169</v>
      </c>
      <c r="D65" s="378">
        <v>945.6852915415999</v>
      </c>
      <c r="E65" s="378">
        <v>945.6852915415999</v>
      </c>
      <c r="F65" s="378"/>
      <c r="G65" s="378">
        <v>945.6852915415999</v>
      </c>
      <c r="H65" s="379">
        <v>38562</v>
      </c>
      <c r="I65" s="379">
        <v>38562</v>
      </c>
      <c r="J65" s="379">
        <v>43341</v>
      </c>
      <c r="K65" s="376">
        <v>13</v>
      </c>
      <c r="L65" s="376">
        <v>0</v>
      </c>
    </row>
    <row r="66" spans="1:12" ht="17.100000000000001" customHeight="1" x14ac:dyDescent="0.25">
      <c r="A66" s="376">
        <v>49</v>
      </c>
      <c r="B66" s="376" t="s">
        <v>127</v>
      </c>
      <c r="C66" s="377" t="s">
        <v>170</v>
      </c>
      <c r="D66" s="378">
        <v>2512.8223091399996</v>
      </c>
      <c r="E66" s="378">
        <v>2512.8223091399996</v>
      </c>
      <c r="F66" s="378"/>
      <c r="G66" s="378">
        <v>2512.8223091399996</v>
      </c>
      <c r="H66" s="379">
        <v>38546</v>
      </c>
      <c r="I66" s="379">
        <v>38546</v>
      </c>
      <c r="J66" s="379">
        <v>43279</v>
      </c>
      <c r="K66" s="376">
        <v>12</v>
      </c>
      <c r="L66" s="376">
        <v>9</v>
      </c>
    </row>
    <row r="67" spans="1:12" ht="17.100000000000001" customHeight="1" x14ac:dyDescent="0.25">
      <c r="A67" s="376">
        <v>50</v>
      </c>
      <c r="B67" s="376" t="s">
        <v>127</v>
      </c>
      <c r="C67" s="377" t="s">
        <v>171</v>
      </c>
      <c r="D67" s="378">
        <v>1761.1850238263999</v>
      </c>
      <c r="E67" s="378">
        <v>1761.1850238263999</v>
      </c>
      <c r="F67" s="378"/>
      <c r="G67" s="378">
        <v>1761.1850238263999</v>
      </c>
      <c r="H67" s="379">
        <v>38275</v>
      </c>
      <c r="I67" s="379">
        <v>39538</v>
      </c>
      <c r="J67" s="379">
        <v>43341</v>
      </c>
      <c r="K67" s="376">
        <v>13</v>
      </c>
      <c r="L67" s="376">
        <v>8</v>
      </c>
    </row>
    <row r="68" spans="1:12" ht="17.100000000000001" customHeight="1" x14ac:dyDescent="0.25">
      <c r="A68" s="376">
        <v>51</v>
      </c>
      <c r="B68" s="376" t="s">
        <v>127</v>
      </c>
      <c r="C68" s="377" t="s">
        <v>172</v>
      </c>
      <c r="D68" s="378">
        <v>1940.4871945463999</v>
      </c>
      <c r="E68" s="378">
        <v>1940.4871945463999</v>
      </c>
      <c r="F68" s="378"/>
      <c r="G68" s="378">
        <v>1940.4871945463999</v>
      </c>
      <c r="H68" s="379">
        <v>38187</v>
      </c>
      <c r="I68" s="379">
        <v>39798</v>
      </c>
      <c r="J68" s="379">
        <v>42643</v>
      </c>
      <c r="K68" s="376">
        <v>11</v>
      </c>
      <c r="L68" s="376">
        <v>8</v>
      </c>
    </row>
    <row r="69" spans="1:12" ht="17.100000000000001" customHeight="1" x14ac:dyDescent="0.25">
      <c r="A69" s="376">
        <v>52</v>
      </c>
      <c r="B69" s="376" t="s">
        <v>127</v>
      </c>
      <c r="C69" s="377" t="s">
        <v>173</v>
      </c>
      <c r="D69" s="378">
        <v>814.24630745359991</v>
      </c>
      <c r="E69" s="378">
        <v>814.24630745359991</v>
      </c>
      <c r="F69" s="378"/>
      <c r="G69" s="378">
        <v>814.24630745359991</v>
      </c>
      <c r="H69" s="379">
        <v>38200</v>
      </c>
      <c r="I69" s="379">
        <v>38327</v>
      </c>
      <c r="J69" s="379">
        <v>43341</v>
      </c>
      <c r="K69" s="376">
        <v>13</v>
      </c>
      <c r="L69" s="376">
        <v>5</v>
      </c>
    </row>
    <row r="70" spans="1:12" ht="17.100000000000001" customHeight="1" x14ac:dyDescent="0.25">
      <c r="A70" s="376">
        <v>53</v>
      </c>
      <c r="B70" s="376" t="s">
        <v>127</v>
      </c>
      <c r="C70" s="377" t="s">
        <v>174</v>
      </c>
      <c r="D70" s="378">
        <v>512.39818687360003</v>
      </c>
      <c r="E70" s="378">
        <v>512.39818687360003</v>
      </c>
      <c r="F70" s="378"/>
      <c r="G70" s="378">
        <v>512.39818687360003</v>
      </c>
      <c r="H70" s="379">
        <v>38353</v>
      </c>
      <c r="I70" s="379">
        <v>38504</v>
      </c>
      <c r="J70" s="379">
        <v>42626</v>
      </c>
      <c r="K70" s="376">
        <v>11</v>
      </c>
      <c r="L70" s="376">
        <v>6</v>
      </c>
    </row>
    <row r="71" spans="1:12" ht="17.100000000000001" customHeight="1" x14ac:dyDescent="0.25">
      <c r="A71" s="376">
        <v>54</v>
      </c>
      <c r="B71" s="376" t="s">
        <v>127</v>
      </c>
      <c r="C71" s="377" t="s">
        <v>175</v>
      </c>
      <c r="D71" s="378">
        <v>567.25341654160002</v>
      </c>
      <c r="E71" s="378">
        <v>567.25341654160002</v>
      </c>
      <c r="F71" s="378"/>
      <c r="G71" s="378">
        <v>567.25341654160002</v>
      </c>
      <c r="H71" s="379">
        <v>38279</v>
      </c>
      <c r="I71" s="379">
        <v>38777</v>
      </c>
      <c r="J71" s="379">
        <v>42479</v>
      </c>
      <c r="K71" s="376">
        <v>11</v>
      </c>
      <c r="L71" s="376">
        <v>6</v>
      </c>
    </row>
    <row r="72" spans="1:12" ht="17.100000000000001" customHeight="1" x14ac:dyDescent="0.25">
      <c r="A72" s="376">
        <v>55</v>
      </c>
      <c r="B72" s="376" t="s">
        <v>127</v>
      </c>
      <c r="C72" s="377" t="s">
        <v>176</v>
      </c>
      <c r="D72" s="378">
        <v>210.17994008479999</v>
      </c>
      <c r="E72" s="378">
        <v>210.17994008479999</v>
      </c>
      <c r="F72" s="378"/>
      <c r="G72" s="378">
        <v>210.17994008479999</v>
      </c>
      <c r="H72" s="379">
        <v>38026</v>
      </c>
      <c r="I72" s="379">
        <v>38026</v>
      </c>
      <c r="J72" s="379">
        <v>41703</v>
      </c>
      <c r="K72" s="376">
        <v>10</v>
      </c>
      <c r="L72" s="376">
        <v>1</v>
      </c>
    </row>
    <row r="73" spans="1:12" ht="17.100000000000001" customHeight="1" x14ac:dyDescent="0.25">
      <c r="A73" s="376">
        <v>57</v>
      </c>
      <c r="B73" s="376" t="s">
        <v>127</v>
      </c>
      <c r="C73" s="377" t="s">
        <v>177</v>
      </c>
      <c r="D73" s="378">
        <v>367.47828391039997</v>
      </c>
      <c r="E73" s="378">
        <v>367.47828391039997</v>
      </c>
      <c r="F73" s="378"/>
      <c r="G73" s="378">
        <v>367.47828391039997</v>
      </c>
      <c r="H73" s="379">
        <v>39692</v>
      </c>
      <c r="I73" s="379">
        <v>39677</v>
      </c>
      <c r="J73" s="379">
        <v>43111</v>
      </c>
      <c r="K73" s="376">
        <v>9</v>
      </c>
      <c r="L73" s="376">
        <v>0</v>
      </c>
    </row>
    <row r="74" spans="1:12" ht="17.100000000000001" customHeight="1" x14ac:dyDescent="0.25">
      <c r="A74" s="376">
        <v>58</v>
      </c>
      <c r="B74" s="376" t="s">
        <v>131</v>
      </c>
      <c r="C74" s="377" t="s">
        <v>178</v>
      </c>
      <c r="D74" s="378">
        <v>2814.6881852215997</v>
      </c>
      <c r="E74" s="378">
        <v>2814.6881852215997</v>
      </c>
      <c r="F74" s="378"/>
      <c r="G74" s="378">
        <v>2814.6881852215997</v>
      </c>
      <c r="H74" s="379">
        <v>38037</v>
      </c>
      <c r="I74" s="379">
        <v>38037</v>
      </c>
      <c r="J74" s="379">
        <v>43341</v>
      </c>
      <c r="K74" s="376">
        <v>14</v>
      </c>
      <c r="L74" s="376">
        <v>4</v>
      </c>
    </row>
    <row r="75" spans="1:12" ht="17.100000000000001" customHeight="1" x14ac:dyDescent="0.25">
      <c r="A75" s="376">
        <v>59</v>
      </c>
      <c r="B75" s="376" t="s">
        <v>131</v>
      </c>
      <c r="C75" s="377" t="s">
        <v>179</v>
      </c>
      <c r="D75" s="378">
        <v>853.01937880079993</v>
      </c>
      <c r="E75" s="378">
        <v>853.01937880079993</v>
      </c>
      <c r="F75" s="378"/>
      <c r="G75" s="378">
        <v>853.01937880079993</v>
      </c>
      <c r="H75" s="379">
        <v>38650</v>
      </c>
      <c r="I75" s="379">
        <v>39188</v>
      </c>
      <c r="J75" s="379">
        <v>42626</v>
      </c>
      <c r="K75" s="376">
        <v>10</v>
      </c>
      <c r="L75" s="376">
        <v>6</v>
      </c>
    </row>
    <row r="76" spans="1:12" ht="17.100000000000001" customHeight="1" x14ac:dyDescent="0.25">
      <c r="A76" s="376">
        <v>60</v>
      </c>
      <c r="B76" s="376" t="s">
        <v>180</v>
      </c>
      <c r="C76" s="377" t="s">
        <v>181</v>
      </c>
      <c r="D76" s="378">
        <v>5399.3731394111992</v>
      </c>
      <c r="E76" s="378">
        <v>5399.3731394111992</v>
      </c>
      <c r="F76" s="378"/>
      <c r="G76" s="378">
        <v>5399.3731394111992</v>
      </c>
      <c r="H76" s="379">
        <v>38163</v>
      </c>
      <c r="I76" s="379">
        <v>39783</v>
      </c>
      <c r="J76" s="379">
        <v>42643</v>
      </c>
      <c r="K76" s="376">
        <v>10</v>
      </c>
      <c r="L76" s="376">
        <v>9</v>
      </c>
    </row>
    <row r="77" spans="1:12" ht="17.100000000000001" customHeight="1" x14ac:dyDescent="0.25">
      <c r="A77" s="380" t="s">
        <v>816</v>
      </c>
      <c r="B77" s="380"/>
      <c r="C77" s="380"/>
      <c r="D77" s="374">
        <f>SUM(D78:D115)</f>
        <v>88389.523531513594</v>
      </c>
      <c r="E77" s="374">
        <f>SUM(E78:E115)</f>
        <v>88389.523531513594</v>
      </c>
      <c r="F77" s="374"/>
      <c r="G77" s="374">
        <f>SUM(G78:G115)</f>
        <v>88389.523531513594</v>
      </c>
      <c r="H77" s="381"/>
      <c r="I77" s="381"/>
      <c r="J77" s="381"/>
      <c r="K77" s="376"/>
      <c r="L77" s="376"/>
    </row>
    <row r="78" spans="1:12" ht="17.100000000000001" customHeight="1" x14ac:dyDescent="0.25">
      <c r="A78" s="376">
        <v>61</v>
      </c>
      <c r="B78" s="376" t="s">
        <v>117</v>
      </c>
      <c r="C78" s="377" t="s">
        <v>182</v>
      </c>
      <c r="D78" s="378">
        <v>7193.5354580295989</v>
      </c>
      <c r="E78" s="378">
        <v>7193.5354580295989</v>
      </c>
      <c r="F78" s="378"/>
      <c r="G78" s="378">
        <v>7193.5354580295989</v>
      </c>
      <c r="H78" s="379">
        <v>38598</v>
      </c>
      <c r="I78" s="379">
        <v>38598</v>
      </c>
      <c r="J78" s="379">
        <v>43279</v>
      </c>
      <c r="K78" s="376">
        <v>12</v>
      </c>
      <c r="L78" s="376">
        <v>3</v>
      </c>
    </row>
    <row r="79" spans="1:12" ht="17.100000000000001" customHeight="1" x14ac:dyDescent="0.25">
      <c r="A79" s="376">
        <v>62</v>
      </c>
      <c r="B79" s="376" t="s">
        <v>183</v>
      </c>
      <c r="C79" s="377" t="s">
        <v>741</v>
      </c>
      <c r="D79" s="378">
        <v>22743.629578339998</v>
      </c>
      <c r="E79" s="378">
        <v>22743.629578339998</v>
      </c>
      <c r="F79" s="378"/>
      <c r="G79" s="378">
        <v>22743.629578339998</v>
      </c>
      <c r="H79" s="379">
        <v>40258</v>
      </c>
      <c r="I79" s="379">
        <v>40258</v>
      </c>
      <c r="J79" s="379">
        <v>46311</v>
      </c>
      <c r="K79" s="376">
        <v>16</v>
      </c>
      <c r="L79" s="376">
        <v>2</v>
      </c>
    </row>
    <row r="80" spans="1:12" ht="17.100000000000001" customHeight="1" x14ac:dyDescent="0.25">
      <c r="A80" s="376">
        <v>63</v>
      </c>
      <c r="B80" s="376" t="s">
        <v>146</v>
      </c>
      <c r="C80" s="377" t="s">
        <v>742</v>
      </c>
      <c r="D80" s="378">
        <v>5204.3473111519997</v>
      </c>
      <c r="E80" s="378">
        <v>5204.3473111519997</v>
      </c>
      <c r="F80" s="378"/>
      <c r="G80" s="378">
        <v>5204.3473111519997</v>
      </c>
      <c r="H80" s="379">
        <v>39141</v>
      </c>
      <c r="I80" s="379">
        <v>39325</v>
      </c>
      <c r="J80" s="379">
        <v>50024</v>
      </c>
      <c r="K80" s="376">
        <v>29</v>
      </c>
      <c r="L80" s="376">
        <v>7</v>
      </c>
    </row>
    <row r="81" spans="1:12" ht="17.100000000000001" customHeight="1" x14ac:dyDescent="0.25">
      <c r="A81" s="376">
        <v>64</v>
      </c>
      <c r="B81" s="376" t="s">
        <v>127</v>
      </c>
      <c r="C81" s="377" t="s">
        <v>187</v>
      </c>
      <c r="D81" s="378">
        <v>172.55775262399999</v>
      </c>
      <c r="E81" s="378">
        <v>172.55775262399999</v>
      </c>
      <c r="F81" s="378"/>
      <c r="G81" s="378">
        <v>172.55775262399999</v>
      </c>
      <c r="H81" s="379">
        <v>38922</v>
      </c>
      <c r="I81" s="379">
        <v>38901</v>
      </c>
      <c r="J81" s="379">
        <v>42384</v>
      </c>
      <c r="K81" s="376">
        <v>9</v>
      </c>
      <c r="L81" s="376">
        <v>10</v>
      </c>
    </row>
    <row r="82" spans="1:12" ht="17.100000000000001" customHeight="1" x14ac:dyDescent="0.25">
      <c r="A82" s="376">
        <v>65</v>
      </c>
      <c r="B82" s="376" t="s">
        <v>127</v>
      </c>
      <c r="C82" s="377" t="s">
        <v>188</v>
      </c>
      <c r="D82" s="378">
        <v>798.0030133624</v>
      </c>
      <c r="E82" s="378">
        <v>798.0030133624</v>
      </c>
      <c r="F82" s="378"/>
      <c r="G82" s="378">
        <v>798.0030133624</v>
      </c>
      <c r="H82" s="379">
        <v>38905</v>
      </c>
      <c r="I82" s="379">
        <v>38946</v>
      </c>
      <c r="J82" s="379">
        <v>43341</v>
      </c>
      <c r="K82" s="376">
        <v>12</v>
      </c>
      <c r="L82" s="376">
        <v>1</v>
      </c>
    </row>
    <row r="83" spans="1:12" ht="17.100000000000001" customHeight="1" x14ac:dyDescent="0.25">
      <c r="A83" s="376">
        <v>66</v>
      </c>
      <c r="B83" s="376" t="s">
        <v>127</v>
      </c>
      <c r="C83" s="377" t="s">
        <v>189</v>
      </c>
      <c r="D83" s="378">
        <v>5013.4313553623997</v>
      </c>
      <c r="E83" s="378">
        <v>5013.4313553623997</v>
      </c>
      <c r="F83" s="378"/>
      <c r="G83" s="378">
        <v>5013.4313553623997</v>
      </c>
      <c r="H83" s="379">
        <v>38544</v>
      </c>
      <c r="I83" s="379">
        <v>39141</v>
      </c>
      <c r="J83" s="379">
        <v>43341</v>
      </c>
      <c r="K83" s="376">
        <v>12</v>
      </c>
      <c r="L83" s="376">
        <v>11</v>
      </c>
    </row>
    <row r="84" spans="1:12" ht="17.100000000000001" customHeight="1" x14ac:dyDescent="0.25">
      <c r="A84" s="376">
        <v>67</v>
      </c>
      <c r="B84" s="376" t="s">
        <v>127</v>
      </c>
      <c r="C84" s="377" t="s">
        <v>190</v>
      </c>
      <c r="D84" s="378">
        <v>1873.396837472</v>
      </c>
      <c r="E84" s="378">
        <v>1873.396837472</v>
      </c>
      <c r="F84" s="378"/>
      <c r="G84" s="378">
        <v>1873.396837472</v>
      </c>
      <c r="H84" s="379">
        <v>38288</v>
      </c>
      <c r="I84" s="379">
        <v>38288</v>
      </c>
      <c r="J84" s="379">
        <v>41899</v>
      </c>
      <c r="K84" s="376">
        <v>9</v>
      </c>
      <c r="L84" s="376">
        <v>5</v>
      </c>
    </row>
    <row r="85" spans="1:12" ht="17.100000000000001" customHeight="1" x14ac:dyDescent="0.25">
      <c r="A85" s="376">
        <v>68</v>
      </c>
      <c r="B85" s="376" t="s">
        <v>127</v>
      </c>
      <c r="C85" s="377" t="s">
        <v>191</v>
      </c>
      <c r="D85" s="378">
        <v>2358.2683845903998</v>
      </c>
      <c r="E85" s="378">
        <v>2358.2683845903998</v>
      </c>
      <c r="F85" s="378"/>
      <c r="G85" s="378">
        <v>2358.2683845903998</v>
      </c>
      <c r="H85" s="379">
        <v>40008</v>
      </c>
      <c r="I85" s="379">
        <v>41242</v>
      </c>
      <c r="J85" s="379">
        <v>46129</v>
      </c>
      <c r="K85" s="376">
        <v>16</v>
      </c>
      <c r="L85" s="376">
        <v>6</v>
      </c>
    </row>
    <row r="86" spans="1:12" ht="17.100000000000001" customHeight="1" x14ac:dyDescent="0.25">
      <c r="A86" s="376">
        <v>69</v>
      </c>
      <c r="B86" s="376" t="s">
        <v>127</v>
      </c>
      <c r="C86" s="377" t="s">
        <v>192</v>
      </c>
      <c r="D86" s="378">
        <v>1383.5375645048</v>
      </c>
      <c r="E86" s="378">
        <v>1383.5375645048</v>
      </c>
      <c r="F86" s="378"/>
      <c r="G86" s="378">
        <v>1383.5375645048</v>
      </c>
      <c r="H86" s="379">
        <v>38121</v>
      </c>
      <c r="I86" s="379">
        <v>38121</v>
      </c>
      <c r="J86" s="379">
        <v>41780</v>
      </c>
      <c r="K86" s="376">
        <v>10</v>
      </c>
      <c r="L86" s="376">
        <v>0</v>
      </c>
    </row>
    <row r="87" spans="1:12" ht="17.100000000000001" customHeight="1" x14ac:dyDescent="0.25">
      <c r="A87" s="376">
        <v>70</v>
      </c>
      <c r="B87" s="376" t="s">
        <v>127</v>
      </c>
      <c r="C87" s="377" t="s">
        <v>193</v>
      </c>
      <c r="D87" s="378">
        <v>1201.1923045896001</v>
      </c>
      <c r="E87" s="378">
        <v>1201.1923045896001</v>
      </c>
      <c r="F87" s="378"/>
      <c r="G87" s="378">
        <v>1201.1923045896001</v>
      </c>
      <c r="H87" s="379">
        <v>38350</v>
      </c>
      <c r="I87" s="379">
        <v>38350</v>
      </c>
      <c r="J87" s="379">
        <v>43290</v>
      </c>
      <c r="K87" s="376">
        <v>13</v>
      </c>
      <c r="L87" s="376">
        <v>4</v>
      </c>
    </row>
    <row r="88" spans="1:12" ht="17.100000000000001" customHeight="1" x14ac:dyDescent="0.25">
      <c r="A88" s="376">
        <v>71</v>
      </c>
      <c r="B88" s="376" t="s">
        <v>194</v>
      </c>
      <c r="C88" s="377" t="s">
        <v>195</v>
      </c>
      <c r="D88" s="378">
        <v>1585.9472427623998</v>
      </c>
      <c r="E88" s="378">
        <v>1585.9472427623998</v>
      </c>
      <c r="F88" s="378"/>
      <c r="G88" s="378">
        <v>1585.9472427623998</v>
      </c>
      <c r="H88" s="379">
        <v>38578</v>
      </c>
      <c r="I88" s="379">
        <v>38578</v>
      </c>
      <c r="J88" s="379">
        <v>42069</v>
      </c>
      <c r="K88" s="376">
        <v>9</v>
      </c>
      <c r="L88" s="376">
        <v>2</v>
      </c>
    </row>
    <row r="89" spans="1:12" ht="17.100000000000001" customHeight="1" x14ac:dyDescent="0.25">
      <c r="A89" s="376">
        <v>72</v>
      </c>
      <c r="B89" s="376" t="s">
        <v>196</v>
      </c>
      <c r="C89" s="377" t="s">
        <v>197</v>
      </c>
      <c r="D89" s="378">
        <v>1584.2589668224</v>
      </c>
      <c r="E89" s="378">
        <v>1584.2589668224</v>
      </c>
      <c r="F89" s="378"/>
      <c r="G89" s="378">
        <v>1584.2589668224</v>
      </c>
      <c r="H89" s="379">
        <v>38507</v>
      </c>
      <c r="I89" s="379">
        <v>38650</v>
      </c>
      <c r="J89" s="379">
        <v>42069</v>
      </c>
      <c r="K89" s="376">
        <v>9</v>
      </c>
      <c r="L89" s="376">
        <v>9</v>
      </c>
    </row>
    <row r="90" spans="1:12" ht="17.100000000000001" customHeight="1" x14ac:dyDescent="0.25">
      <c r="A90" s="376">
        <v>73</v>
      </c>
      <c r="B90" s="376" t="s">
        <v>196</v>
      </c>
      <c r="C90" s="377" t="s">
        <v>198</v>
      </c>
      <c r="D90" s="378">
        <v>3130.6582266800001</v>
      </c>
      <c r="E90" s="378">
        <v>3130.6582266800001</v>
      </c>
      <c r="F90" s="378"/>
      <c r="G90" s="378">
        <v>3130.6582266800001</v>
      </c>
      <c r="H90" s="379">
        <v>40186</v>
      </c>
      <c r="I90" s="379">
        <v>40186</v>
      </c>
      <c r="J90" s="379">
        <v>43672</v>
      </c>
      <c r="K90" s="376">
        <v>9</v>
      </c>
      <c r="L90" s="376">
        <v>5</v>
      </c>
    </row>
    <row r="91" spans="1:12" ht="17.100000000000001" customHeight="1" x14ac:dyDescent="0.25">
      <c r="A91" s="376">
        <v>74</v>
      </c>
      <c r="B91" s="376" t="s">
        <v>196</v>
      </c>
      <c r="C91" s="377" t="s">
        <v>199</v>
      </c>
      <c r="D91" s="378">
        <v>262.10265574159996</v>
      </c>
      <c r="E91" s="378">
        <v>262.10265574159996</v>
      </c>
      <c r="F91" s="378"/>
      <c r="G91" s="378">
        <v>262.10265574159996</v>
      </c>
      <c r="H91" s="379">
        <v>38457</v>
      </c>
      <c r="I91" s="379">
        <v>38457</v>
      </c>
      <c r="J91" s="379">
        <v>43341</v>
      </c>
      <c r="K91" s="376">
        <v>12</v>
      </c>
      <c r="L91" s="376">
        <v>8</v>
      </c>
    </row>
    <row r="92" spans="1:12" ht="17.100000000000001" customHeight="1" x14ac:dyDescent="0.25">
      <c r="A92" s="376">
        <v>75</v>
      </c>
      <c r="B92" s="376" t="s">
        <v>196</v>
      </c>
      <c r="C92" s="377" t="s">
        <v>200</v>
      </c>
      <c r="D92" s="378">
        <v>2264.8983150471995</v>
      </c>
      <c r="E92" s="378">
        <v>2264.8983150471995</v>
      </c>
      <c r="F92" s="378"/>
      <c r="G92" s="378">
        <v>2264.8983150471995</v>
      </c>
      <c r="H92" s="379">
        <v>38290</v>
      </c>
      <c r="I92" s="379">
        <v>38404</v>
      </c>
      <c r="J92" s="379">
        <v>43341</v>
      </c>
      <c r="K92" s="376">
        <v>13</v>
      </c>
      <c r="L92" s="376">
        <v>10</v>
      </c>
    </row>
    <row r="93" spans="1:12" ht="17.100000000000001" customHeight="1" x14ac:dyDescent="0.25">
      <c r="A93" s="376">
        <v>76</v>
      </c>
      <c r="B93" s="376" t="s">
        <v>196</v>
      </c>
      <c r="C93" s="377" t="s">
        <v>201</v>
      </c>
      <c r="D93" s="378">
        <v>730.34730307759992</v>
      </c>
      <c r="E93" s="378">
        <v>730.34730307759992</v>
      </c>
      <c r="F93" s="378"/>
      <c r="G93" s="378">
        <v>730.34730307759992</v>
      </c>
      <c r="H93" s="379">
        <v>38596</v>
      </c>
      <c r="I93" s="379">
        <v>38714</v>
      </c>
      <c r="J93" s="379">
        <v>42384</v>
      </c>
      <c r="K93" s="376">
        <v>9</v>
      </c>
      <c r="L93" s="376">
        <v>4</v>
      </c>
    </row>
    <row r="94" spans="1:12" ht="17.100000000000001" customHeight="1" x14ac:dyDescent="0.25">
      <c r="A94" s="376">
        <v>77</v>
      </c>
      <c r="B94" s="376" t="s">
        <v>196</v>
      </c>
      <c r="C94" s="377" t="s">
        <v>202</v>
      </c>
      <c r="D94" s="378">
        <v>2418.8228129111999</v>
      </c>
      <c r="E94" s="378">
        <v>2418.8228129111999</v>
      </c>
      <c r="F94" s="378"/>
      <c r="G94" s="378">
        <v>2418.8228129111999</v>
      </c>
      <c r="H94" s="379">
        <v>38449</v>
      </c>
      <c r="I94" s="379">
        <v>38449</v>
      </c>
      <c r="J94" s="379">
        <v>43341</v>
      </c>
      <c r="K94" s="376">
        <v>12</v>
      </c>
      <c r="L94" s="376">
        <v>8</v>
      </c>
    </row>
    <row r="95" spans="1:12" ht="17.100000000000001" customHeight="1" x14ac:dyDescent="0.25">
      <c r="A95" s="376">
        <v>78</v>
      </c>
      <c r="B95" s="376" t="s">
        <v>196</v>
      </c>
      <c r="C95" s="377" t="s">
        <v>203</v>
      </c>
      <c r="D95" s="378">
        <v>187.90612266559998</v>
      </c>
      <c r="E95" s="378">
        <v>187.90612266559998</v>
      </c>
      <c r="F95" s="378"/>
      <c r="G95" s="378">
        <v>187.90612266559998</v>
      </c>
      <c r="H95" s="379">
        <v>38088</v>
      </c>
      <c r="I95" s="379">
        <v>38088</v>
      </c>
      <c r="J95" s="379">
        <v>41780</v>
      </c>
      <c r="K95" s="376">
        <v>10</v>
      </c>
      <c r="L95" s="376">
        <v>1</v>
      </c>
    </row>
    <row r="96" spans="1:12" ht="17.100000000000001" customHeight="1" x14ac:dyDescent="0.25">
      <c r="A96" s="376">
        <v>79</v>
      </c>
      <c r="B96" s="376" t="s">
        <v>196</v>
      </c>
      <c r="C96" s="377" t="s">
        <v>205</v>
      </c>
      <c r="D96" s="378">
        <v>4864.3974709424001</v>
      </c>
      <c r="E96" s="378">
        <v>4864.3974709424001</v>
      </c>
      <c r="F96" s="378"/>
      <c r="G96" s="378">
        <v>4864.3974709424001</v>
      </c>
      <c r="H96" s="379">
        <v>39588</v>
      </c>
      <c r="I96" s="379">
        <v>39272</v>
      </c>
      <c r="J96" s="379">
        <v>43341</v>
      </c>
      <c r="K96" s="376">
        <v>10</v>
      </c>
      <c r="L96" s="376">
        <v>3</v>
      </c>
    </row>
    <row r="97" spans="1:12" ht="17.100000000000001" customHeight="1" x14ac:dyDescent="0.25">
      <c r="A97" s="376">
        <v>80</v>
      </c>
      <c r="B97" s="376" t="s">
        <v>196</v>
      </c>
      <c r="C97" s="377" t="s">
        <v>206</v>
      </c>
      <c r="D97" s="378">
        <v>1689.7755365927999</v>
      </c>
      <c r="E97" s="378">
        <v>1689.7755365927999</v>
      </c>
      <c r="F97" s="378"/>
      <c r="G97" s="378">
        <v>1689.7755365927999</v>
      </c>
      <c r="H97" s="379">
        <v>38579</v>
      </c>
      <c r="I97" s="379">
        <v>39030</v>
      </c>
      <c r="J97" s="379">
        <v>42475</v>
      </c>
      <c r="K97" s="376">
        <v>10</v>
      </c>
      <c r="L97" s="376">
        <v>8</v>
      </c>
    </row>
    <row r="98" spans="1:12" ht="17.100000000000001" customHeight="1" x14ac:dyDescent="0.25">
      <c r="A98" s="376">
        <v>82</v>
      </c>
      <c r="B98" s="376" t="s">
        <v>196</v>
      </c>
      <c r="C98" s="377" t="s">
        <v>207</v>
      </c>
      <c r="D98" s="378">
        <v>170.48057607839999</v>
      </c>
      <c r="E98" s="378">
        <v>170.48057607839999</v>
      </c>
      <c r="F98" s="378"/>
      <c r="G98" s="378">
        <v>170.48057607839999</v>
      </c>
      <c r="H98" s="379">
        <v>38659</v>
      </c>
      <c r="I98" s="379">
        <v>38659</v>
      </c>
      <c r="J98" s="379">
        <v>42069</v>
      </c>
      <c r="K98" s="376">
        <v>9</v>
      </c>
      <c r="L98" s="376">
        <v>0</v>
      </c>
    </row>
    <row r="99" spans="1:12" ht="17.100000000000001" customHeight="1" x14ac:dyDescent="0.25">
      <c r="A99" s="376">
        <v>83</v>
      </c>
      <c r="B99" s="376" t="s">
        <v>196</v>
      </c>
      <c r="C99" s="377" t="s">
        <v>208</v>
      </c>
      <c r="D99" s="378">
        <v>51.760327146399995</v>
      </c>
      <c r="E99" s="378">
        <v>51.760327146399995</v>
      </c>
      <c r="F99" s="378"/>
      <c r="G99" s="378">
        <v>51.760327146399995</v>
      </c>
      <c r="H99" s="379">
        <v>38589</v>
      </c>
      <c r="I99" s="379">
        <v>38589</v>
      </c>
      <c r="J99" s="379">
        <v>43341</v>
      </c>
      <c r="K99" s="376">
        <v>12</v>
      </c>
      <c r="L99" s="376">
        <v>8</v>
      </c>
    </row>
    <row r="100" spans="1:12" ht="17.100000000000001" customHeight="1" x14ac:dyDescent="0.25">
      <c r="A100" s="376">
        <v>84</v>
      </c>
      <c r="B100" s="376" t="s">
        <v>196</v>
      </c>
      <c r="C100" s="377" t="s">
        <v>209</v>
      </c>
      <c r="D100" s="378">
        <v>1256.4952134239998</v>
      </c>
      <c r="E100" s="378">
        <v>1256.4952134239998</v>
      </c>
      <c r="F100" s="378"/>
      <c r="G100" s="378">
        <v>1256.4952134239998</v>
      </c>
      <c r="H100" s="379">
        <v>39114</v>
      </c>
      <c r="I100" s="379">
        <v>39114</v>
      </c>
      <c r="J100" s="379">
        <v>42475</v>
      </c>
      <c r="K100" s="376">
        <v>9</v>
      </c>
      <c r="L100" s="376">
        <v>1</v>
      </c>
    </row>
    <row r="101" spans="1:12" ht="17.100000000000001" customHeight="1" x14ac:dyDescent="0.25">
      <c r="A101" s="376">
        <v>87</v>
      </c>
      <c r="B101" s="376" t="s">
        <v>196</v>
      </c>
      <c r="C101" s="377" t="s">
        <v>210</v>
      </c>
      <c r="D101" s="378">
        <v>2592.2144894983999</v>
      </c>
      <c r="E101" s="378">
        <v>2592.2144894983999</v>
      </c>
      <c r="F101" s="378"/>
      <c r="G101" s="378">
        <v>2592.2144894983999</v>
      </c>
      <c r="H101" s="379">
        <v>38488</v>
      </c>
      <c r="I101" s="379">
        <v>38703</v>
      </c>
      <c r="J101" s="379">
        <v>42069</v>
      </c>
      <c r="K101" s="376">
        <v>9</v>
      </c>
      <c r="L101" s="376">
        <v>6</v>
      </c>
    </row>
    <row r="102" spans="1:12" ht="17.100000000000001" customHeight="1" x14ac:dyDescent="0.25">
      <c r="A102" s="376">
        <v>90</v>
      </c>
      <c r="B102" s="376" t="s">
        <v>196</v>
      </c>
      <c r="C102" s="377" t="s">
        <v>211</v>
      </c>
      <c r="D102" s="378">
        <v>521.62682179599994</v>
      </c>
      <c r="E102" s="378">
        <v>521.62682179599994</v>
      </c>
      <c r="F102" s="378"/>
      <c r="G102" s="378">
        <v>521.62682179599994</v>
      </c>
      <c r="H102" s="379">
        <v>38548</v>
      </c>
      <c r="I102" s="379">
        <v>38548</v>
      </c>
      <c r="J102" s="379">
        <v>42069</v>
      </c>
      <c r="K102" s="376">
        <v>9</v>
      </c>
      <c r="L102" s="376">
        <v>7</v>
      </c>
    </row>
    <row r="103" spans="1:12" ht="17.100000000000001" customHeight="1" x14ac:dyDescent="0.25">
      <c r="A103" s="376">
        <v>91</v>
      </c>
      <c r="B103" s="376" t="s">
        <v>196</v>
      </c>
      <c r="C103" s="377" t="s">
        <v>212</v>
      </c>
      <c r="D103" s="378">
        <v>790.4234018599999</v>
      </c>
      <c r="E103" s="378">
        <v>790.4234018599999</v>
      </c>
      <c r="F103" s="378"/>
      <c r="G103" s="378">
        <v>790.4234018599999</v>
      </c>
      <c r="H103" s="379">
        <v>38862</v>
      </c>
      <c r="I103" s="379">
        <v>38872</v>
      </c>
      <c r="J103" s="379">
        <v>43341</v>
      </c>
      <c r="K103" s="376">
        <v>12</v>
      </c>
      <c r="L103" s="376">
        <v>1</v>
      </c>
    </row>
    <row r="104" spans="1:12" ht="17.100000000000001" customHeight="1" x14ac:dyDescent="0.25">
      <c r="A104" s="376">
        <v>92</v>
      </c>
      <c r="B104" s="376" t="s">
        <v>196</v>
      </c>
      <c r="C104" s="377" t="s">
        <v>213</v>
      </c>
      <c r="D104" s="378">
        <v>1293.3385473719998</v>
      </c>
      <c r="E104" s="378">
        <v>1293.3385473719998</v>
      </c>
      <c r="F104" s="378"/>
      <c r="G104" s="378">
        <v>1293.3385473719998</v>
      </c>
      <c r="H104" s="379">
        <v>38510</v>
      </c>
      <c r="I104" s="379">
        <v>38700</v>
      </c>
      <c r="J104" s="379">
        <v>42384</v>
      </c>
      <c r="K104" s="376">
        <v>10</v>
      </c>
      <c r="L104" s="376">
        <v>4</v>
      </c>
    </row>
    <row r="105" spans="1:12" ht="17.100000000000001" customHeight="1" x14ac:dyDescent="0.25">
      <c r="A105" s="376">
        <v>93</v>
      </c>
      <c r="B105" s="376" t="s">
        <v>196</v>
      </c>
      <c r="C105" s="377" t="s">
        <v>214</v>
      </c>
      <c r="D105" s="378">
        <v>1283.3288875207998</v>
      </c>
      <c r="E105" s="378">
        <v>1283.3288875207998</v>
      </c>
      <c r="F105" s="378"/>
      <c r="G105" s="378">
        <v>1283.3288875207998</v>
      </c>
      <c r="H105" s="379">
        <v>38651</v>
      </c>
      <c r="I105" s="379">
        <v>38651</v>
      </c>
      <c r="J105" s="379">
        <v>43341</v>
      </c>
      <c r="K105" s="376">
        <v>12</v>
      </c>
      <c r="L105" s="376">
        <v>9</v>
      </c>
    </row>
    <row r="106" spans="1:12" ht="17.100000000000001" customHeight="1" x14ac:dyDescent="0.25">
      <c r="A106" s="376">
        <v>94</v>
      </c>
      <c r="B106" s="376" t="s">
        <v>196</v>
      </c>
      <c r="C106" s="377" t="s">
        <v>215</v>
      </c>
      <c r="D106" s="378">
        <v>567.44810904079998</v>
      </c>
      <c r="E106" s="378">
        <v>567.44810904079998</v>
      </c>
      <c r="F106" s="378"/>
      <c r="G106" s="378">
        <v>567.44810904079998</v>
      </c>
      <c r="H106" s="379">
        <v>38410</v>
      </c>
      <c r="I106" s="379">
        <v>38410</v>
      </c>
      <c r="J106" s="379">
        <v>42185</v>
      </c>
      <c r="K106" s="376">
        <v>10</v>
      </c>
      <c r="L106" s="376">
        <v>3</v>
      </c>
    </row>
    <row r="107" spans="1:12" ht="17.100000000000001" customHeight="1" x14ac:dyDescent="0.25">
      <c r="A107" s="376">
        <v>95</v>
      </c>
      <c r="B107" s="376" t="s">
        <v>131</v>
      </c>
      <c r="C107" s="377" t="s">
        <v>216</v>
      </c>
      <c r="D107" s="378">
        <v>235.17552724079999</v>
      </c>
      <c r="E107" s="378">
        <v>235.17552724079999</v>
      </c>
      <c r="F107" s="378"/>
      <c r="G107" s="378">
        <v>235.17552724079999</v>
      </c>
      <c r="H107" s="379">
        <v>38628</v>
      </c>
      <c r="I107" s="379">
        <v>38628</v>
      </c>
      <c r="J107" s="379">
        <v>42069</v>
      </c>
      <c r="K107" s="376">
        <v>9</v>
      </c>
      <c r="L107" s="376">
        <v>0</v>
      </c>
    </row>
    <row r="108" spans="1:12" ht="17.100000000000001" customHeight="1" x14ac:dyDescent="0.25">
      <c r="A108" s="376">
        <v>98</v>
      </c>
      <c r="B108" s="376" t="s">
        <v>131</v>
      </c>
      <c r="C108" s="377" t="s">
        <v>217</v>
      </c>
      <c r="D108" s="378">
        <v>150.1106896144</v>
      </c>
      <c r="E108" s="378">
        <v>150.1106896144</v>
      </c>
      <c r="F108" s="378"/>
      <c r="G108" s="378">
        <v>150.1106896144</v>
      </c>
      <c r="H108" s="379">
        <v>38554</v>
      </c>
      <c r="I108" s="379">
        <v>38564</v>
      </c>
      <c r="J108" s="379">
        <v>42069</v>
      </c>
      <c r="K108" s="376">
        <v>9</v>
      </c>
      <c r="L108" s="376">
        <v>7</v>
      </c>
    </row>
    <row r="109" spans="1:12" ht="17.100000000000001" customHeight="1" x14ac:dyDescent="0.25">
      <c r="A109" s="376">
        <v>99</v>
      </c>
      <c r="B109" s="376" t="s">
        <v>131</v>
      </c>
      <c r="C109" s="377" t="s">
        <v>218</v>
      </c>
      <c r="D109" s="378">
        <v>1062.7066580015999</v>
      </c>
      <c r="E109" s="378">
        <v>1062.7066580015999</v>
      </c>
      <c r="F109" s="378"/>
      <c r="G109" s="378">
        <v>1062.7066580015999</v>
      </c>
      <c r="H109" s="379">
        <v>38512</v>
      </c>
      <c r="I109" s="379">
        <v>38562</v>
      </c>
      <c r="J109" s="379">
        <v>43279</v>
      </c>
      <c r="K109" s="376">
        <v>13</v>
      </c>
      <c r="L109" s="376">
        <v>0</v>
      </c>
    </row>
    <row r="110" spans="1:12" ht="17.100000000000001" customHeight="1" x14ac:dyDescent="0.25">
      <c r="A110" s="376">
        <v>100</v>
      </c>
      <c r="B110" s="376" t="s">
        <v>219</v>
      </c>
      <c r="C110" s="377" t="s">
        <v>220</v>
      </c>
      <c r="D110" s="378">
        <v>1718.3434705391999</v>
      </c>
      <c r="E110" s="378">
        <v>1718.3434705391999</v>
      </c>
      <c r="F110" s="378"/>
      <c r="G110" s="378">
        <v>1718.3434705391999</v>
      </c>
      <c r="H110" s="379">
        <v>38981</v>
      </c>
      <c r="I110" s="379">
        <v>39559</v>
      </c>
      <c r="J110" s="379">
        <v>43341</v>
      </c>
      <c r="K110" s="376">
        <v>11</v>
      </c>
      <c r="L110" s="376">
        <v>10</v>
      </c>
    </row>
    <row r="111" spans="1:12" ht="17.100000000000001" customHeight="1" x14ac:dyDescent="0.25">
      <c r="A111" s="376">
        <v>101</v>
      </c>
      <c r="B111" s="376" t="s">
        <v>219</v>
      </c>
      <c r="C111" s="377" t="s">
        <v>221</v>
      </c>
      <c r="D111" s="378">
        <v>1262.8333595863999</v>
      </c>
      <c r="E111" s="378">
        <v>1262.8333595863999</v>
      </c>
      <c r="F111" s="378"/>
      <c r="G111" s="378">
        <v>1262.8333595863999</v>
      </c>
      <c r="H111" s="379">
        <v>38837</v>
      </c>
      <c r="I111" s="379">
        <v>39958</v>
      </c>
      <c r="J111" s="379">
        <v>43572</v>
      </c>
      <c r="K111" s="376">
        <v>12</v>
      </c>
      <c r="L111" s="376">
        <v>6</v>
      </c>
    </row>
    <row r="112" spans="1:12" ht="17.100000000000001" customHeight="1" x14ac:dyDescent="0.25">
      <c r="A112" s="376">
        <v>102</v>
      </c>
      <c r="B112" s="376" t="s">
        <v>219</v>
      </c>
      <c r="C112" s="377" t="s">
        <v>222</v>
      </c>
      <c r="D112" s="378">
        <v>698.42339559359993</v>
      </c>
      <c r="E112" s="378">
        <v>698.42339559359993</v>
      </c>
      <c r="F112" s="378"/>
      <c r="G112" s="378">
        <v>698.42339559359993</v>
      </c>
      <c r="H112" s="379">
        <v>38945</v>
      </c>
      <c r="I112" s="379">
        <v>39060</v>
      </c>
      <c r="J112" s="379">
        <v>42626</v>
      </c>
      <c r="K112" s="376">
        <v>9</v>
      </c>
      <c r="L112" s="376">
        <v>11</v>
      </c>
    </row>
    <row r="113" spans="1:12" ht="17.100000000000001" customHeight="1" x14ac:dyDescent="0.25">
      <c r="A113" s="376">
        <v>103</v>
      </c>
      <c r="B113" s="376" t="s">
        <v>219</v>
      </c>
      <c r="C113" s="377" t="s">
        <v>223</v>
      </c>
      <c r="D113" s="378">
        <v>332.52164321520002</v>
      </c>
      <c r="E113" s="378">
        <v>332.52164321520002</v>
      </c>
      <c r="F113" s="378"/>
      <c r="G113" s="378">
        <v>332.52164321520002</v>
      </c>
      <c r="H113" s="379">
        <v>38594</v>
      </c>
      <c r="I113" s="379">
        <v>38593</v>
      </c>
      <c r="J113" s="379">
        <v>42069</v>
      </c>
      <c r="K113" s="376">
        <v>9</v>
      </c>
      <c r="L113" s="376">
        <v>5</v>
      </c>
    </row>
    <row r="114" spans="1:12" ht="17.100000000000001" customHeight="1" x14ac:dyDescent="0.25">
      <c r="A114" s="376">
        <v>104</v>
      </c>
      <c r="B114" s="376" t="s">
        <v>219</v>
      </c>
      <c r="C114" s="377" t="s">
        <v>224</v>
      </c>
      <c r="D114" s="378">
        <v>5469.4690702935995</v>
      </c>
      <c r="E114" s="378">
        <v>5469.4690702935995</v>
      </c>
      <c r="F114" s="378"/>
      <c r="G114" s="378">
        <v>5469.4690702935995</v>
      </c>
      <c r="H114" s="379">
        <v>38562</v>
      </c>
      <c r="I114" s="379">
        <v>42782</v>
      </c>
      <c r="J114" s="379">
        <v>49947</v>
      </c>
      <c r="K114" s="376">
        <v>31</v>
      </c>
      <c r="L114" s="376">
        <v>0</v>
      </c>
    </row>
    <row r="115" spans="1:12" ht="17.100000000000001" customHeight="1" x14ac:dyDescent="0.25">
      <c r="A115" s="376">
        <v>105</v>
      </c>
      <c r="B115" s="376" t="s">
        <v>219</v>
      </c>
      <c r="C115" s="377" t="s">
        <v>743</v>
      </c>
      <c r="D115" s="378">
        <v>2271.8091304216</v>
      </c>
      <c r="E115" s="378">
        <v>2271.8091304216</v>
      </c>
      <c r="F115" s="378"/>
      <c r="G115" s="378">
        <v>2271.8091304216</v>
      </c>
      <c r="H115" s="379">
        <v>38665</v>
      </c>
      <c r="I115" s="379">
        <v>38742</v>
      </c>
      <c r="J115" s="379">
        <v>43279</v>
      </c>
      <c r="K115" s="376">
        <v>12</v>
      </c>
      <c r="L115" s="376">
        <v>3</v>
      </c>
    </row>
    <row r="116" spans="1:12" ht="17.100000000000001" customHeight="1" x14ac:dyDescent="0.25">
      <c r="A116" s="380" t="s">
        <v>817</v>
      </c>
      <c r="B116" s="380"/>
      <c r="C116" s="380"/>
      <c r="D116" s="374">
        <f>SUM(D117:D133)</f>
        <v>35610.7646321008</v>
      </c>
      <c r="E116" s="374">
        <f>SUM(E117:E133)</f>
        <v>35610.7646321008</v>
      </c>
      <c r="F116" s="374"/>
      <c r="G116" s="374">
        <f>SUM(G117:G133)</f>
        <v>35610.7646321008</v>
      </c>
      <c r="H116" s="376"/>
      <c r="I116" s="376"/>
      <c r="J116" s="381"/>
      <c r="K116" s="376"/>
      <c r="L116" s="376"/>
    </row>
    <row r="117" spans="1:12" ht="17.100000000000001" customHeight="1" x14ac:dyDescent="0.25">
      <c r="A117" s="376">
        <v>106</v>
      </c>
      <c r="B117" s="376" t="s">
        <v>117</v>
      </c>
      <c r="C117" s="377" t="s">
        <v>226</v>
      </c>
      <c r="D117" s="378">
        <v>8868.1458586848003</v>
      </c>
      <c r="E117" s="378">
        <v>8868.1458586848003</v>
      </c>
      <c r="F117" s="378"/>
      <c r="G117" s="378">
        <v>8868.1458586848003</v>
      </c>
      <c r="H117" s="379">
        <v>39052</v>
      </c>
      <c r="I117" s="379">
        <v>39052</v>
      </c>
      <c r="J117" s="379">
        <v>43341</v>
      </c>
      <c r="K117" s="376">
        <v>11</v>
      </c>
      <c r="L117" s="376">
        <v>5</v>
      </c>
    </row>
    <row r="118" spans="1:12" ht="17.100000000000001" customHeight="1" x14ac:dyDescent="0.25">
      <c r="A118" s="376">
        <v>107</v>
      </c>
      <c r="B118" s="376" t="s">
        <v>119</v>
      </c>
      <c r="C118" s="377" t="s">
        <v>227</v>
      </c>
      <c r="D118" s="378">
        <v>561.80755532319995</v>
      </c>
      <c r="E118" s="378">
        <v>561.80755532319995</v>
      </c>
      <c r="F118" s="378"/>
      <c r="G118" s="378">
        <v>561.80755532319995</v>
      </c>
      <c r="H118" s="379">
        <v>39243</v>
      </c>
      <c r="I118" s="379">
        <v>39243</v>
      </c>
      <c r="J118" s="379">
        <v>43341</v>
      </c>
      <c r="K118" s="376">
        <v>10</v>
      </c>
      <c r="L118" s="376">
        <v>10</v>
      </c>
    </row>
    <row r="119" spans="1:12" ht="17.100000000000001" customHeight="1" x14ac:dyDescent="0.25">
      <c r="A119" s="376">
        <v>108</v>
      </c>
      <c r="B119" s="376" t="s">
        <v>127</v>
      </c>
      <c r="C119" s="377" t="s">
        <v>228</v>
      </c>
      <c r="D119" s="378">
        <v>517.81318057839997</v>
      </c>
      <c r="E119" s="378">
        <v>517.81318057839997</v>
      </c>
      <c r="F119" s="378"/>
      <c r="G119" s="378">
        <v>517.81318057839997</v>
      </c>
      <c r="H119" s="379">
        <v>38754</v>
      </c>
      <c r="I119" s="379">
        <v>38814</v>
      </c>
      <c r="J119" s="379">
        <v>42384</v>
      </c>
      <c r="K119" s="376">
        <v>9</v>
      </c>
      <c r="L119" s="376">
        <v>10</v>
      </c>
    </row>
    <row r="120" spans="1:12" ht="17.100000000000001" customHeight="1" x14ac:dyDescent="0.25">
      <c r="A120" s="376">
        <v>110</v>
      </c>
      <c r="B120" s="376" t="s">
        <v>196</v>
      </c>
      <c r="C120" s="377" t="s">
        <v>229</v>
      </c>
      <c r="D120" s="378">
        <v>441.75263719519995</v>
      </c>
      <c r="E120" s="378">
        <v>441.75263719519995</v>
      </c>
      <c r="F120" s="378"/>
      <c r="G120" s="378">
        <v>441.75263719519995</v>
      </c>
      <c r="H120" s="379">
        <v>39179</v>
      </c>
      <c r="I120" s="379">
        <v>39244</v>
      </c>
      <c r="J120" s="379">
        <v>42475</v>
      </c>
      <c r="K120" s="376">
        <v>9</v>
      </c>
      <c r="L120" s="376">
        <v>0</v>
      </c>
    </row>
    <row r="121" spans="1:12" ht="17.100000000000001" customHeight="1" x14ac:dyDescent="0.25">
      <c r="A121" s="376">
        <v>111</v>
      </c>
      <c r="B121" s="376" t="s">
        <v>196</v>
      </c>
      <c r="C121" s="377" t="s">
        <v>230</v>
      </c>
      <c r="D121" s="378">
        <v>1226.9275762544</v>
      </c>
      <c r="E121" s="378">
        <v>1226.9275762544</v>
      </c>
      <c r="F121" s="378"/>
      <c r="G121" s="378">
        <v>1226.9275762544</v>
      </c>
      <c r="H121" s="379">
        <v>40040</v>
      </c>
      <c r="I121" s="379">
        <v>40049</v>
      </c>
      <c r="J121" s="379">
        <v>43672</v>
      </c>
      <c r="K121" s="376">
        <v>9</v>
      </c>
      <c r="L121" s="376">
        <v>5</v>
      </c>
    </row>
    <row r="122" spans="1:12" ht="17.100000000000001" customHeight="1" x14ac:dyDescent="0.25">
      <c r="A122" s="376">
        <v>112</v>
      </c>
      <c r="B122" s="376" t="s">
        <v>196</v>
      </c>
      <c r="C122" s="377" t="s">
        <v>231</v>
      </c>
      <c r="D122" s="378">
        <v>2062.0370824807997</v>
      </c>
      <c r="E122" s="378">
        <v>2062.0370824807997</v>
      </c>
      <c r="F122" s="378"/>
      <c r="G122" s="378">
        <v>2062.0370824807997</v>
      </c>
      <c r="H122" s="379">
        <v>38621</v>
      </c>
      <c r="I122" s="379">
        <v>40543</v>
      </c>
      <c r="J122" s="379">
        <v>43341</v>
      </c>
      <c r="K122" s="376">
        <v>12</v>
      </c>
      <c r="L122" s="376">
        <v>8</v>
      </c>
    </row>
    <row r="123" spans="1:12" ht="17.100000000000001" customHeight="1" x14ac:dyDescent="0.25">
      <c r="A123" s="376">
        <v>113</v>
      </c>
      <c r="B123" s="376" t="s">
        <v>196</v>
      </c>
      <c r="C123" s="377" t="s">
        <v>232</v>
      </c>
      <c r="D123" s="378">
        <v>1390.31131342</v>
      </c>
      <c r="E123" s="378">
        <v>1390.31131342</v>
      </c>
      <c r="F123" s="378"/>
      <c r="G123" s="378">
        <v>1390.31131342</v>
      </c>
      <c r="H123" s="379">
        <v>39357</v>
      </c>
      <c r="I123" s="379">
        <v>39357</v>
      </c>
      <c r="J123" s="379">
        <v>42881</v>
      </c>
      <c r="K123" s="376">
        <v>9</v>
      </c>
      <c r="L123" s="376">
        <v>7</v>
      </c>
    </row>
    <row r="124" spans="1:12" ht="17.100000000000001" customHeight="1" x14ac:dyDescent="0.25">
      <c r="A124" s="376">
        <v>114</v>
      </c>
      <c r="B124" s="376" t="s">
        <v>196</v>
      </c>
      <c r="C124" s="377" t="s">
        <v>233</v>
      </c>
      <c r="D124" s="378">
        <v>1702.1492337463999</v>
      </c>
      <c r="E124" s="378">
        <v>1702.1492337463999</v>
      </c>
      <c r="F124" s="378"/>
      <c r="G124" s="378">
        <v>1702.1492337463999</v>
      </c>
      <c r="H124" s="379">
        <v>38847</v>
      </c>
      <c r="I124" s="379">
        <v>38847</v>
      </c>
      <c r="J124" s="379">
        <v>43279</v>
      </c>
      <c r="K124" s="376">
        <v>11</v>
      </c>
      <c r="L124" s="376">
        <v>11</v>
      </c>
    </row>
    <row r="125" spans="1:12" ht="17.100000000000001" customHeight="1" x14ac:dyDescent="0.25">
      <c r="A125" s="376">
        <v>117</v>
      </c>
      <c r="B125" s="376" t="s">
        <v>196</v>
      </c>
      <c r="C125" s="377" t="s">
        <v>234</v>
      </c>
      <c r="D125" s="378">
        <v>4677.7219565367996</v>
      </c>
      <c r="E125" s="378">
        <v>4677.7219565367996</v>
      </c>
      <c r="F125" s="378"/>
      <c r="G125" s="378">
        <v>4677.7219565367996</v>
      </c>
      <c r="H125" s="379">
        <v>39091</v>
      </c>
      <c r="I125" s="379">
        <v>39419</v>
      </c>
      <c r="J125" s="379">
        <v>43049</v>
      </c>
      <c r="K125" s="376">
        <v>10</v>
      </c>
      <c r="L125" s="376">
        <v>7</v>
      </c>
    </row>
    <row r="126" spans="1:12" ht="17.100000000000001" customHeight="1" x14ac:dyDescent="0.25">
      <c r="A126" s="376">
        <v>118</v>
      </c>
      <c r="B126" s="376" t="s">
        <v>196</v>
      </c>
      <c r="C126" s="377" t="s">
        <v>235</v>
      </c>
      <c r="D126" s="378">
        <v>1465.6328738287998</v>
      </c>
      <c r="E126" s="378">
        <v>1465.6328738287998</v>
      </c>
      <c r="F126" s="378"/>
      <c r="G126" s="378">
        <v>1465.6328738287998</v>
      </c>
      <c r="H126" s="379">
        <v>39205</v>
      </c>
      <c r="I126" s="379">
        <v>39287</v>
      </c>
      <c r="J126" s="379">
        <v>42881</v>
      </c>
      <c r="K126" s="376">
        <v>9</v>
      </c>
      <c r="L126" s="376">
        <v>7</v>
      </c>
    </row>
    <row r="127" spans="1:12" ht="17.100000000000001" customHeight="1" x14ac:dyDescent="0.25">
      <c r="A127" s="376">
        <v>122</v>
      </c>
      <c r="B127" s="376" t="s">
        <v>131</v>
      </c>
      <c r="C127" s="377" t="s">
        <v>236</v>
      </c>
      <c r="D127" s="378">
        <v>288.2817982432</v>
      </c>
      <c r="E127" s="378">
        <v>288.2817982432</v>
      </c>
      <c r="F127" s="378"/>
      <c r="G127" s="378">
        <v>288.2817982432</v>
      </c>
      <c r="H127" s="379">
        <v>38842</v>
      </c>
      <c r="I127" s="379">
        <v>38905</v>
      </c>
      <c r="J127" s="379">
        <v>42384</v>
      </c>
      <c r="K127" s="376">
        <v>9</v>
      </c>
      <c r="L127" s="376">
        <v>6</v>
      </c>
    </row>
    <row r="128" spans="1:12" ht="17.100000000000001" customHeight="1" x14ac:dyDescent="0.25">
      <c r="A128" s="376">
        <v>123</v>
      </c>
      <c r="B128" s="376" t="s">
        <v>131</v>
      </c>
      <c r="C128" s="377" t="s">
        <v>238</v>
      </c>
      <c r="D128" s="378">
        <v>106.13390333919999</v>
      </c>
      <c r="E128" s="378">
        <v>106.13390333919999</v>
      </c>
      <c r="F128" s="378"/>
      <c r="G128" s="378">
        <v>106.13390333919999</v>
      </c>
      <c r="H128" s="379">
        <v>38946</v>
      </c>
      <c r="I128" s="379">
        <v>39031</v>
      </c>
      <c r="J128" s="379">
        <v>42475</v>
      </c>
      <c r="K128" s="376">
        <v>9</v>
      </c>
      <c r="L128" s="376">
        <v>6</v>
      </c>
    </row>
    <row r="129" spans="1:12" ht="17.100000000000001" customHeight="1" x14ac:dyDescent="0.25">
      <c r="A129" s="376">
        <v>124</v>
      </c>
      <c r="B129" s="376" t="s">
        <v>131</v>
      </c>
      <c r="C129" s="377" t="s">
        <v>239</v>
      </c>
      <c r="D129" s="378">
        <v>1956.4887098176</v>
      </c>
      <c r="E129" s="378">
        <v>1956.4887098176</v>
      </c>
      <c r="F129" s="378"/>
      <c r="G129" s="378">
        <v>1956.4887098176</v>
      </c>
      <c r="H129" s="379">
        <v>38922</v>
      </c>
      <c r="I129" s="379">
        <v>39077</v>
      </c>
      <c r="J129" s="379">
        <v>43111</v>
      </c>
      <c r="K129" s="376">
        <v>11</v>
      </c>
      <c r="L129" s="376">
        <v>3</v>
      </c>
    </row>
    <row r="130" spans="1:12" ht="17.100000000000001" customHeight="1" x14ac:dyDescent="0.25">
      <c r="A130" s="376">
        <v>126</v>
      </c>
      <c r="B130" s="376" t="s">
        <v>219</v>
      </c>
      <c r="C130" s="377" t="s">
        <v>240</v>
      </c>
      <c r="D130" s="378">
        <v>3265.6064361655999</v>
      </c>
      <c r="E130" s="378">
        <v>3265.6064361655999</v>
      </c>
      <c r="F130" s="378"/>
      <c r="G130" s="378">
        <v>3265.6064361655999</v>
      </c>
      <c r="H130" s="379">
        <v>38968</v>
      </c>
      <c r="I130" s="379">
        <v>39423</v>
      </c>
      <c r="J130" s="379">
        <v>43341</v>
      </c>
      <c r="K130" s="376">
        <v>11</v>
      </c>
      <c r="L130" s="376">
        <v>10</v>
      </c>
    </row>
    <row r="131" spans="1:12" ht="17.100000000000001" customHeight="1" x14ac:dyDescent="0.25">
      <c r="A131" s="376">
        <v>127</v>
      </c>
      <c r="B131" s="376" t="s">
        <v>219</v>
      </c>
      <c r="C131" s="377" t="s">
        <v>242</v>
      </c>
      <c r="D131" s="378">
        <v>2766.7371564607997</v>
      </c>
      <c r="E131" s="378">
        <v>2766.7371564607997</v>
      </c>
      <c r="F131" s="378"/>
      <c r="G131" s="378">
        <v>2766.7371564607997</v>
      </c>
      <c r="H131" s="379">
        <v>39214</v>
      </c>
      <c r="I131" s="379">
        <v>39279</v>
      </c>
      <c r="J131" s="379">
        <v>43341</v>
      </c>
      <c r="K131" s="376">
        <v>10</v>
      </c>
      <c r="L131" s="376">
        <v>11</v>
      </c>
    </row>
    <row r="132" spans="1:12" ht="17.100000000000001" customHeight="1" x14ac:dyDescent="0.25">
      <c r="A132" s="376">
        <v>128</v>
      </c>
      <c r="B132" s="376" t="s">
        <v>219</v>
      </c>
      <c r="C132" s="377" t="s">
        <v>243</v>
      </c>
      <c r="D132" s="378">
        <v>2503.1930145591996</v>
      </c>
      <c r="E132" s="378">
        <v>2503.1930145591996</v>
      </c>
      <c r="F132" s="378"/>
      <c r="G132" s="378">
        <v>2503.1930145591996</v>
      </c>
      <c r="H132" s="379">
        <v>38994</v>
      </c>
      <c r="I132" s="379">
        <v>39421</v>
      </c>
      <c r="J132" s="379">
        <v>43049</v>
      </c>
      <c r="K132" s="376">
        <v>11</v>
      </c>
      <c r="L132" s="376">
        <v>1</v>
      </c>
    </row>
    <row r="133" spans="1:12" ht="17.100000000000001" customHeight="1" x14ac:dyDescent="0.25">
      <c r="A133" s="376">
        <v>130</v>
      </c>
      <c r="B133" s="376" t="s">
        <v>219</v>
      </c>
      <c r="C133" s="377" t="s">
        <v>244</v>
      </c>
      <c r="D133" s="378">
        <v>1810.0243454663998</v>
      </c>
      <c r="E133" s="378">
        <v>1810.0243454663998</v>
      </c>
      <c r="F133" s="378"/>
      <c r="G133" s="378">
        <v>1810.0243454663998</v>
      </c>
      <c r="H133" s="379">
        <v>38806</v>
      </c>
      <c r="I133" s="379">
        <v>40477</v>
      </c>
      <c r="J133" s="379">
        <v>46199</v>
      </c>
      <c r="K133" s="376">
        <v>19</v>
      </c>
      <c r="L133" s="376">
        <v>11</v>
      </c>
    </row>
    <row r="134" spans="1:12" ht="17.100000000000001" customHeight="1" x14ac:dyDescent="0.25">
      <c r="A134" s="380" t="s">
        <v>818</v>
      </c>
      <c r="B134" s="380"/>
      <c r="C134" s="380"/>
      <c r="D134" s="374">
        <f>SUM(D135:D143)</f>
        <v>6361.4290034280002</v>
      </c>
      <c r="E134" s="374">
        <f>SUM(E135:E143)</f>
        <v>6361.4290034280002</v>
      </c>
      <c r="F134" s="374"/>
      <c r="G134" s="374">
        <f>SUM(G135:G143)</f>
        <v>6361.4290034280002</v>
      </c>
      <c r="H134" s="379"/>
      <c r="I134" s="379"/>
      <c r="J134" s="379"/>
      <c r="K134" s="376"/>
      <c r="L134" s="376"/>
    </row>
    <row r="135" spans="1:12" ht="17.100000000000001" customHeight="1" x14ac:dyDescent="0.25">
      <c r="A135" s="376">
        <v>132</v>
      </c>
      <c r="B135" s="376" t="s">
        <v>790</v>
      </c>
      <c r="C135" s="377" t="s">
        <v>246</v>
      </c>
      <c r="D135" s="378">
        <v>273.7859428264</v>
      </c>
      <c r="E135" s="378">
        <v>273.7859428264</v>
      </c>
      <c r="F135" s="378"/>
      <c r="G135" s="378">
        <v>273.7859428264</v>
      </c>
      <c r="H135" s="379">
        <v>39087</v>
      </c>
      <c r="I135" s="379">
        <v>39087</v>
      </c>
      <c r="J135" s="379">
        <v>44580</v>
      </c>
      <c r="K135" s="376">
        <v>14</v>
      </c>
      <c r="L135" s="376">
        <v>6</v>
      </c>
    </row>
    <row r="136" spans="1:12" ht="17.100000000000001" customHeight="1" x14ac:dyDescent="0.25">
      <c r="A136" s="376">
        <v>136</v>
      </c>
      <c r="B136" s="376" t="s">
        <v>127</v>
      </c>
      <c r="C136" s="377" t="s">
        <v>247</v>
      </c>
      <c r="D136" s="378">
        <v>85.726351159199993</v>
      </c>
      <c r="E136" s="378">
        <v>85.726351159199993</v>
      </c>
      <c r="F136" s="378"/>
      <c r="G136" s="378">
        <v>85.726351159199993</v>
      </c>
      <c r="H136" s="379">
        <v>39000</v>
      </c>
      <c r="I136" s="379">
        <v>39045</v>
      </c>
      <c r="J136" s="379">
        <v>42643</v>
      </c>
      <c r="K136" s="376">
        <v>9</v>
      </c>
      <c r="L136" s="376">
        <v>6</v>
      </c>
    </row>
    <row r="137" spans="1:12" ht="17.100000000000001" customHeight="1" x14ac:dyDescent="0.25">
      <c r="A137" s="376">
        <v>138</v>
      </c>
      <c r="B137" s="376" t="s">
        <v>131</v>
      </c>
      <c r="C137" s="377" t="s">
        <v>248</v>
      </c>
      <c r="D137" s="378">
        <v>693.16985502</v>
      </c>
      <c r="E137" s="378">
        <v>693.16985502</v>
      </c>
      <c r="F137" s="378"/>
      <c r="G137" s="378">
        <v>693.16985502</v>
      </c>
      <c r="H137" s="379">
        <v>39275</v>
      </c>
      <c r="I137" s="379">
        <v>39275</v>
      </c>
      <c r="J137" s="379">
        <v>42789</v>
      </c>
      <c r="K137" s="376">
        <v>9</v>
      </c>
      <c r="L137" s="376">
        <v>5</v>
      </c>
    </row>
    <row r="138" spans="1:12" ht="17.100000000000001" customHeight="1" x14ac:dyDescent="0.25">
      <c r="A138" s="376">
        <v>139</v>
      </c>
      <c r="B138" s="376" t="s">
        <v>131</v>
      </c>
      <c r="C138" s="377" t="s">
        <v>249</v>
      </c>
      <c r="D138" s="378">
        <v>191.39849453439999</v>
      </c>
      <c r="E138" s="378">
        <v>191.39849453439999</v>
      </c>
      <c r="F138" s="378"/>
      <c r="G138" s="378">
        <v>191.39849453439999</v>
      </c>
      <c r="H138" s="379">
        <v>40015</v>
      </c>
      <c r="I138" s="379">
        <v>40527</v>
      </c>
      <c r="J138" s="379">
        <v>43572</v>
      </c>
      <c r="K138" s="376">
        <v>9</v>
      </c>
      <c r="L138" s="376">
        <v>9</v>
      </c>
    </row>
    <row r="139" spans="1:12" ht="17.100000000000001" customHeight="1" x14ac:dyDescent="0.25">
      <c r="A139" s="376">
        <v>140</v>
      </c>
      <c r="B139" s="376" t="s">
        <v>131</v>
      </c>
      <c r="C139" s="377" t="s">
        <v>250</v>
      </c>
      <c r="D139" s="378">
        <v>454.87278365359992</v>
      </c>
      <c r="E139" s="378">
        <v>454.87278365359992</v>
      </c>
      <c r="F139" s="378"/>
      <c r="G139" s="378">
        <v>454.87278365359992</v>
      </c>
      <c r="H139" s="379">
        <v>40270</v>
      </c>
      <c r="I139" s="379">
        <v>40336</v>
      </c>
      <c r="J139" s="379">
        <v>46283</v>
      </c>
      <c r="K139" s="376">
        <v>16</v>
      </c>
      <c r="L139" s="376">
        <v>3</v>
      </c>
    </row>
    <row r="140" spans="1:12" ht="17.100000000000001" customHeight="1" x14ac:dyDescent="0.25">
      <c r="A140" s="376">
        <v>141</v>
      </c>
      <c r="B140" s="376" t="s">
        <v>131</v>
      </c>
      <c r="C140" s="377" t="s">
        <v>251</v>
      </c>
      <c r="D140" s="378">
        <v>258.40865954560002</v>
      </c>
      <c r="E140" s="378">
        <v>258.40865954560002</v>
      </c>
      <c r="F140" s="378"/>
      <c r="G140" s="378">
        <v>258.40865954560002</v>
      </c>
      <c r="H140" s="379">
        <v>39533</v>
      </c>
      <c r="I140" s="379">
        <v>39533</v>
      </c>
      <c r="J140" s="379">
        <v>43111</v>
      </c>
      <c r="K140" s="376">
        <v>9</v>
      </c>
      <c r="L140" s="376">
        <v>8</v>
      </c>
    </row>
    <row r="141" spans="1:12" ht="17.100000000000001" customHeight="1" x14ac:dyDescent="0.25">
      <c r="A141" s="376">
        <v>142</v>
      </c>
      <c r="B141" s="376" t="s">
        <v>219</v>
      </c>
      <c r="C141" s="377" t="s">
        <v>252</v>
      </c>
      <c r="D141" s="378">
        <v>1251.9333690655999</v>
      </c>
      <c r="E141" s="378">
        <v>1251.9333690655999</v>
      </c>
      <c r="F141" s="378"/>
      <c r="G141" s="378">
        <v>1251.9333690655999</v>
      </c>
      <c r="H141" s="379">
        <v>39539</v>
      </c>
      <c r="I141" s="379">
        <v>39681</v>
      </c>
      <c r="J141" s="379">
        <v>43279</v>
      </c>
      <c r="K141" s="376">
        <v>9</v>
      </c>
      <c r="L141" s="376">
        <v>11</v>
      </c>
    </row>
    <row r="142" spans="1:12" ht="17.100000000000001" customHeight="1" x14ac:dyDescent="0.25">
      <c r="A142" s="376">
        <v>143</v>
      </c>
      <c r="B142" s="376" t="s">
        <v>219</v>
      </c>
      <c r="C142" s="377" t="s">
        <v>253</v>
      </c>
      <c r="D142" s="378">
        <v>1540.4931252599999</v>
      </c>
      <c r="E142" s="378">
        <v>1540.4931252599999</v>
      </c>
      <c r="F142" s="378"/>
      <c r="G142" s="378">
        <v>1540.4931252599999</v>
      </c>
      <c r="H142" s="379">
        <v>39149</v>
      </c>
      <c r="I142" s="379">
        <v>39353</v>
      </c>
      <c r="J142" s="379">
        <v>43341</v>
      </c>
      <c r="K142" s="376">
        <v>11</v>
      </c>
      <c r="L142" s="376">
        <v>4</v>
      </c>
    </row>
    <row r="143" spans="1:12" ht="17.100000000000001" customHeight="1" x14ac:dyDescent="0.25">
      <c r="A143" s="376">
        <v>144</v>
      </c>
      <c r="B143" s="376" t="s">
        <v>219</v>
      </c>
      <c r="C143" s="377" t="s">
        <v>254</v>
      </c>
      <c r="D143" s="378">
        <v>1611.6404223631998</v>
      </c>
      <c r="E143" s="378">
        <v>1611.6404223631998</v>
      </c>
      <c r="F143" s="378"/>
      <c r="G143" s="378">
        <v>1611.6404223631998</v>
      </c>
      <c r="H143" s="379">
        <v>38954</v>
      </c>
      <c r="I143" s="379">
        <v>39191</v>
      </c>
      <c r="J143" s="379">
        <v>43341</v>
      </c>
      <c r="K143" s="376">
        <v>11</v>
      </c>
      <c r="L143" s="376">
        <v>10</v>
      </c>
    </row>
    <row r="144" spans="1:12" ht="17.100000000000001" customHeight="1" x14ac:dyDescent="0.25">
      <c r="A144" s="380" t="s">
        <v>819</v>
      </c>
      <c r="B144" s="380"/>
      <c r="C144" s="380"/>
      <c r="D144" s="374">
        <f>SUM(D145:D165)</f>
        <v>64824.195229085599</v>
      </c>
      <c r="E144" s="374">
        <f>SUM(E145:E165)</f>
        <v>64824.195229085599</v>
      </c>
      <c r="F144" s="374"/>
      <c r="G144" s="374">
        <f>SUM(G145:G165)</f>
        <v>64824.195229085599</v>
      </c>
      <c r="H144" s="379"/>
      <c r="I144" s="379"/>
      <c r="J144" s="379"/>
      <c r="K144" s="376"/>
      <c r="L144" s="376"/>
    </row>
    <row r="145" spans="1:12" ht="17.100000000000001" customHeight="1" x14ac:dyDescent="0.25">
      <c r="A145" s="376">
        <v>146</v>
      </c>
      <c r="B145" s="376" t="s">
        <v>146</v>
      </c>
      <c r="C145" s="377" t="s">
        <v>255</v>
      </c>
      <c r="D145" s="378">
        <v>5377.0172257639997</v>
      </c>
      <c r="E145" s="378">
        <v>5377.0172257639997</v>
      </c>
      <c r="F145" s="378"/>
      <c r="G145" s="378">
        <v>5377.0172257639997</v>
      </c>
      <c r="H145" s="379">
        <v>41197</v>
      </c>
      <c r="I145" s="379">
        <v>41968</v>
      </c>
      <c r="J145" s="379">
        <v>52096</v>
      </c>
      <c r="K145" s="376">
        <v>29</v>
      </c>
      <c r="L145" s="376">
        <v>5</v>
      </c>
    </row>
    <row r="146" spans="1:12" ht="17.100000000000001" customHeight="1" x14ac:dyDescent="0.25">
      <c r="A146" s="376">
        <v>147</v>
      </c>
      <c r="B146" s="376" t="s">
        <v>183</v>
      </c>
      <c r="C146" s="377" t="s">
        <v>256</v>
      </c>
      <c r="D146" s="378">
        <v>2300.6419103071999</v>
      </c>
      <c r="E146" s="378">
        <v>2300.6419103071999</v>
      </c>
      <c r="F146" s="378"/>
      <c r="G146" s="378">
        <v>2300.6419103071999</v>
      </c>
      <c r="H146" s="379">
        <v>40008</v>
      </c>
      <c r="I146" s="379">
        <v>40008</v>
      </c>
      <c r="J146" s="379">
        <v>43572</v>
      </c>
      <c r="K146" s="376">
        <v>9</v>
      </c>
      <c r="L146" s="376">
        <v>6</v>
      </c>
    </row>
    <row r="147" spans="1:12" ht="17.100000000000001" customHeight="1" x14ac:dyDescent="0.25">
      <c r="A147" s="376">
        <v>148</v>
      </c>
      <c r="B147" s="376" t="s">
        <v>257</v>
      </c>
      <c r="C147" s="377" t="s">
        <v>258</v>
      </c>
      <c r="D147" s="378">
        <v>1387.062791568</v>
      </c>
      <c r="E147" s="378">
        <v>1387.062791568</v>
      </c>
      <c r="F147" s="378"/>
      <c r="G147" s="378">
        <v>1387.062791568</v>
      </c>
      <c r="H147" s="379">
        <v>39282</v>
      </c>
      <c r="I147" s="379">
        <v>39282</v>
      </c>
      <c r="J147" s="379">
        <v>43672</v>
      </c>
      <c r="K147" s="376">
        <v>11</v>
      </c>
      <c r="L147" s="376">
        <v>10</v>
      </c>
    </row>
    <row r="148" spans="1:12" ht="17.100000000000001" customHeight="1" x14ac:dyDescent="0.25">
      <c r="A148" s="376">
        <v>149</v>
      </c>
      <c r="B148" s="376" t="s">
        <v>257</v>
      </c>
      <c r="C148" s="377" t="s">
        <v>259</v>
      </c>
      <c r="D148" s="378">
        <v>2343.4130261999999</v>
      </c>
      <c r="E148" s="378">
        <v>2343.4130261999999</v>
      </c>
      <c r="F148" s="378"/>
      <c r="G148" s="378">
        <v>2343.4130261999999</v>
      </c>
      <c r="H148" s="379">
        <v>39087</v>
      </c>
      <c r="I148" s="379">
        <v>39086</v>
      </c>
      <c r="J148" s="379">
        <v>43290</v>
      </c>
      <c r="K148" s="376">
        <v>10</v>
      </c>
      <c r="L148" s="376">
        <v>10</v>
      </c>
    </row>
    <row r="149" spans="1:12" ht="17.100000000000001" customHeight="1" x14ac:dyDescent="0.25">
      <c r="A149" s="376">
        <v>150</v>
      </c>
      <c r="B149" s="376" t="s">
        <v>257</v>
      </c>
      <c r="C149" s="377" t="s">
        <v>260</v>
      </c>
      <c r="D149" s="378">
        <v>1903.9746507711998</v>
      </c>
      <c r="E149" s="378">
        <v>1903.9746507711998</v>
      </c>
      <c r="F149" s="378"/>
      <c r="G149" s="378">
        <v>1903.9746507711998</v>
      </c>
      <c r="H149" s="379">
        <v>39273</v>
      </c>
      <c r="I149" s="379">
        <v>40479</v>
      </c>
      <c r="J149" s="379">
        <v>46346</v>
      </c>
      <c r="K149" s="376">
        <v>19</v>
      </c>
      <c r="L149" s="376">
        <v>2</v>
      </c>
    </row>
    <row r="150" spans="1:12" ht="17.100000000000001" customHeight="1" x14ac:dyDescent="0.25">
      <c r="A150" s="376">
        <v>151</v>
      </c>
      <c r="B150" s="376" t="s">
        <v>131</v>
      </c>
      <c r="C150" s="377" t="s">
        <v>261</v>
      </c>
      <c r="D150" s="378">
        <v>2496.0927681935996</v>
      </c>
      <c r="E150" s="378">
        <v>2496.0927681935996</v>
      </c>
      <c r="F150" s="378"/>
      <c r="G150" s="378">
        <v>2496.0927681935996</v>
      </c>
      <c r="H150" s="379">
        <v>40556</v>
      </c>
      <c r="I150" s="379">
        <v>41139</v>
      </c>
      <c r="J150" s="379">
        <v>46371</v>
      </c>
      <c r="K150" s="376">
        <v>15</v>
      </c>
      <c r="L150" s="376">
        <v>4</v>
      </c>
    </row>
    <row r="151" spans="1:12" ht="17.100000000000001" customHeight="1" x14ac:dyDescent="0.25">
      <c r="A151" s="376">
        <v>152</v>
      </c>
      <c r="B151" s="376" t="s">
        <v>131</v>
      </c>
      <c r="C151" s="377" t="s">
        <v>262</v>
      </c>
      <c r="D151" s="378">
        <v>1674.5673231024</v>
      </c>
      <c r="E151" s="378">
        <v>1674.5673231024</v>
      </c>
      <c r="F151" s="378"/>
      <c r="G151" s="378">
        <v>1674.5673231024</v>
      </c>
      <c r="H151" s="379">
        <v>39784</v>
      </c>
      <c r="I151" s="379">
        <v>40553</v>
      </c>
      <c r="J151" s="379">
        <v>46283</v>
      </c>
      <c r="K151" s="376">
        <v>17</v>
      </c>
      <c r="L151" s="376">
        <v>8</v>
      </c>
    </row>
    <row r="152" spans="1:12" ht="17.100000000000001" customHeight="1" x14ac:dyDescent="0.25">
      <c r="A152" s="376">
        <v>156</v>
      </c>
      <c r="B152" s="376" t="s">
        <v>196</v>
      </c>
      <c r="C152" s="377" t="s">
        <v>263</v>
      </c>
      <c r="D152" s="378">
        <v>3904.4617775079996</v>
      </c>
      <c r="E152" s="378">
        <v>3904.4617775079996</v>
      </c>
      <c r="F152" s="378"/>
      <c r="G152" s="378">
        <v>3904.4617775079996</v>
      </c>
      <c r="H152" s="379">
        <v>39871</v>
      </c>
      <c r="I152" s="379">
        <v>40462</v>
      </c>
      <c r="J152" s="379">
        <v>46213</v>
      </c>
      <c r="K152" s="376">
        <v>17</v>
      </c>
      <c r="L152" s="376">
        <v>0</v>
      </c>
    </row>
    <row r="153" spans="1:12" ht="17.100000000000001" customHeight="1" x14ac:dyDescent="0.25">
      <c r="A153" s="376">
        <v>157</v>
      </c>
      <c r="B153" s="376" t="s">
        <v>196</v>
      </c>
      <c r="C153" s="377" t="s">
        <v>264</v>
      </c>
      <c r="D153" s="378">
        <v>8357.1745092647998</v>
      </c>
      <c r="E153" s="378">
        <v>8357.1745092647998</v>
      </c>
      <c r="F153" s="378"/>
      <c r="G153" s="378">
        <v>8357.1745092647998</v>
      </c>
      <c r="H153" s="379">
        <v>40150</v>
      </c>
      <c r="I153" s="379">
        <v>40232</v>
      </c>
      <c r="J153" s="379">
        <v>46353</v>
      </c>
      <c r="K153" s="376">
        <v>16</v>
      </c>
      <c r="L153" s="376">
        <v>9</v>
      </c>
    </row>
    <row r="154" spans="1:12" ht="17.100000000000001" customHeight="1" x14ac:dyDescent="0.25">
      <c r="A154" s="376">
        <v>158</v>
      </c>
      <c r="B154" s="376" t="s">
        <v>196</v>
      </c>
      <c r="C154" s="377" t="s">
        <v>265</v>
      </c>
      <c r="D154" s="378">
        <v>853.12913552799989</v>
      </c>
      <c r="E154" s="378">
        <v>853.12913552799989</v>
      </c>
      <c r="F154" s="378"/>
      <c r="G154" s="378">
        <v>853.12913552799989</v>
      </c>
      <c r="H154" s="379">
        <v>39058</v>
      </c>
      <c r="I154" s="379">
        <v>39058</v>
      </c>
      <c r="J154" s="379">
        <v>42643</v>
      </c>
      <c r="K154" s="376">
        <v>8</v>
      </c>
      <c r="L154" s="376">
        <v>9</v>
      </c>
    </row>
    <row r="155" spans="1:12" ht="17.100000000000001" customHeight="1" x14ac:dyDescent="0.25">
      <c r="A155" s="376">
        <v>159</v>
      </c>
      <c r="B155" s="376" t="s">
        <v>196</v>
      </c>
      <c r="C155" s="377" t="s">
        <v>266</v>
      </c>
      <c r="D155" s="378">
        <v>49.360194228799998</v>
      </c>
      <c r="E155" s="378">
        <v>49.360194228799998</v>
      </c>
      <c r="F155" s="378"/>
      <c r="G155" s="378">
        <v>49.360194228799998</v>
      </c>
      <c r="H155" s="379">
        <v>39317</v>
      </c>
      <c r="I155" s="379">
        <v>39317</v>
      </c>
      <c r="J155" s="379">
        <v>42475</v>
      </c>
      <c r="K155" s="376">
        <v>8</v>
      </c>
      <c r="L155" s="376">
        <v>6</v>
      </c>
    </row>
    <row r="156" spans="1:12" s="80" customFormat="1" ht="17.100000000000001" customHeight="1" x14ac:dyDescent="0.25">
      <c r="A156" s="376">
        <v>160</v>
      </c>
      <c r="B156" s="376" t="s">
        <v>196</v>
      </c>
      <c r="C156" s="377" t="s">
        <v>267</v>
      </c>
      <c r="D156" s="378">
        <v>270.05242685919995</v>
      </c>
      <c r="E156" s="378">
        <v>270.05242685919995</v>
      </c>
      <c r="F156" s="378"/>
      <c r="G156" s="378">
        <v>270.05242685919995</v>
      </c>
      <c r="H156" s="379">
        <v>39190</v>
      </c>
      <c r="I156" s="379">
        <v>39190</v>
      </c>
      <c r="J156" s="379">
        <v>42475</v>
      </c>
      <c r="K156" s="376">
        <v>8</v>
      </c>
      <c r="L156" s="376">
        <v>6</v>
      </c>
    </row>
    <row r="157" spans="1:12" ht="17.100000000000001" customHeight="1" x14ac:dyDescent="0.25">
      <c r="A157" s="376">
        <v>161</v>
      </c>
      <c r="B157" s="376" t="s">
        <v>196</v>
      </c>
      <c r="C157" s="377" t="s">
        <v>268</v>
      </c>
      <c r="D157" s="378">
        <v>476.99988016399999</v>
      </c>
      <c r="E157" s="378">
        <v>476.99988016399999</v>
      </c>
      <c r="F157" s="378"/>
      <c r="G157" s="378">
        <v>476.99988016399999</v>
      </c>
      <c r="H157" s="379">
        <v>39279</v>
      </c>
      <c r="I157" s="379">
        <v>39358</v>
      </c>
      <c r="J157" s="379">
        <v>43279</v>
      </c>
      <c r="K157" s="376">
        <v>10</v>
      </c>
      <c r="L157" s="376">
        <v>9</v>
      </c>
    </row>
    <row r="158" spans="1:12" ht="17.100000000000001" customHeight="1" x14ac:dyDescent="0.25">
      <c r="A158" s="376">
        <v>162</v>
      </c>
      <c r="B158" s="376" t="s">
        <v>196</v>
      </c>
      <c r="C158" s="377" t="s">
        <v>269</v>
      </c>
      <c r="D158" s="378">
        <v>245.49177432799999</v>
      </c>
      <c r="E158" s="378">
        <v>245.49177432799999</v>
      </c>
      <c r="F158" s="378"/>
      <c r="G158" s="378">
        <v>245.49177432799999</v>
      </c>
      <c r="H158" s="379">
        <v>39583</v>
      </c>
      <c r="I158" s="379">
        <v>39619</v>
      </c>
      <c r="J158" s="379">
        <v>43279</v>
      </c>
      <c r="K158" s="376">
        <v>9</v>
      </c>
      <c r="L158" s="376">
        <v>11</v>
      </c>
    </row>
    <row r="159" spans="1:12" ht="17.100000000000001" customHeight="1" x14ac:dyDescent="0.25">
      <c r="A159" s="376">
        <v>163</v>
      </c>
      <c r="B159" s="376" t="s">
        <v>131</v>
      </c>
      <c r="C159" s="377" t="s">
        <v>270</v>
      </c>
      <c r="D159" s="378">
        <v>464.01912190959996</v>
      </c>
      <c r="E159" s="378">
        <v>464.01912190959996</v>
      </c>
      <c r="F159" s="378"/>
      <c r="G159" s="378">
        <v>464.01912190959996</v>
      </c>
      <c r="H159" s="379">
        <v>39162</v>
      </c>
      <c r="I159" s="379">
        <v>39162</v>
      </c>
      <c r="J159" s="379">
        <v>42475</v>
      </c>
      <c r="K159" s="376">
        <v>9</v>
      </c>
      <c r="L159" s="376">
        <v>0</v>
      </c>
    </row>
    <row r="160" spans="1:12" ht="17.100000000000001" customHeight="1" x14ac:dyDescent="0.25">
      <c r="A160" s="376">
        <v>164</v>
      </c>
      <c r="B160" s="376" t="s">
        <v>131</v>
      </c>
      <c r="C160" s="377" t="s">
        <v>271</v>
      </c>
      <c r="D160" s="378">
        <v>5525.2454647384002</v>
      </c>
      <c r="E160" s="378">
        <v>5525.2454647384002</v>
      </c>
      <c r="F160" s="378"/>
      <c r="G160" s="378">
        <v>5525.2454647384002</v>
      </c>
      <c r="H160" s="379">
        <v>40739</v>
      </c>
      <c r="I160" s="379">
        <v>41465</v>
      </c>
      <c r="J160" s="379">
        <v>46366</v>
      </c>
      <c r="K160" s="376">
        <v>15</v>
      </c>
      <c r="L160" s="376">
        <v>4</v>
      </c>
    </row>
    <row r="161" spans="1:12" ht="17.100000000000001" customHeight="1" x14ac:dyDescent="0.25">
      <c r="A161" s="376">
        <v>165</v>
      </c>
      <c r="B161" s="376" t="s">
        <v>127</v>
      </c>
      <c r="C161" s="377" t="s">
        <v>272</v>
      </c>
      <c r="D161" s="378">
        <v>976.05443176319989</v>
      </c>
      <c r="E161" s="378">
        <v>976.05443176319989</v>
      </c>
      <c r="F161" s="378"/>
      <c r="G161" s="378">
        <v>976.05443176319989</v>
      </c>
      <c r="H161" s="379">
        <v>39476</v>
      </c>
      <c r="I161" s="379">
        <v>39476</v>
      </c>
      <c r="J161" s="379">
        <v>43111</v>
      </c>
      <c r="K161" s="376">
        <v>9</v>
      </c>
      <c r="L161" s="376">
        <v>11</v>
      </c>
    </row>
    <row r="162" spans="1:12" ht="17.100000000000001" customHeight="1" x14ac:dyDescent="0.25">
      <c r="A162" s="376">
        <v>166</v>
      </c>
      <c r="B162" s="376" t="s">
        <v>219</v>
      </c>
      <c r="C162" s="377" t="s">
        <v>273</v>
      </c>
      <c r="D162" s="378">
        <v>988.01629481759994</v>
      </c>
      <c r="E162" s="378">
        <v>988.01629481759994</v>
      </c>
      <c r="F162" s="378"/>
      <c r="G162" s="378">
        <v>988.01629481759994</v>
      </c>
      <c r="H162" s="379">
        <v>39395</v>
      </c>
      <c r="I162" s="379">
        <v>40203</v>
      </c>
      <c r="J162" s="379">
        <v>46293</v>
      </c>
      <c r="K162" s="376">
        <v>18</v>
      </c>
      <c r="L162" s="376">
        <v>7</v>
      </c>
    </row>
    <row r="163" spans="1:12" ht="17.100000000000001" customHeight="1" x14ac:dyDescent="0.25">
      <c r="A163" s="376">
        <v>167</v>
      </c>
      <c r="B163" s="376" t="s">
        <v>117</v>
      </c>
      <c r="C163" s="377" t="s">
        <v>274</v>
      </c>
      <c r="D163" s="378">
        <v>22392.795649055999</v>
      </c>
      <c r="E163" s="378">
        <v>22392.795649055999</v>
      </c>
      <c r="F163" s="378"/>
      <c r="G163" s="378">
        <v>22392.795649055999</v>
      </c>
      <c r="H163" s="379">
        <v>40184</v>
      </c>
      <c r="I163" s="379">
        <v>40184</v>
      </c>
      <c r="J163" s="379">
        <v>45548</v>
      </c>
      <c r="K163" s="376">
        <v>14</v>
      </c>
      <c r="L163" s="376">
        <v>5</v>
      </c>
    </row>
    <row r="164" spans="1:12" ht="17.100000000000001" customHeight="1" x14ac:dyDescent="0.25">
      <c r="A164" s="376">
        <v>168</v>
      </c>
      <c r="B164" s="376" t="s">
        <v>219</v>
      </c>
      <c r="C164" s="377" t="s">
        <v>275</v>
      </c>
      <c r="D164" s="378">
        <v>1942.0670166087998</v>
      </c>
      <c r="E164" s="378">
        <v>1942.0670166087998</v>
      </c>
      <c r="F164" s="378"/>
      <c r="G164" s="378">
        <v>1942.0670166087998</v>
      </c>
      <c r="H164" s="379">
        <v>39286</v>
      </c>
      <c r="I164" s="379">
        <v>39286</v>
      </c>
      <c r="J164" s="379">
        <v>42881</v>
      </c>
      <c r="K164" s="376">
        <v>9</v>
      </c>
      <c r="L164" s="376">
        <v>5</v>
      </c>
    </row>
    <row r="165" spans="1:12" ht="17.100000000000001" customHeight="1" x14ac:dyDescent="0.25">
      <c r="A165" s="376">
        <v>170</v>
      </c>
      <c r="B165" s="376" t="s">
        <v>127</v>
      </c>
      <c r="C165" s="377" t="s">
        <v>276</v>
      </c>
      <c r="D165" s="378">
        <v>896.55785640479996</v>
      </c>
      <c r="E165" s="378">
        <v>896.55785640479996</v>
      </c>
      <c r="F165" s="378"/>
      <c r="G165" s="378">
        <v>896.55785640479996</v>
      </c>
      <c r="H165" s="379">
        <v>40893</v>
      </c>
      <c r="I165" s="379">
        <v>41040</v>
      </c>
      <c r="J165" s="379">
        <v>46129</v>
      </c>
      <c r="K165" s="376">
        <v>13</v>
      </c>
      <c r="L165" s="376">
        <v>11</v>
      </c>
    </row>
    <row r="166" spans="1:12" ht="17.100000000000001" customHeight="1" x14ac:dyDescent="0.25">
      <c r="A166" s="380" t="s">
        <v>820</v>
      </c>
      <c r="B166" s="380"/>
      <c r="C166" s="380"/>
      <c r="D166" s="374">
        <f>SUM(D167:D190)</f>
        <v>210865.49401556066</v>
      </c>
      <c r="E166" s="374">
        <f>SUM(E167:E190)</f>
        <v>210865.49401556066</v>
      </c>
      <c r="F166" s="374"/>
      <c r="G166" s="374">
        <f>SUM(G167:G190)</f>
        <v>210865.49401556066</v>
      </c>
      <c r="H166" s="379"/>
      <c r="I166" s="379"/>
      <c r="J166" s="379"/>
      <c r="K166" s="376"/>
      <c r="L166" s="376"/>
    </row>
    <row r="167" spans="1:12" ht="17.100000000000001" customHeight="1" x14ac:dyDescent="0.25">
      <c r="A167" s="376">
        <v>171</v>
      </c>
      <c r="B167" s="376" t="s">
        <v>117</v>
      </c>
      <c r="C167" s="377" t="s">
        <v>277</v>
      </c>
      <c r="D167" s="378">
        <v>92565.389742998392</v>
      </c>
      <c r="E167" s="378">
        <v>92565.389742998392</v>
      </c>
      <c r="F167" s="378"/>
      <c r="G167" s="378">
        <v>92565.389742998392</v>
      </c>
      <c r="H167" s="379">
        <v>42642</v>
      </c>
      <c r="I167" s="379">
        <v>43220</v>
      </c>
      <c r="J167" s="379">
        <v>49948</v>
      </c>
      <c r="K167" s="376">
        <v>19</v>
      </c>
      <c r="L167" s="376">
        <v>11</v>
      </c>
    </row>
    <row r="168" spans="1:12" ht="17.100000000000001" customHeight="1" x14ac:dyDescent="0.25">
      <c r="A168" s="376">
        <v>176</v>
      </c>
      <c r="B168" s="376" t="s">
        <v>127</v>
      </c>
      <c r="C168" s="377" t="s">
        <v>278</v>
      </c>
      <c r="D168" s="378">
        <v>1291.2111944136</v>
      </c>
      <c r="E168" s="378">
        <v>1291.2111944136</v>
      </c>
      <c r="F168" s="378"/>
      <c r="G168" s="378">
        <v>1291.2111944136</v>
      </c>
      <c r="H168" s="379">
        <v>41202</v>
      </c>
      <c r="I168" s="379">
        <v>41404</v>
      </c>
      <c r="J168" s="379">
        <v>46311</v>
      </c>
      <c r="K168" s="376">
        <v>13</v>
      </c>
      <c r="L168" s="376">
        <v>10</v>
      </c>
    </row>
    <row r="169" spans="1:12" ht="17.100000000000001" customHeight="1" x14ac:dyDescent="0.25">
      <c r="A169" s="376">
        <v>177</v>
      </c>
      <c r="B169" s="376" t="s">
        <v>127</v>
      </c>
      <c r="C169" s="377" t="s">
        <v>279</v>
      </c>
      <c r="D169" s="378">
        <v>106.92643677279999</v>
      </c>
      <c r="E169" s="378">
        <v>106.92643677279999</v>
      </c>
      <c r="F169" s="378"/>
      <c r="G169" s="378">
        <v>106.92643677279999</v>
      </c>
      <c r="H169" s="379">
        <v>40297</v>
      </c>
      <c r="I169" s="379">
        <v>40296</v>
      </c>
      <c r="J169" s="379">
        <v>46283</v>
      </c>
      <c r="K169" s="376">
        <v>16</v>
      </c>
      <c r="L169" s="376">
        <v>3</v>
      </c>
    </row>
    <row r="170" spans="1:12" ht="17.100000000000001" customHeight="1" x14ac:dyDescent="0.25">
      <c r="A170" s="376">
        <v>181</v>
      </c>
      <c r="B170" s="376" t="s">
        <v>196</v>
      </c>
      <c r="C170" s="377" t="s">
        <v>280</v>
      </c>
      <c r="D170" s="378">
        <v>13025.159118219999</v>
      </c>
      <c r="E170" s="378">
        <v>13025.159118219999</v>
      </c>
      <c r="F170" s="378"/>
      <c r="G170" s="378">
        <v>13025.159118219999</v>
      </c>
      <c r="H170" s="379">
        <v>40631</v>
      </c>
      <c r="I170" s="379">
        <v>40764</v>
      </c>
      <c r="J170" s="379">
        <v>47340</v>
      </c>
      <c r="K170" s="376">
        <v>17</v>
      </c>
      <c r="L170" s="376">
        <v>11</v>
      </c>
    </row>
    <row r="171" spans="1:12" ht="17.100000000000001" customHeight="1" x14ac:dyDescent="0.25">
      <c r="A171" s="376">
        <v>182</v>
      </c>
      <c r="B171" s="376" t="s">
        <v>196</v>
      </c>
      <c r="C171" s="377" t="s">
        <v>281</v>
      </c>
      <c r="D171" s="378">
        <v>2245.716510496</v>
      </c>
      <c r="E171" s="378">
        <v>2245.716510496</v>
      </c>
      <c r="F171" s="378"/>
      <c r="G171" s="378">
        <v>2245.716510496</v>
      </c>
      <c r="H171" s="379">
        <v>39713</v>
      </c>
      <c r="I171" s="379">
        <v>39710</v>
      </c>
      <c r="J171" s="379">
        <v>43111</v>
      </c>
      <c r="K171" s="376">
        <v>9</v>
      </c>
      <c r="L171" s="376">
        <v>6</v>
      </c>
    </row>
    <row r="172" spans="1:12" ht="17.100000000000001" customHeight="1" x14ac:dyDescent="0.25">
      <c r="A172" s="376">
        <v>183</v>
      </c>
      <c r="B172" s="376" t="s">
        <v>196</v>
      </c>
      <c r="C172" s="377" t="s">
        <v>282</v>
      </c>
      <c r="D172" s="378">
        <v>394.30278795039993</v>
      </c>
      <c r="E172" s="378">
        <v>394.30278795039993</v>
      </c>
      <c r="F172" s="378"/>
      <c r="G172" s="378">
        <v>394.30278795039993</v>
      </c>
      <c r="H172" s="379">
        <v>39517</v>
      </c>
      <c r="I172" s="379">
        <v>39513</v>
      </c>
      <c r="J172" s="379">
        <v>43279</v>
      </c>
      <c r="K172" s="376">
        <v>9</v>
      </c>
      <c r="L172" s="376">
        <v>11</v>
      </c>
    </row>
    <row r="173" spans="1:12" ht="17.100000000000001" customHeight="1" x14ac:dyDescent="0.25">
      <c r="A173" s="376">
        <v>185</v>
      </c>
      <c r="B173" s="376" t="s">
        <v>131</v>
      </c>
      <c r="C173" s="377" t="s">
        <v>283</v>
      </c>
      <c r="D173" s="378">
        <v>1709.6738249079999</v>
      </c>
      <c r="E173" s="378">
        <v>1709.6738249079999</v>
      </c>
      <c r="F173" s="378"/>
      <c r="G173" s="378">
        <v>1709.6738249079999</v>
      </c>
      <c r="H173" s="379">
        <v>40595</v>
      </c>
      <c r="I173" s="379">
        <v>41718</v>
      </c>
      <c r="J173" s="379">
        <v>46367</v>
      </c>
      <c r="K173" s="376">
        <v>15</v>
      </c>
      <c r="L173" s="376">
        <v>5</v>
      </c>
    </row>
    <row r="174" spans="1:12" ht="17.100000000000001" customHeight="1" x14ac:dyDescent="0.25">
      <c r="A174" s="376">
        <v>188</v>
      </c>
      <c r="B174" s="376" t="s">
        <v>131</v>
      </c>
      <c r="C174" s="377" t="s">
        <v>284</v>
      </c>
      <c r="D174" s="378">
        <v>14935.103993767198</v>
      </c>
      <c r="E174" s="378">
        <v>14935.103993767198</v>
      </c>
      <c r="F174" s="378"/>
      <c r="G174" s="378">
        <v>14935.103993767198</v>
      </c>
      <c r="H174" s="379">
        <v>39935</v>
      </c>
      <c r="I174" s="379">
        <v>45656</v>
      </c>
      <c r="J174" s="379">
        <v>51639</v>
      </c>
      <c r="K174" s="376">
        <v>32</v>
      </c>
      <c r="L174" s="376">
        <v>0</v>
      </c>
    </row>
    <row r="175" spans="1:12" ht="17.100000000000001" customHeight="1" x14ac:dyDescent="0.25">
      <c r="A175" s="376">
        <v>189</v>
      </c>
      <c r="B175" s="376" t="s">
        <v>131</v>
      </c>
      <c r="C175" s="377" t="s">
        <v>285</v>
      </c>
      <c r="D175" s="378">
        <v>725.86409738479995</v>
      </c>
      <c r="E175" s="378">
        <v>725.86409738479995</v>
      </c>
      <c r="F175" s="378"/>
      <c r="G175" s="378">
        <v>725.86409738479995</v>
      </c>
      <c r="H175" s="379">
        <v>40631</v>
      </c>
      <c r="I175" s="379">
        <v>40946</v>
      </c>
      <c r="J175" s="379">
        <v>46276</v>
      </c>
      <c r="K175" s="376">
        <v>15</v>
      </c>
      <c r="L175" s="376">
        <v>2</v>
      </c>
    </row>
    <row r="176" spans="1:12" ht="17.100000000000001" customHeight="1" x14ac:dyDescent="0.25">
      <c r="A176" s="376">
        <v>190</v>
      </c>
      <c r="B176" s="376" t="s">
        <v>131</v>
      </c>
      <c r="C176" s="377" t="s">
        <v>286</v>
      </c>
      <c r="D176" s="378">
        <v>4443.1056023224</v>
      </c>
      <c r="E176" s="378">
        <v>4443.1056023224</v>
      </c>
      <c r="F176" s="378"/>
      <c r="G176" s="378">
        <v>4443.1056023224</v>
      </c>
      <c r="H176" s="379">
        <v>40541</v>
      </c>
      <c r="I176" s="379">
        <v>42737</v>
      </c>
      <c r="J176" s="379">
        <v>49947</v>
      </c>
      <c r="K176" s="376">
        <v>25</v>
      </c>
      <c r="L176" s="376">
        <v>4</v>
      </c>
    </row>
    <row r="177" spans="1:12" ht="17.100000000000001" customHeight="1" x14ac:dyDescent="0.25">
      <c r="A177" s="376">
        <v>191</v>
      </c>
      <c r="B177" s="376" t="s">
        <v>131</v>
      </c>
      <c r="C177" s="377" t="s">
        <v>287</v>
      </c>
      <c r="D177" s="378">
        <v>492.80125769279994</v>
      </c>
      <c r="E177" s="378">
        <v>492.80125769279994</v>
      </c>
      <c r="F177" s="378"/>
      <c r="G177" s="378">
        <v>492.80125769279994</v>
      </c>
      <c r="H177" s="379">
        <v>40246</v>
      </c>
      <c r="I177" s="379">
        <v>40756</v>
      </c>
      <c r="J177" s="379">
        <v>45548</v>
      </c>
      <c r="K177" s="376">
        <v>14</v>
      </c>
      <c r="L177" s="376">
        <v>5</v>
      </c>
    </row>
    <row r="178" spans="1:12" ht="17.100000000000001" customHeight="1" x14ac:dyDescent="0.25">
      <c r="A178" s="376">
        <v>192</v>
      </c>
      <c r="B178" s="376" t="s">
        <v>131</v>
      </c>
      <c r="C178" s="377" t="s">
        <v>288</v>
      </c>
      <c r="D178" s="378">
        <v>6867.3169343664003</v>
      </c>
      <c r="E178" s="378">
        <v>6867.3169343664003</v>
      </c>
      <c r="F178" s="378"/>
      <c r="G178" s="378">
        <v>6867.3169343664003</v>
      </c>
      <c r="H178" s="379">
        <v>40323</v>
      </c>
      <c r="I178" s="379">
        <v>42171</v>
      </c>
      <c r="J178" s="379">
        <v>46276</v>
      </c>
      <c r="K178" s="376">
        <v>16</v>
      </c>
      <c r="L178" s="376">
        <v>3</v>
      </c>
    </row>
    <row r="179" spans="1:12" ht="17.100000000000001" customHeight="1" x14ac:dyDescent="0.25">
      <c r="A179" s="376">
        <v>193</v>
      </c>
      <c r="B179" s="376" t="s">
        <v>131</v>
      </c>
      <c r="C179" s="377" t="s">
        <v>289</v>
      </c>
      <c r="D179" s="378">
        <v>605.95935772799987</v>
      </c>
      <c r="E179" s="378">
        <v>605.95935772799987</v>
      </c>
      <c r="F179" s="378"/>
      <c r="G179" s="378">
        <v>605.95935772799987</v>
      </c>
      <c r="H179" s="379">
        <v>40423</v>
      </c>
      <c r="I179" s="379">
        <v>40423</v>
      </c>
      <c r="J179" s="379">
        <v>44022</v>
      </c>
      <c r="K179" s="376">
        <v>9</v>
      </c>
      <c r="L179" s="376">
        <v>6</v>
      </c>
    </row>
    <row r="180" spans="1:12" ht="17.100000000000001" customHeight="1" x14ac:dyDescent="0.25">
      <c r="A180" s="376">
        <v>194</v>
      </c>
      <c r="B180" s="376" t="s">
        <v>131</v>
      </c>
      <c r="C180" s="377" t="s">
        <v>290</v>
      </c>
      <c r="D180" s="378">
        <v>11709.3603791232</v>
      </c>
      <c r="E180" s="378">
        <v>11709.3603791232</v>
      </c>
      <c r="F180" s="378"/>
      <c r="G180" s="378">
        <v>11709.3603791232</v>
      </c>
      <c r="H180" s="379">
        <v>40631</v>
      </c>
      <c r="I180" s="379">
        <v>41261</v>
      </c>
      <c r="J180" s="379">
        <v>46129</v>
      </c>
      <c r="K180" s="376">
        <v>14</v>
      </c>
      <c r="L180" s="376">
        <v>9</v>
      </c>
    </row>
    <row r="181" spans="1:12" ht="17.100000000000001" customHeight="1" x14ac:dyDescent="0.25">
      <c r="A181" s="376">
        <v>195</v>
      </c>
      <c r="B181" s="376" t="s">
        <v>131</v>
      </c>
      <c r="C181" s="377" t="s">
        <v>291</v>
      </c>
      <c r="D181" s="378">
        <v>5524.0870310055998</v>
      </c>
      <c r="E181" s="378">
        <v>5524.0870310055998</v>
      </c>
      <c r="F181" s="378"/>
      <c r="G181" s="378">
        <v>5524.0870310055998</v>
      </c>
      <c r="H181" s="379">
        <v>39958</v>
      </c>
      <c r="I181" s="379">
        <v>41242</v>
      </c>
      <c r="J181" s="379">
        <v>46129</v>
      </c>
      <c r="K181" s="376">
        <v>16</v>
      </c>
      <c r="L181" s="376">
        <v>9</v>
      </c>
    </row>
    <row r="182" spans="1:12" ht="17.100000000000001" customHeight="1" x14ac:dyDescent="0.25">
      <c r="A182" s="376">
        <v>197</v>
      </c>
      <c r="B182" s="376" t="s">
        <v>131</v>
      </c>
      <c r="C182" s="377" t="s">
        <v>292</v>
      </c>
      <c r="D182" s="378">
        <v>245.36112189759999</v>
      </c>
      <c r="E182" s="378">
        <v>245.36112189759999</v>
      </c>
      <c r="F182" s="378"/>
      <c r="G182" s="378">
        <v>245.36112189759999</v>
      </c>
      <c r="H182" s="379">
        <v>40487</v>
      </c>
      <c r="I182" s="379">
        <v>40548</v>
      </c>
      <c r="J182" s="379">
        <v>46346</v>
      </c>
      <c r="K182" s="376">
        <v>15</v>
      </c>
      <c r="L182" s="376">
        <v>11</v>
      </c>
    </row>
    <row r="183" spans="1:12" ht="17.100000000000001" customHeight="1" x14ac:dyDescent="0.25">
      <c r="A183" s="376">
        <v>198</v>
      </c>
      <c r="B183" s="376" t="s">
        <v>131</v>
      </c>
      <c r="C183" s="377" t="s">
        <v>293</v>
      </c>
      <c r="D183" s="378">
        <v>5566.8704070471995</v>
      </c>
      <c r="E183" s="378">
        <v>5566.8704070471995</v>
      </c>
      <c r="F183" s="378"/>
      <c r="G183" s="378">
        <v>5566.8704070471995</v>
      </c>
      <c r="H183" s="379">
        <v>40826</v>
      </c>
      <c r="I183" s="379">
        <v>41540</v>
      </c>
      <c r="J183" s="379">
        <v>46129</v>
      </c>
      <c r="K183" s="376">
        <v>14</v>
      </c>
      <c r="L183" s="376">
        <v>3</v>
      </c>
    </row>
    <row r="184" spans="1:12" ht="17.100000000000001" customHeight="1" x14ac:dyDescent="0.25">
      <c r="A184" s="376">
        <v>199</v>
      </c>
      <c r="B184" s="376" t="s">
        <v>131</v>
      </c>
      <c r="C184" s="377" t="s">
        <v>294</v>
      </c>
      <c r="D184" s="378">
        <v>511.20103512319997</v>
      </c>
      <c r="E184" s="378">
        <v>511.20103512319997</v>
      </c>
      <c r="F184" s="378"/>
      <c r="G184" s="378">
        <v>511.20103512319997</v>
      </c>
      <c r="H184" s="379">
        <v>39757</v>
      </c>
      <c r="I184" s="379">
        <v>40364</v>
      </c>
      <c r="J184" s="379">
        <v>46276</v>
      </c>
      <c r="K184" s="376">
        <v>17</v>
      </c>
      <c r="L184" s="376">
        <v>8</v>
      </c>
    </row>
    <row r="185" spans="1:12" ht="17.100000000000001" customHeight="1" x14ac:dyDescent="0.25">
      <c r="A185" s="376">
        <v>200</v>
      </c>
      <c r="B185" s="376" t="s">
        <v>219</v>
      </c>
      <c r="C185" s="377" t="s">
        <v>295</v>
      </c>
      <c r="D185" s="378">
        <v>5259.1618518247997</v>
      </c>
      <c r="E185" s="378">
        <v>5259.1618518247997</v>
      </c>
      <c r="F185" s="378"/>
      <c r="G185" s="378">
        <v>5259.1618518247997</v>
      </c>
      <c r="H185" s="379">
        <v>40984</v>
      </c>
      <c r="I185" s="379">
        <v>41687</v>
      </c>
      <c r="J185" s="379">
        <v>46367</v>
      </c>
      <c r="K185" s="376">
        <v>14</v>
      </c>
      <c r="L185" s="376">
        <v>8</v>
      </c>
    </row>
    <row r="186" spans="1:12" ht="17.100000000000001" customHeight="1" x14ac:dyDescent="0.25">
      <c r="A186" s="376">
        <v>201</v>
      </c>
      <c r="B186" s="376" t="s">
        <v>219</v>
      </c>
      <c r="C186" s="377" t="s">
        <v>296</v>
      </c>
      <c r="D186" s="378">
        <v>12114.927253947999</v>
      </c>
      <c r="E186" s="378">
        <v>12114.927253947999</v>
      </c>
      <c r="F186" s="378"/>
      <c r="G186" s="378">
        <v>12114.927253947999</v>
      </c>
      <c r="H186" s="379">
        <v>40092</v>
      </c>
      <c r="I186" s="379">
        <v>41802</v>
      </c>
      <c r="J186" s="379">
        <v>46142</v>
      </c>
      <c r="K186" s="376">
        <v>16</v>
      </c>
      <c r="L186" s="376">
        <v>2</v>
      </c>
    </row>
    <row r="187" spans="1:12" ht="17.100000000000001" customHeight="1" x14ac:dyDescent="0.25">
      <c r="A187" s="376">
        <v>202</v>
      </c>
      <c r="B187" s="376" t="s">
        <v>219</v>
      </c>
      <c r="C187" s="377" t="s">
        <v>297</v>
      </c>
      <c r="D187" s="378">
        <v>14303.020163111198</v>
      </c>
      <c r="E187" s="378">
        <v>14303.020163111198</v>
      </c>
      <c r="F187" s="378"/>
      <c r="G187" s="378">
        <v>14303.020163111198</v>
      </c>
      <c r="H187" s="379">
        <v>41267</v>
      </c>
      <c r="I187" s="379">
        <v>42270</v>
      </c>
      <c r="J187" s="379">
        <v>46366</v>
      </c>
      <c r="K187" s="376">
        <v>13</v>
      </c>
      <c r="L187" s="376">
        <v>8</v>
      </c>
    </row>
    <row r="188" spans="1:12" ht="17.100000000000001" customHeight="1" x14ac:dyDescent="0.25">
      <c r="A188" s="376">
        <v>203</v>
      </c>
      <c r="B188" s="376" t="s">
        <v>219</v>
      </c>
      <c r="C188" s="377" t="s">
        <v>298</v>
      </c>
      <c r="D188" s="378">
        <v>747.20624371439987</v>
      </c>
      <c r="E188" s="378">
        <v>747.20624371439987</v>
      </c>
      <c r="F188" s="378"/>
      <c r="G188" s="378">
        <v>747.20624371439987</v>
      </c>
      <c r="H188" s="379">
        <v>39647</v>
      </c>
      <c r="I188" s="379">
        <v>40144</v>
      </c>
      <c r="J188" s="379">
        <v>45548</v>
      </c>
      <c r="K188" s="376">
        <v>16</v>
      </c>
      <c r="L188" s="376">
        <v>1</v>
      </c>
    </row>
    <row r="189" spans="1:12" ht="17.100000000000001" customHeight="1" x14ac:dyDescent="0.25">
      <c r="A189" s="376">
        <v>204</v>
      </c>
      <c r="B189" s="376" t="s">
        <v>219</v>
      </c>
      <c r="C189" s="377" t="s">
        <v>299</v>
      </c>
      <c r="D189" s="378">
        <v>9978.2238274847987</v>
      </c>
      <c r="E189" s="378">
        <v>9978.2238274847987</v>
      </c>
      <c r="F189" s="378"/>
      <c r="G189" s="378">
        <v>9978.2238274847987</v>
      </c>
      <c r="H189" s="379">
        <v>40385</v>
      </c>
      <c r="I189" s="379">
        <v>40508</v>
      </c>
      <c r="J189" s="379">
        <v>46346</v>
      </c>
      <c r="K189" s="376">
        <v>15</v>
      </c>
      <c r="L189" s="376">
        <v>11</v>
      </c>
    </row>
    <row r="190" spans="1:12" ht="17.100000000000001" customHeight="1" x14ac:dyDescent="0.25">
      <c r="A190" s="376">
        <v>205</v>
      </c>
      <c r="B190" s="376" t="s">
        <v>180</v>
      </c>
      <c r="C190" s="377" t="s">
        <v>300</v>
      </c>
      <c r="D190" s="378">
        <v>5497.5438422599991</v>
      </c>
      <c r="E190" s="378">
        <v>5497.5438422599991</v>
      </c>
      <c r="F190" s="378"/>
      <c r="G190" s="378">
        <v>5497.5438422599991</v>
      </c>
      <c r="H190" s="379">
        <v>39917</v>
      </c>
      <c r="I190" s="379">
        <v>40449</v>
      </c>
      <c r="J190" s="379">
        <v>46213</v>
      </c>
      <c r="K190" s="376">
        <v>17</v>
      </c>
      <c r="L190" s="376">
        <v>0</v>
      </c>
    </row>
    <row r="191" spans="1:12" ht="17.100000000000001" customHeight="1" x14ac:dyDescent="0.25">
      <c r="A191" s="382" t="s">
        <v>821</v>
      </c>
      <c r="B191" s="376"/>
      <c r="C191" s="383"/>
      <c r="D191" s="374">
        <f>SUM(D192:D212)</f>
        <v>92132.920560627972</v>
      </c>
      <c r="E191" s="374">
        <f>SUM(E192:E212)</f>
        <v>92132.920560627972</v>
      </c>
      <c r="F191" s="374"/>
      <c r="G191" s="374">
        <f>SUM(G192:G212)</f>
        <v>92132.920560627972</v>
      </c>
      <c r="H191" s="379"/>
      <c r="I191" s="379"/>
      <c r="J191" s="379"/>
      <c r="K191" s="376"/>
      <c r="L191" s="376"/>
    </row>
    <row r="192" spans="1:12" ht="17.100000000000001" customHeight="1" x14ac:dyDescent="0.25">
      <c r="A192" s="376">
        <v>206</v>
      </c>
      <c r="B192" s="376" t="s">
        <v>131</v>
      </c>
      <c r="C192" s="377" t="s">
        <v>301</v>
      </c>
      <c r="D192" s="378">
        <v>943.52284515999997</v>
      </c>
      <c r="E192" s="378">
        <v>943.52284515999997</v>
      </c>
      <c r="F192" s="378"/>
      <c r="G192" s="378">
        <v>943.52284515999997</v>
      </c>
      <c r="H192" s="379">
        <v>39936</v>
      </c>
      <c r="I192" s="379">
        <v>39936</v>
      </c>
      <c r="J192" s="379">
        <v>43572</v>
      </c>
      <c r="K192" s="376">
        <v>9</v>
      </c>
      <c r="L192" s="376">
        <v>6</v>
      </c>
    </row>
    <row r="193" spans="1:16" ht="17.100000000000001" customHeight="1" x14ac:dyDescent="0.25">
      <c r="A193" s="376">
        <v>207</v>
      </c>
      <c r="B193" s="376" t="s">
        <v>131</v>
      </c>
      <c r="C193" s="377" t="s">
        <v>302</v>
      </c>
      <c r="D193" s="378">
        <v>1232.1245263864</v>
      </c>
      <c r="E193" s="378">
        <v>1232.1245263864</v>
      </c>
      <c r="F193" s="378"/>
      <c r="G193" s="378">
        <v>1232.1245263864</v>
      </c>
      <c r="H193" s="379">
        <v>40022</v>
      </c>
      <c r="I193" s="379">
        <v>40693</v>
      </c>
      <c r="J193" s="379">
        <v>46283</v>
      </c>
      <c r="K193" s="376">
        <v>16</v>
      </c>
      <c r="L193" s="376">
        <v>11</v>
      </c>
    </row>
    <row r="194" spans="1:16" ht="17.100000000000001" customHeight="1" x14ac:dyDescent="0.25">
      <c r="A194" s="376">
        <v>208</v>
      </c>
      <c r="B194" s="376" t="s">
        <v>131</v>
      </c>
      <c r="C194" s="377" t="s">
        <v>303</v>
      </c>
      <c r="D194" s="378">
        <v>326.61691168639993</v>
      </c>
      <c r="E194" s="378">
        <v>326.61691168639993</v>
      </c>
      <c r="F194" s="378"/>
      <c r="G194" s="378">
        <v>326.61691168639993</v>
      </c>
      <c r="H194" s="379">
        <v>40144</v>
      </c>
      <c r="I194" s="379">
        <v>40144</v>
      </c>
      <c r="J194" s="379">
        <v>45548</v>
      </c>
      <c r="K194" s="376">
        <v>14</v>
      </c>
      <c r="L194" s="376">
        <v>5</v>
      </c>
    </row>
    <row r="195" spans="1:16" ht="17.100000000000001" customHeight="1" x14ac:dyDescent="0.25">
      <c r="A195" s="376">
        <v>209</v>
      </c>
      <c r="B195" s="376" t="s">
        <v>131</v>
      </c>
      <c r="C195" s="377" t="s">
        <v>304</v>
      </c>
      <c r="D195" s="378">
        <v>2096.7819098967998</v>
      </c>
      <c r="E195" s="378">
        <v>2096.7819098967998</v>
      </c>
      <c r="F195" s="378"/>
      <c r="G195" s="378">
        <v>2096.7819098967998</v>
      </c>
      <c r="H195" s="379">
        <v>40532</v>
      </c>
      <c r="I195" s="379">
        <v>46477</v>
      </c>
      <c r="J195" s="379">
        <v>54423</v>
      </c>
      <c r="K195" s="376">
        <v>37</v>
      </c>
      <c r="L195" s="376">
        <v>11</v>
      </c>
    </row>
    <row r="196" spans="1:16" ht="17.100000000000001" customHeight="1" x14ac:dyDescent="0.25">
      <c r="A196" s="376">
        <v>210</v>
      </c>
      <c r="B196" s="376" t="s">
        <v>219</v>
      </c>
      <c r="C196" s="377" t="s">
        <v>305</v>
      </c>
      <c r="D196" s="378">
        <v>1686.5480440695999</v>
      </c>
      <c r="E196" s="378">
        <v>1686.5480440695999</v>
      </c>
      <c r="F196" s="378"/>
      <c r="G196" s="378">
        <v>1686.5480440695999</v>
      </c>
      <c r="H196" s="379">
        <v>40497</v>
      </c>
      <c r="I196" s="379">
        <v>40758</v>
      </c>
      <c r="J196" s="379">
        <v>46346</v>
      </c>
      <c r="K196" s="376">
        <v>15</v>
      </c>
      <c r="L196" s="376">
        <v>11</v>
      </c>
    </row>
    <row r="197" spans="1:16" ht="17.100000000000001" customHeight="1" x14ac:dyDescent="0.25">
      <c r="A197" s="376">
        <v>211</v>
      </c>
      <c r="B197" s="376" t="s">
        <v>219</v>
      </c>
      <c r="C197" s="377" t="s">
        <v>306</v>
      </c>
      <c r="D197" s="378">
        <v>2475.9615036447999</v>
      </c>
      <c r="E197" s="378">
        <v>2475.9615036447999</v>
      </c>
      <c r="F197" s="378"/>
      <c r="G197" s="378">
        <v>2475.9615036447999</v>
      </c>
      <c r="H197" s="379">
        <v>40343</v>
      </c>
      <c r="I197" s="379">
        <v>41921</v>
      </c>
      <c r="J197" s="379">
        <v>46234</v>
      </c>
      <c r="K197" s="376">
        <v>15</v>
      </c>
      <c r="L197" s="376">
        <v>11</v>
      </c>
    </row>
    <row r="198" spans="1:16" ht="17.100000000000001" customHeight="1" x14ac:dyDescent="0.25">
      <c r="A198" s="376">
        <v>212</v>
      </c>
      <c r="B198" s="376" t="s">
        <v>131</v>
      </c>
      <c r="C198" s="377" t="s">
        <v>307</v>
      </c>
      <c r="D198" s="378">
        <v>5038.2699825479995</v>
      </c>
      <c r="E198" s="378">
        <v>5038.2699825479995</v>
      </c>
      <c r="F198" s="378"/>
      <c r="G198" s="378">
        <v>5038.2699825479995</v>
      </c>
      <c r="H198" s="379">
        <v>40471</v>
      </c>
      <c r="I198" s="379">
        <v>42278</v>
      </c>
      <c r="J198" s="379">
        <v>44134</v>
      </c>
      <c r="K198" s="376">
        <v>10</v>
      </c>
      <c r="L198" s="376">
        <v>0</v>
      </c>
    </row>
    <row r="199" spans="1:16" ht="17.100000000000001" customHeight="1" x14ac:dyDescent="0.25">
      <c r="A199" s="376">
        <v>213</v>
      </c>
      <c r="B199" s="376" t="s">
        <v>131</v>
      </c>
      <c r="C199" s="377" t="s">
        <v>308</v>
      </c>
      <c r="D199" s="378">
        <v>10788.7409116936</v>
      </c>
      <c r="E199" s="378">
        <v>10788.7409116936</v>
      </c>
      <c r="F199" s="378"/>
      <c r="G199" s="378">
        <v>10788.7409116936</v>
      </c>
      <c r="H199" s="379">
        <v>40448</v>
      </c>
      <c r="I199" s="379">
        <v>43070</v>
      </c>
      <c r="J199" s="379">
        <v>53885</v>
      </c>
      <c r="K199" s="376">
        <v>36</v>
      </c>
      <c r="L199" s="376">
        <v>7</v>
      </c>
    </row>
    <row r="200" spans="1:16" ht="17.100000000000001" customHeight="1" x14ac:dyDescent="0.25">
      <c r="A200" s="376">
        <v>214</v>
      </c>
      <c r="B200" s="376" t="s">
        <v>131</v>
      </c>
      <c r="C200" s="377" t="s">
        <v>309</v>
      </c>
      <c r="D200" s="378">
        <v>4795.7812264383992</v>
      </c>
      <c r="E200" s="378">
        <v>4795.7812264383992</v>
      </c>
      <c r="F200" s="378"/>
      <c r="G200" s="378">
        <v>4795.7812264383992</v>
      </c>
      <c r="H200" s="379">
        <v>40548</v>
      </c>
      <c r="I200" s="379">
        <v>45156</v>
      </c>
      <c r="J200" s="379">
        <v>54868</v>
      </c>
      <c r="K200" s="376">
        <v>38</v>
      </c>
      <c r="L200" s="376">
        <v>10</v>
      </c>
      <c r="M200" s="78"/>
      <c r="N200" s="78"/>
      <c r="O200" s="82"/>
      <c r="P200" s="82"/>
    </row>
    <row r="201" spans="1:16" ht="17.100000000000001" customHeight="1" x14ac:dyDescent="0.25">
      <c r="A201" s="376">
        <v>215</v>
      </c>
      <c r="B201" s="376" t="s">
        <v>219</v>
      </c>
      <c r="C201" s="377" t="s">
        <v>310</v>
      </c>
      <c r="D201" s="378">
        <v>1617.8180507735999</v>
      </c>
      <c r="E201" s="378">
        <v>1617.8180507735999</v>
      </c>
      <c r="F201" s="378"/>
      <c r="G201" s="378">
        <v>1617.8180507735999</v>
      </c>
      <c r="H201" s="379">
        <v>40357</v>
      </c>
      <c r="I201" s="379">
        <v>43069</v>
      </c>
      <c r="J201" s="379">
        <v>53885</v>
      </c>
      <c r="K201" s="376">
        <v>36</v>
      </c>
      <c r="L201" s="376">
        <v>11</v>
      </c>
      <c r="M201" s="78"/>
      <c r="N201" s="78"/>
      <c r="O201" s="82"/>
      <c r="P201" s="82"/>
    </row>
    <row r="202" spans="1:16" ht="17.100000000000001" customHeight="1" x14ac:dyDescent="0.25">
      <c r="A202" s="376">
        <v>216</v>
      </c>
      <c r="B202" s="376" t="s">
        <v>196</v>
      </c>
      <c r="C202" s="377" t="s">
        <v>311</v>
      </c>
      <c r="D202" s="378">
        <v>3608.0605871511998</v>
      </c>
      <c r="E202" s="378">
        <v>3608.0605871511998</v>
      </c>
      <c r="F202" s="378"/>
      <c r="G202" s="378">
        <v>3608.0605871511998</v>
      </c>
      <c r="H202" s="379">
        <v>41264</v>
      </c>
      <c r="I202" s="379">
        <v>42612</v>
      </c>
      <c r="J202" s="379">
        <v>46139</v>
      </c>
      <c r="K202" s="376">
        <v>13</v>
      </c>
      <c r="L202" s="376">
        <v>0</v>
      </c>
      <c r="M202" s="78"/>
      <c r="N202" s="78"/>
      <c r="O202" s="82"/>
      <c r="P202" s="82"/>
    </row>
    <row r="203" spans="1:16" ht="17.100000000000001" customHeight="1" x14ac:dyDescent="0.25">
      <c r="A203" s="376">
        <v>217</v>
      </c>
      <c r="B203" s="376" t="s">
        <v>196</v>
      </c>
      <c r="C203" s="377" t="s">
        <v>312</v>
      </c>
      <c r="D203" s="378">
        <v>11475.617652378398</v>
      </c>
      <c r="E203" s="378">
        <v>11475.617652378398</v>
      </c>
      <c r="F203" s="378"/>
      <c r="G203" s="378">
        <v>11475.617652378398</v>
      </c>
      <c r="H203" s="379">
        <v>41688</v>
      </c>
      <c r="I203" s="379">
        <v>41705</v>
      </c>
      <c r="J203" s="379">
        <v>48319</v>
      </c>
      <c r="K203" s="376">
        <v>17</v>
      </c>
      <c r="L203" s="376">
        <v>10</v>
      </c>
      <c r="M203" s="78"/>
      <c r="N203" s="78"/>
      <c r="O203" s="82"/>
      <c r="P203" s="82"/>
    </row>
    <row r="204" spans="1:16" ht="17.100000000000001" customHeight="1" x14ac:dyDescent="0.25">
      <c r="A204" s="376">
        <v>218</v>
      </c>
      <c r="B204" s="376" t="s">
        <v>127</v>
      </c>
      <c r="C204" s="377" t="s">
        <v>313</v>
      </c>
      <c r="D204" s="378">
        <v>573.27324982159996</v>
      </c>
      <c r="E204" s="378">
        <v>573.27324982159996</v>
      </c>
      <c r="F204" s="378"/>
      <c r="G204" s="378">
        <v>573.27324982159996</v>
      </c>
      <c r="H204" s="379">
        <v>40448</v>
      </c>
      <c r="I204" s="379">
        <v>40505</v>
      </c>
      <c r="J204" s="379">
        <v>46213</v>
      </c>
      <c r="K204" s="376">
        <v>15</v>
      </c>
      <c r="L204" s="376">
        <v>7</v>
      </c>
      <c r="M204" s="78"/>
      <c r="N204" s="78"/>
      <c r="O204" s="82"/>
      <c r="P204" s="82"/>
    </row>
    <row r="205" spans="1:16" ht="17.100000000000001" customHeight="1" x14ac:dyDescent="0.25">
      <c r="A205" s="376">
        <v>219</v>
      </c>
      <c r="B205" s="376" t="s">
        <v>219</v>
      </c>
      <c r="C205" s="377" t="s">
        <v>314</v>
      </c>
      <c r="D205" s="378">
        <v>4397.3637889031997</v>
      </c>
      <c r="E205" s="378">
        <v>4397.3637889031997</v>
      </c>
      <c r="F205" s="378"/>
      <c r="G205" s="378">
        <v>4397.3637889031997</v>
      </c>
      <c r="H205" s="379">
        <v>40973</v>
      </c>
      <c r="I205" s="379">
        <v>40973</v>
      </c>
      <c r="J205" s="379">
        <v>46304</v>
      </c>
      <c r="K205" s="376">
        <v>14</v>
      </c>
      <c r="L205" s="376">
        <v>6</v>
      </c>
      <c r="M205" s="78"/>
      <c r="N205" s="78"/>
      <c r="O205" s="82"/>
      <c r="P205" s="82"/>
    </row>
    <row r="206" spans="1:16" ht="17.100000000000001" customHeight="1" x14ac:dyDescent="0.25">
      <c r="A206" s="376">
        <v>222</v>
      </c>
      <c r="B206" s="376" t="s">
        <v>117</v>
      </c>
      <c r="C206" s="377" t="s">
        <v>315</v>
      </c>
      <c r="D206" s="378">
        <v>34467.683478548795</v>
      </c>
      <c r="E206" s="378">
        <v>34467.683478548795</v>
      </c>
      <c r="F206" s="378"/>
      <c r="G206" s="378">
        <v>34467.683478548795</v>
      </c>
      <c r="H206" s="379">
        <v>40826</v>
      </c>
      <c r="I206" s="379">
        <v>42705</v>
      </c>
      <c r="J206" s="379">
        <v>48319</v>
      </c>
      <c r="K206" s="376">
        <v>20</v>
      </c>
      <c r="L206" s="376">
        <v>0</v>
      </c>
      <c r="M206" s="78"/>
      <c r="N206" s="78"/>
      <c r="O206" s="82"/>
      <c r="P206" s="82"/>
    </row>
    <row r="207" spans="1:16" ht="17.100000000000001" customHeight="1" x14ac:dyDescent="0.25">
      <c r="A207" s="376">
        <v>223</v>
      </c>
      <c r="B207" s="376" t="s">
        <v>127</v>
      </c>
      <c r="C207" s="377" t="s">
        <v>316</v>
      </c>
      <c r="D207" s="378">
        <v>104.33747417919999</v>
      </c>
      <c r="E207" s="378">
        <v>104.33747417919999</v>
      </c>
      <c r="F207" s="378"/>
      <c r="G207" s="378">
        <v>104.33747417919999</v>
      </c>
      <c r="H207" s="379">
        <v>40850</v>
      </c>
      <c r="I207" s="379">
        <v>40913</v>
      </c>
      <c r="J207" s="379">
        <v>44022</v>
      </c>
      <c r="K207" s="376">
        <v>8</v>
      </c>
      <c r="L207" s="376">
        <v>6</v>
      </c>
      <c r="M207" s="78"/>
      <c r="N207" s="78"/>
      <c r="O207" s="82"/>
      <c r="P207" s="82"/>
    </row>
    <row r="208" spans="1:16" ht="17.100000000000001" customHeight="1" x14ac:dyDescent="0.25">
      <c r="A208" s="376">
        <v>225</v>
      </c>
      <c r="B208" s="376" t="s">
        <v>127</v>
      </c>
      <c r="C208" s="377" t="s">
        <v>748</v>
      </c>
      <c r="D208" s="378">
        <v>9.5377443415999998</v>
      </c>
      <c r="E208" s="378">
        <v>9.5377443415999998</v>
      </c>
      <c r="F208" s="378"/>
      <c r="G208" s="378">
        <v>9.5377443415999998</v>
      </c>
      <c r="H208" s="379">
        <v>40571</v>
      </c>
      <c r="I208" s="379">
        <v>40571</v>
      </c>
      <c r="J208" s="379">
        <v>44224</v>
      </c>
      <c r="K208" s="376">
        <v>9</v>
      </c>
      <c r="L208" s="376">
        <v>5</v>
      </c>
      <c r="M208" s="78"/>
      <c r="N208" s="78"/>
      <c r="O208" s="82"/>
      <c r="P208" s="82"/>
    </row>
    <row r="209" spans="1:16" ht="17.100000000000001" customHeight="1" x14ac:dyDescent="0.25">
      <c r="A209" s="376">
        <v>226</v>
      </c>
      <c r="B209" s="376" t="s">
        <v>119</v>
      </c>
      <c r="C209" s="377" t="s">
        <v>318</v>
      </c>
      <c r="D209" s="378">
        <v>333.15140396480001</v>
      </c>
      <c r="E209" s="378">
        <v>333.15140396480001</v>
      </c>
      <c r="F209" s="378"/>
      <c r="G209" s="378">
        <v>333.15140396480001</v>
      </c>
      <c r="H209" s="379">
        <v>42612</v>
      </c>
      <c r="I209" s="379">
        <v>42612</v>
      </c>
      <c r="J209" s="379">
        <v>46139</v>
      </c>
      <c r="K209" s="376">
        <v>9</v>
      </c>
      <c r="L209" s="376">
        <v>6</v>
      </c>
      <c r="M209" s="78"/>
      <c r="N209" s="78"/>
      <c r="O209" s="82"/>
      <c r="P209" s="82"/>
    </row>
    <row r="210" spans="1:16" ht="17.100000000000001" customHeight="1" x14ac:dyDescent="0.25">
      <c r="A210" s="376">
        <v>227</v>
      </c>
      <c r="B210" s="376" t="s">
        <v>115</v>
      </c>
      <c r="C210" s="377" t="s">
        <v>319</v>
      </c>
      <c r="D210" s="378">
        <v>2429.0016260687999</v>
      </c>
      <c r="E210" s="378">
        <v>2429.0016260687999</v>
      </c>
      <c r="F210" s="378"/>
      <c r="G210" s="378">
        <v>2429.0016260687999</v>
      </c>
      <c r="H210" s="379">
        <v>41254</v>
      </c>
      <c r="I210" s="379">
        <v>41360</v>
      </c>
      <c r="J210" s="379">
        <v>46366</v>
      </c>
      <c r="K210" s="376">
        <v>13</v>
      </c>
      <c r="L210" s="376">
        <v>8</v>
      </c>
      <c r="M210" s="78"/>
      <c r="N210" s="78"/>
      <c r="O210" s="82"/>
      <c r="P210" s="82"/>
    </row>
    <row r="211" spans="1:16" ht="17.100000000000001" customHeight="1" x14ac:dyDescent="0.25">
      <c r="A211" s="376">
        <v>228</v>
      </c>
      <c r="B211" s="376" t="s">
        <v>127</v>
      </c>
      <c r="C211" s="377" t="s">
        <v>320</v>
      </c>
      <c r="D211" s="378">
        <v>1106.0897457359999</v>
      </c>
      <c r="E211" s="378">
        <v>1106.0897457359999</v>
      </c>
      <c r="F211" s="378"/>
      <c r="G211" s="378">
        <v>1106.0897457359999</v>
      </c>
      <c r="H211" s="379">
        <v>41227</v>
      </c>
      <c r="I211" s="379">
        <v>41243</v>
      </c>
      <c r="J211" s="379">
        <v>46366</v>
      </c>
      <c r="K211" s="376">
        <v>13</v>
      </c>
      <c r="L211" s="376">
        <v>8</v>
      </c>
      <c r="M211" s="78"/>
      <c r="N211" s="78"/>
      <c r="O211" s="82"/>
      <c r="P211" s="82"/>
    </row>
    <row r="212" spans="1:16" ht="17.100000000000001" customHeight="1" x14ac:dyDescent="0.25">
      <c r="A212" s="376">
        <v>229</v>
      </c>
      <c r="B212" s="376" t="s">
        <v>125</v>
      </c>
      <c r="C212" s="377" t="s">
        <v>321</v>
      </c>
      <c r="D212" s="378">
        <v>2626.6378972367997</v>
      </c>
      <c r="E212" s="378">
        <v>2626.6378972367997</v>
      </c>
      <c r="F212" s="378"/>
      <c r="G212" s="378">
        <v>2626.6378972367997</v>
      </c>
      <c r="H212" s="379">
        <v>41662</v>
      </c>
      <c r="I212" s="379">
        <v>41662</v>
      </c>
      <c r="J212" s="379">
        <v>46367</v>
      </c>
      <c r="K212" s="376">
        <v>12</v>
      </c>
      <c r="L212" s="376">
        <v>8</v>
      </c>
      <c r="M212" s="78"/>
      <c r="N212" s="78"/>
      <c r="O212" s="82"/>
      <c r="P212" s="82"/>
    </row>
    <row r="213" spans="1:16" ht="17.100000000000001" customHeight="1" x14ac:dyDescent="0.25">
      <c r="A213" s="382" t="s">
        <v>822</v>
      </c>
      <c r="B213" s="384"/>
      <c r="C213" s="383"/>
      <c r="D213" s="374">
        <f>SUM(D214:D223)</f>
        <v>37490.644449182393</v>
      </c>
      <c r="E213" s="374">
        <f>SUM(E214:E223)</f>
        <v>37490.644449182393</v>
      </c>
      <c r="F213" s="374"/>
      <c r="G213" s="374">
        <f>SUM(G214:G223)</f>
        <v>37490.644449182393</v>
      </c>
      <c r="H213" s="379"/>
      <c r="I213" s="379"/>
      <c r="J213" s="379"/>
      <c r="K213" s="376"/>
      <c r="L213" s="376"/>
      <c r="M213" s="78"/>
      <c r="N213" s="78"/>
      <c r="O213" s="82"/>
      <c r="P213" s="82"/>
    </row>
    <row r="214" spans="1:16" ht="17.100000000000001" customHeight="1" x14ac:dyDescent="0.25">
      <c r="A214" s="376">
        <v>231</v>
      </c>
      <c r="B214" s="376" t="s">
        <v>219</v>
      </c>
      <c r="C214" s="377" t="s">
        <v>322</v>
      </c>
      <c r="D214" s="378">
        <v>292.74138561119997</v>
      </c>
      <c r="E214" s="378">
        <v>292.74138561119997</v>
      </c>
      <c r="F214" s="378"/>
      <c r="G214" s="378">
        <v>292.74138561119997</v>
      </c>
      <c r="H214" s="379">
        <v>40403</v>
      </c>
      <c r="I214" s="379">
        <v>40403</v>
      </c>
      <c r="J214" s="379">
        <v>46199</v>
      </c>
      <c r="K214" s="376">
        <v>15</v>
      </c>
      <c r="L214" s="376">
        <v>6</v>
      </c>
      <c r="M214" s="78"/>
      <c r="N214" s="78"/>
      <c r="O214" s="82"/>
      <c r="P214" s="82"/>
    </row>
    <row r="215" spans="1:16" ht="17.100000000000001" customHeight="1" x14ac:dyDescent="0.25">
      <c r="A215" s="376">
        <v>233</v>
      </c>
      <c r="B215" s="376" t="s">
        <v>219</v>
      </c>
      <c r="C215" s="377" t="s">
        <v>323</v>
      </c>
      <c r="D215" s="378">
        <v>131.7811825464</v>
      </c>
      <c r="E215" s="378">
        <v>131.7811825464</v>
      </c>
      <c r="F215" s="378"/>
      <c r="G215" s="378">
        <v>131.7811825464</v>
      </c>
      <c r="H215" s="379">
        <v>40371</v>
      </c>
      <c r="I215" s="379">
        <v>40371</v>
      </c>
      <c r="J215" s="379">
        <v>46199</v>
      </c>
      <c r="K215" s="376">
        <v>15</v>
      </c>
      <c r="L215" s="376">
        <v>6</v>
      </c>
      <c r="M215" s="78"/>
      <c r="N215" s="78"/>
      <c r="O215" s="82"/>
      <c r="P215" s="82"/>
    </row>
    <row r="216" spans="1:16" ht="17.100000000000001" customHeight="1" x14ac:dyDescent="0.25">
      <c r="A216" s="376">
        <v>234</v>
      </c>
      <c r="B216" s="376" t="s">
        <v>219</v>
      </c>
      <c r="C216" s="377" t="s">
        <v>324</v>
      </c>
      <c r="D216" s="378">
        <v>2947.9173013631998</v>
      </c>
      <c r="E216" s="378">
        <v>2947.9173013631998</v>
      </c>
      <c r="F216" s="378"/>
      <c r="G216" s="378">
        <v>2947.9173013631998</v>
      </c>
      <c r="H216" s="379">
        <v>42936</v>
      </c>
      <c r="I216" s="379">
        <v>42977</v>
      </c>
      <c r="J216" s="379">
        <v>53885</v>
      </c>
      <c r="K216" s="376">
        <v>29</v>
      </c>
      <c r="L216" s="376">
        <v>6</v>
      </c>
      <c r="M216" s="78"/>
      <c r="N216" s="78"/>
      <c r="O216" s="82"/>
      <c r="P216" s="82"/>
    </row>
    <row r="217" spans="1:16" ht="17.100000000000001" customHeight="1" x14ac:dyDescent="0.25">
      <c r="A217" s="376">
        <v>235</v>
      </c>
      <c r="B217" s="376" t="s">
        <v>119</v>
      </c>
      <c r="C217" s="377" t="s">
        <v>325</v>
      </c>
      <c r="D217" s="378">
        <v>1620.3266709751999</v>
      </c>
      <c r="E217" s="378">
        <v>1620.3266709751999</v>
      </c>
      <c r="F217" s="378"/>
      <c r="G217" s="378">
        <v>1620.3266709751999</v>
      </c>
      <c r="H217" s="379">
        <v>41831</v>
      </c>
      <c r="I217" s="379">
        <v>41901</v>
      </c>
      <c r="J217" s="379">
        <v>46142</v>
      </c>
      <c r="K217" s="376">
        <v>11</v>
      </c>
      <c r="L217" s="376">
        <v>6</v>
      </c>
      <c r="M217" s="78"/>
      <c r="N217" s="78"/>
      <c r="O217" s="82"/>
      <c r="P217" s="82"/>
    </row>
    <row r="218" spans="1:16" ht="17.100000000000001" customHeight="1" x14ac:dyDescent="0.25">
      <c r="A218" s="376">
        <v>236</v>
      </c>
      <c r="B218" s="376" t="s">
        <v>119</v>
      </c>
      <c r="C218" s="377" t="s">
        <v>326</v>
      </c>
      <c r="D218" s="378">
        <v>1010.3164197767999</v>
      </c>
      <c r="E218" s="378">
        <v>1010.3164197767999</v>
      </c>
      <c r="F218" s="378"/>
      <c r="G218" s="378">
        <v>1010.3164197767999</v>
      </c>
      <c r="H218" s="379">
        <v>41217</v>
      </c>
      <c r="I218" s="379">
        <v>41217</v>
      </c>
      <c r="J218" s="379">
        <v>46314</v>
      </c>
      <c r="K218" s="376">
        <v>13</v>
      </c>
      <c r="L218" s="376">
        <v>10</v>
      </c>
      <c r="M218" s="78"/>
      <c r="N218" s="78"/>
      <c r="O218" s="82"/>
      <c r="P218" s="82"/>
    </row>
    <row r="219" spans="1:16" ht="17.100000000000001" customHeight="1" x14ac:dyDescent="0.25">
      <c r="A219" s="376">
        <v>237</v>
      </c>
      <c r="B219" s="376" t="s">
        <v>127</v>
      </c>
      <c r="C219" s="377" t="s">
        <v>327</v>
      </c>
      <c r="D219" s="378">
        <v>794.330530888</v>
      </c>
      <c r="E219" s="378">
        <v>794.330530888</v>
      </c>
      <c r="F219" s="378"/>
      <c r="G219" s="378">
        <v>794.330530888</v>
      </c>
      <c r="H219" s="379">
        <v>42429</v>
      </c>
      <c r="I219" s="379">
        <v>42755</v>
      </c>
      <c r="J219" s="379">
        <v>46365</v>
      </c>
      <c r="K219" s="376">
        <v>10</v>
      </c>
      <c r="L219" s="376">
        <v>8</v>
      </c>
    </row>
    <row r="220" spans="1:16" ht="17.100000000000001" customHeight="1" x14ac:dyDescent="0.25">
      <c r="A220" s="376">
        <v>242</v>
      </c>
      <c r="B220" s="376" t="s">
        <v>131</v>
      </c>
      <c r="C220" s="377" t="s">
        <v>328</v>
      </c>
      <c r="D220" s="378">
        <v>11014.1303013056</v>
      </c>
      <c r="E220" s="378">
        <v>11014.1303013056</v>
      </c>
      <c r="F220" s="378"/>
      <c r="G220" s="378">
        <v>11014.1303013056</v>
      </c>
      <c r="H220" s="379">
        <v>40716</v>
      </c>
      <c r="I220" s="379">
        <v>43277</v>
      </c>
      <c r="J220" s="379">
        <v>54128</v>
      </c>
      <c r="K220" s="376">
        <v>36</v>
      </c>
      <c r="L220" s="376">
        <v>2</v>
      </c>
    </row>
    <row r="221" spans="1:16" ht="17.100000000000001" customHeight="1" x14ac:dyDescent="0.25">
      <c r="A221" s="376">
        <v>243</v>
      </c>
      <c r="B221" s="376" t="s">
        <v>131</v>
      </c>
      <c r="C221" s="377" t="s">
        <v>329</v>
      </c>
      <c r="D221" s="378">
        <v>8203.1163022847995</v>
      </c>
      <c r="E221" s="378">
        <v>8203.1163022847995</v>
      </c>
      <c r="F221" s="378"/>
      <c r="G221" s="378">
        <v>8203.1163022847995</v>
      </c>
      <c r="H221" s="379">
        <v>40737</v>
      </c>
      <c r="I221" s="379">
        <v>42577</v>
      </c>
      <c r="J221" s="379">
        <v>46139</v>
      </c>
      <c r="K221" s="376">
        <v>14</v>
      </c>
      <c r="L221" s="376">
        <v>3</v>
      </c>
    </row>
    <row r="222" spans="1:16" ht="17.100000000000001" customHeight="1" x14ac:dyDescent="0.25">
      <c r="A222" s="376">
        <v>244</v>
      </c>
      <c r="B222" s="376" t="s">
        <v>131</v>
      </c>
      <c r="C222" s="377" t="s">
        <v>330</v>
      </c>
      <c r="D222" s="378">
        <v>10031.879583657599</v>
      </c>
      <c r="E222" s="378">
        <v>10031.879583657599</v>
      </c>
      <c r="F222" s="378"/>
      <c r="G222" s="378">
        <v>10031.879583657599</v>
      </c>
      <c r="H222" s="379">
        <v>40420</v>
      </c>
      <c r="I222" s="379">
        <v>42516</v>
      </c>
      <c r="J222" s="379">
        <v>46318</v>
      </c>
      <c r="K222" s="376">
        <v>15</v>
      </c>
      <c r="L222" s="376">
        <v>9</v>
      </c>
    </row>
    <row r="223" spans="1:16" ht="17.100000000000001" customHeight="1" x14ac:dyDescent="0.25">
      <c r="A223" s="376">
        <v>245</v>
      </c>
      <c r="B223" s="376" t="s">
        <v>131</v>
      </c>
      <c r="C223" s="377" t="s">
        <v>331</v>
      </c>
      <c r="D223" s="378">
        <v>1444.1047707736</v>
      </c>
      <c r="E223" s="378">
        <v>1444.1047707736</v>
      </c>
      <c r="F223" s="378"/>
      <c r="G223" s="378">
        <v>1444.1047707736</v>
      </c>
      <c r="H223" s="379">
        <v>40805</v>
      </c>
      <c r="I223" s="379">
        <v>46630</v>
      </c>
      <c r="J223" s="379">
        <v>50007</v>
      </c>
      <c r="K223" s="376">
        <v>25</v>
      </c>
      <c r="L223" s="376">
        <v>1</v>
      </c>
    </row>
    <row r="224" spans="1:16" ht="17.100000000000001" customHeight="1" x14ac:dyDescent="0.25">
      <c r="A224" s="382" t="s">
        <v>823</v>
      </c>
      <c r="B224" s="384"/>
      <c r="C224" s="383"/>
      <c r="D224" s="374">
        <f>SUM(D225:D231)</f>
        <v>23369.701977425597</v>
      </c>
      <c r="E224" s="374">
        <f>SUM(E225:E231)</f>
        <v>23369.701977425597</v>
      </c>
      <c r="F224" s="374"/>
      <c r="G224" s="374">
        <f>SUM(G225:G231)</f>
        <v>23369.701977425597</v>
      </c>
      <c r="H224" s="379"/>
      <c r="I224" s="379"/>
      <c r="J224" s="379"/>
      <c r="K224" s="376"/>
      <c r="L224" s="376"/>
    </row>
    <row r="225" spans="1:12" ht="17.100000000000001" customHeight="1" x14ac:dyDescent="0.25">
      <c r="A225" s="376">
        <v>247</v>
      </c>
      <c r="B225" s="376" t="s">
        <v>219</v>
      </c>
      <c r="C225" s="377" t="s">
        <v>824</v>
      </c>
      <c r="D225" s="378">
        <v>2828.1438321552</v>
      </c>
      <c r="E225" s="378">
        <v>2828.1438321552</v>
      </c>
      <c r="F225" s="378"/>
      <c r="G225" s="378">
        <v>2828.1438321552</v>
      </c>
      <c r="H225" s="379">
        <v>41401</v>
      </c>
      <c r="I225" s="379">
        <v>41796</v>
      </c>
      <c r="J225" s="379">
        <v>46142</v>
      </c>
      <c r="K225" s="376">
        <v>12</v>
      </c>
      <c r="L225" s="376">
        <v>9</v>
      </c>
    </row>
    <row r="226" spans="1:12" ht="17.100000000000001" customHeight="1" x14ac:dyDescent="0.25">
      <c r="A226" s="376">
        <v>248</v>
      </c>
      <c r="B226" s="376" t="s">
        <v>219</v>
      </c>
      <c r="C226" s="377" t="s">
        <v>333</v>
      </c>
      <c r="D226" s="378">
        <v>3121.0541372279999</v>
      </c>
      <c r="E226" s="378">
        <v>3121.0541372279999</v>
      </c>
      <c r="F226" s="378"/>
      <c r="G226" s="378">
        <v>3121.0541372279999</v>
      </c>
      <c r="H226" s="379">
        <v>40876</v>
      </c>
      <c r="I226" s="379">
        <v>41197</v>
      </c>
      <c r="J226" s="379">
        <v>46185</v>
      </c>
      <c r="K226" s="376">
        <v>14</v>
      </c>
      <c r="L226" s="376">
        <v>1</v>
      </c>
    </row>
    <row r="227" spans="1:12" ht="17.100000000000001" customHeight="1" x14ac:dyDescent="0.25">
      <c r="A227" s="376">
        <v>249</v>
      </c>
      <c r="B227" s="376" t="s">
        <v>219</v>
      </c>
      <c r="C227" s="377" t="s">
        <v>334</v>
      </c>
      <c r="D227" s="378">
        <v>3921.8717400095998</v>
      </c>
      <c r="E227" s="378">
        <v>3921.8717400095998</v>
      </c>
      <c r="F227" s="378"/>
      <c r="G227" s="378">
        <v>3921.8717400095998</v>
      </c>
      <c r="H227" s="379">
        <v>41700</v>
      </c>
      <c r="I227" s="379">
        <v>45656</v>
      </c>
      <c r="J227" s="379">
        <v>53051</v>
      </c>
      <c r="K227" s="376">
        <v>31</v>
      </c>
      <c r="L227" s="376">
        <v>0</v>
      </c>
    </row>
    <row r="228" spans="1:12" ht="17.100000000000001" customHeight="1" x14ac:dyDescent="0.25">
      <c r="A228" s="376">
        <v>250</v>
      </c>
      <c r="B228" s="376" t="s">
        <v>219</v>
      </c>
      <c r="C228" s="377" t="s">
        <v>335</v>
      </c>
      <c r="D228" s="378">
        <v>1208.1560022951999</v>
      </c>
      <c r="E228" s="378">
        <v>1208.1560022951999</v>
      </c>
      <c r="F228" s="378"/>
      <c r="G228" s="378">
        <v>1208.1560022951999</v>
      </c>
      <c r="H228" s="379">
        <v>40822</v>
      </c>
      <c r="I228" s="379">
        <v>40928</v>
      </c>
      <c r="J228" s="379">
        <v>46311</v>
      </c>
      <c r="K228" s="376">
        <v>14</v>
      </c>
      <c r="L228" s="376">
        <v>6</v>
      </c>
    </row>
    <row r="229" spans="1:12" ht="17.100000000000001" customHeight="1" x14ac:dyDescent="0.25">
      <c r="A229" s="376">
        <v>251</v>
      </c>
      <c r="B229" s="376" t="s">
        <v>131</v>
      </c>
      <c r="C229" s="377" t="s">
        <v>336</v>
      </c>
      <c r="D229" s="378">
        <v>1286.5642973607999</v>
      </c>
      <c r="E229" s="378">
        <v>1286.5642973607999</v>
      </c>
      <c r="F229" s="378"/>
      <c r="G229" s="378">
        <v>1286.5642973607999</v>
      </c>
      <c r="H229" s="379">
        <v>41472</v>
      </c>
      <c r="I229" s="379">
        <v>42689</v>
      </c>
      <c r="J229" s="379">
        <v>49947</v>
      </c>
      <c r="K229" s="376">
        <v>22</v>
      </c>
      <c r="L229" s="376">
        <v>11</v>
      </c>
    </row>
    <row r="230" spans="1:12" ht="17.100000000000001" customHeight="1" x14ac:dyDescent="0.25">
      <c r="A230" s="376">
        <v>252</v>
      </c>
      <c r="B230" s="376" t="s">
        <v>131</v>
      </c>
      <c r="C230" s="377" t="s">
        <v>337</v>
      </c>
      <c r="D230" s="378">
        <v>91.989984346399993</v>
      </c>
      <c r="E230" s="378">
        <v>91.989984346399993</v>
      </c>
      <c r="F230" s="378"/>
      <c r="G230" s="378">
        <v>91.989984346399993</v>
      </c>
      <c r="H230" s="379">
        <v>40689</v>
      </c>
      <c r="I230" s="379">
        <v>40689</v>
      </c>
      <c r="J230" s="379">
        <v>44022</v>
      </c>
      <c r="K230" s="376">
        <v>9</v>
      </c>
      <c r="L230" s="376">
        <v>0</v>
      </c>
    </row>
    <row r="231" spans="1:12" ht="17.100000000000001" customHeight="1" x14ac:dyDescent="0.25">
      <c r="A231" s="376">
        <v>253</v>
      </c>
      <c r="B231" s="376" t="s">
        <v>131</v>
      </c>
      <c r="C231" s="377" t="s">
        <v>338</v>
      </c>
      <c r="D231" s="378">
        <v>10911.921984030399</v>
      </c>
      <c r="E231" s="378">
        <v>10911.921984030399</v>
      </c>
      <c r="F231" s="378"/>
      <c r="G231" s="378">
        <v>10911.921984030399</v>
      </c>
      <c r="H231" s="379">
        <v>41320</v>
      </c>
      <c r="I231" s="379">
        <v>43234</v>
      </c>
      <c r="J231" s="379">
        <v>54128</v>
      </c>
      <c r="K231" s="376">
        <v>34</v>
      </c>
      <c r="L231" s="376">
        <v>8</v>
      </c>
    </row>
    <row r="232" spans="1:12" ht="17.100000000000001" customHeight="1" x14ac:dyDescent="0.25">
      <c r="A232" s="382" t="s">
        <v>825</v>
      </c>
      <c r="B232" s="383"/>
      <c r="C232" s="383"/>
      <c r="D232" s="374">
        <f>SUM(D233:D235)</f>
        <v>40664.065841032003</v>
      </c>
      <c r="E232" s="374">
        <f>SUM(E233:E235)</f>
        <v>40664.065841032003</v>
      </c>
      <c r="F232" s="374"/>
      <c r="G232" s="374">
        <f>SUM(G233:G235)</f>
        <v>40664.065841032003</v>
      </c>
      <c r="H232" s="379"/>
      <c r="I232" s="379"/>
      <c r="J232" s="379"/>
      <c r="K232" s="376"/>
      <c r="L232" s="376"/>
    </row>
    <row r="233" spans="1:12" ht="17.100000000000001" customHeight="1" x14ac:dyDescent="0.25">
      <c r="A233" s="376">
        <v>259</v>
      </c>
      <c r="B233" s="376" t="s">
        <v>131</v>
      </c>
      <c r="C233" s="377" t="s">
        <v>826</v>
      </c>
      <c r="D233" s="378">
        <v>21910.801979781601</v>
      </c>
      <c r="E233" s="378">
        <v>21910.801979781601</v>
      </c>
      <c r="F233" s="378"/>
      <c r="G233" s="378">
        <v>21910.801979781601</v>
      </c>
      <c r="H233" s="379">
        <v>41674</v>
      </c>
      <c r="I233" s="379">
        <v>43291</v>
      </c>
      <c r="J233" s="379">
        <v>54128</v>
      </c>
      <c r="K233" s="376">
        <v>33</v>
      </c>
      <c r="L233" s="376">
        <v>11</v>
      </c>
    </row>
    <row r="234" spans="1:12" ht="17.100000000000001" customHeight="1" x14ac:dyDescent="0.25">
      <c r="A234" s="376">
        <v>260</v>
      </c>
      <c r="B234" s="376" t="s">
        <v>131</v>
      </c>
      <c r="C234" s="377" t="s">
        <v>827</v>
      </c>
      <c r="D234" s="378">
        <v>5958.4110703296001</v>
      </c>
      <c r="E234" s="378">
        <v>5958.4110703296001</v>
      </c>
      <c r="F234" s="378"/>
      <c r="G234" s="378">
        <v>5958.4110703296001</v>
      </c>
      <c r="H234" s="379">
        <v>41506</v>
      </c>
      <c r="I234" s="379">
        <v>43067</v>
      </c>
      <c r="J234" s="379">
        <v>53885</v>
      </c>
      <c r="K234" s="376">
        <v>33</v>
      </c>
      <c r="L234" s="376">
        <v>9</v>
      </c>
    </row>
    <row r="235" spans="1:12" ht="17.100000000000001" customHeight="1" x14ac:dyDescent="0.25">
      <c r="A235" s="376">
        <v>261</v>
      </c>
      <c r="B235" s="376" t="s">
        <v>183</v>
      </c>
      <c r="C235" s="377" t="s">
        <v>341</v>
      </c>
      <c r="D235" s="378">
        <v>12794.852790920799</v>
      </c>
      <c r="E235" s="378">
        <v>12794.852790920799</v>
      </c>
      <c r="F235" s="378"/>
      <c r="G235" s="378">
        <v>12794.852790920799</v>
      </c>
      <c r="H235" s="379">
        <v>42031</v>
      </c>
      <c r="I235" s="379">
        <v>44560</v>
      </c>
      <c r="J235" s="379">
        <v>54868</v>
      </c>
      <c r="K235" s="376">
        <v>35</v>
      </c>
      <c r="L235" s="376">
        <v>0</v>
      </c>
    </row>
    <row r="236" spans="1:12" ht="17.100000000000001" customHeight="1" x14ac:dyDescent="0.25">
      <c r="A236" s="382" t="s">
        <v>828</v>
      </c>
      <c r="B236" s="383"/>
      <c r="C236" s="383"/>
      <c r="D236" s="374">
        <f>SUM(D237:D245)</f>
        <v>34268.4724797944</v>
      </c>
      <c r="E236" s="374">
        <f>SUM(E237:E245)</f>
        <v>34268.4724797944</v>
      </c>
      <c r="F236" s="374"/>
      <c r="G236" s="374">
        <f>SUM(G237:G245)</f>
        <v>34268.4724797944</v>
      </c>
      <c r="H236" s="379"/>
      <c r="I236" s="379"/>
      <c r="J236" s="379"/>
      <c r="K236" s="376"/>
      <c r="L236" s="376"/>
    </row>
    <row r="237" spans="1:12" ht="17.100000000000001" customHeight="1" x14ac:dyDescent="0.25">
      <c r="A237" s="376">
        <v>262</v>
      </c>
      <c r="B237" s="376" t="s">
        <v>219</v>
      </c>
      <c r="C237" s="377" t="s">
        <v>342</v>
      </c>
      <c r="D237" s="378">
        <v>1472.0519636984</v>
      </c>
      <c r="E237" s="378">
        <v>1472.0519636984</v>
      </c>
      <c r="F237" s="378"/>
      <c r="G237" s="378">
        <v>1472.0519636984</v>
      </c>
      <c r="H237" s="379">
        <v>41290</v>
      </c>
      <c r="I237" s="379">
        <v>41761</v>
      </c>
      <c r="J237" s="379">
        <v>46374</v>
      </c>
      <c r="K237" s="376">
        <v>13</v>
      </c>
      <c r="L237" s="376">
        <v>8</v>
      </c>
    </row>
    <row r="238" spans="1:12" ht="17.100000000000001" customHeight="1" x14ac:dyDescent="0.25">
      <c r="A238" s="376">
        <v>264</v>
      </c>
      <c r="B238" s="376" t="s">
        <v>117</v>
      </c>
      <c r="C238" s="377" t="s">
        <v>343</v>
      </c>
      <c r="D238" s="378">
        <v>13540.259131209599</v>
      </c>
      <c r="E238" s="378">
        <v>13540.259131209599</v>
      </c>
      <c r="F238" s="378"/>
      <c r="G238" s="378">
        <v>13540.259131209599</v>
      </c>
      <c r="H238" s="379">
        <v>43001</v>
      </c>
      <c r="I238" s="379">
        <v>45656</v>
      </c>
      <c r="J238" s="379">
        <v>54041</v>
      </c>
      <c r="K238" s="376">
        <v>30</v>
      </c>
      <c r="L238" s="376">
        <v>2</v>
      </c>
    </row>
    <row r="239" spans="1:12" ht="17.100000000000001" customHeight="1" x14ac:dyDescent="0.25">
      <c r="A239" s="376">
        <v>266</v>
      </c>
      <c r="B239" s="376" t="s">
        <v>219</v>
      </c>
      <c r="C239" s="377" t="s">
        <v>344</v>
      </c>
      <c r="D239" s="378">
        <v>4543.1946676912003</v>
      </c>
      <c r="E239" s="378">
        <v>4543.1946676912003</v>
      </c>
      <c r="F239" s="378"/>
      <c r="G239" s="378">
        <v>4543.1946676912003</v>
      </c>
      <c r="H239" s="379">
        <v>43495</v>
      </c>
      <c r="I239" s="379">
        <v>46021</v>
      </c>
      <c r="J239" s="379">
        <v>54128</v>
      </c>
      <c r="K239" s="376">
        <v>29</v>
      </c>
      <c r="L239" s="376">
        <v>0</v>
      </c>
    </row>
    <row r="240" spans="1:12" ht="17.100000000000001" customHeight="1" x14ac:dyDescent="0.25">
      <c r="A240" s="376">
        <v>267</v>
      </c>
      <c r="B240" s="376" t="s">
        <v>219</v>
      </c>
      <c r="C240" s="377" t="s">
        <v>345</v>
      </c>
      <c r="D240" s="378">
        <v>1829.4514866191998</v>
      </c>
      <c r="E240" s="378">
        <v>1829.4514866191998</v>
      </c>
      <c r="F240" s="378"/>
      <c r="G240" s="378">
        <v>1829.4514866191998</v>
      </c>
      <c r="H240" s="379">
        <v>41912</v>
      </c>
      <c r="I240" s="379">
        <v>42062</v>
      </c>
      <c r="J240" s="379">
        <v>46366</v>
      </c>
      <c r="K240" s="376">
        <v>11</v>
      </c>
      <c r="L240" s="376">
        <v>10</v>
      </c>
    </row>
    <row r="241" spans="1:12" ht="17.100000000000001" customHeight="1" x14ac:dyDescent="0.25">
      <c r="A241" s="376">
        <v>268</v>
      </c>
      <c r="B241" s="376" t="s">
        <v>119</v>
      </c>
      <c r="C241" s="377" t="s">
        <v>346</v>
      </c>
      <c r="D241" s="378">
        <v>71.487290739199992</v>
      </c>
      <c r="E241" s="378">
        <v>71.487290739199992</v>
      </c>
      <c r="F241" s="378"/>
      <c r="G241" s="378">
        <v>71.487290739199992</v>
      </c>
      <c r="H241" s="379">
        <v>42422</v>
      </c>
      <c r="I241" s="379">
        <v>42422</v>
      </c>
      <c r="J241" s="379">
        <v>49094</v>
      </c>
      <c r="K241" s="376">
        <v>9</v>
      </c>
      <c r="L241" s="376">
        <v>10</v>
      </c>
    </row>
    <row r="242" spans="1:12" ht="17.100000000000001" customHeight="1" x14ac:dyDescent="0.25">
      <c r="A242" s="376">
        <v>269</v>
      </c>
      <c r="B242" s="376" t="s">
        <v>127</v>
      </c>
      <c r="C242" s="377" t="s">
        <v>347</v>
      </c>
      <c r="D242" s="378">
        <v>147.9364507736</v>
      </c>
      <c r="E242" s="378">
        <v>147.9364507736</v>
      </c>
      <c r="F242" s="378"/>
      <c r="G242" s="378">
        <v>147.9364507736</v>
      </c>
      <c r="H242" s="379">
        <v>42136</v>
      </c>
      <c r="I242" s="379">
        <v>42136</v>
      </c>
      <c r="J242" s="379">
        <v>46366</v>
      </c>
      <c r="K242" s="376">
        <v>11</v>
      </c>
      <c r="L242" s="376">
        <v>5</v>
      </c>
    </row>
    <row r="243" spans="1:12" ht="17.100000000000001" customHeight="1" x14ac:dyDescent="0.25">
      <c r="A243" s="376">
        <v>273</v>
      </c>
      <c r="B243" s="376" t="s">
        <v>131</v>
      </c>
      <c r="C243" s="377" t="s">
        <v>348</v>
      </c>
      <c r="D243" s="378">
        <v>2169.0965769447998</v>
      </c>
      <c r="E243" s="378">
        <v>2169.0965769447998</v>
      </c>
      <c r="F243" s="378"/>
      <c r="G243" s="378">
        <v>2169.0965769447998</v>
      </c>
      <c r="H243" s="379">
        <v>42160</v>
      </c>
      <c r="I243" s="379">
        <v>44377</v>
      </c>
      <c r="J243" s="379">
        <v>54865</v>
      </c>
      <c r="K243" s="376">
        <v>34</v>
      </c>
      <c r="L243" s="376">
        <v>8</v>
      </c>
    </row>
    <row r="244" spans="1:12" ht="17.100000000000001" customHeight="1" x14ac:dyDescent="0.25">
      <c r="A244" s="376">
        <v>274</v>
      </c>
      <c r="B244" s="376" t="s">
        <v>131</v>
      </c>
      <c r="C244" s="377" t="s">
        <v>349</v>
      </c>
      <c r="D244" s="378">
        <v>5908.698037703999</v>
      </c>
      <c r="E244" s="378">
        <v>5908.698037703999</v>
      </c>
      <c r="F244" s="378"/>
      <c r="G244" s="378">
        <v>5908.698037703999</v>
      </c>
      <c r="H244" s="379">
        <v>41605</v>
      </c>
      <c r="I244" s="379">
        <v>46630</v>
      </c>
      <c r="J244" s="379">
        <v>54868</v>
      </c>
      <c r="K244" s="376">
        <v>36</v>
      </c>
      <c r="L244" s="376">
        <v>3</v>
      </c>
    </row>
    <row r="245" spans="1:12" ht="17.100000000000001" customHeight="1" x14ac:dyDescent="0.25">
      <c r="A245" s="376">
        <v>275</v>
      </c>
      <c r="B245" s="376" t="s">
        <v>115</v>
      </c>
      <c r="C245" s="377" t="s">
        <v>350</v>
      </c>
      <c r="D245" s="378">
        <v>4586.2968744144</v>
      </c>
      <c r="E245" s="378">
        <v>4586.2968744144</v>
      </c>
      <c r="F245" s="378"/>
      <c r="G245" s="378">
        <v>4586.2968744144</v>
      </c>
      <c r="H245" s="379">
        <v>42061</v>
      </c>
      <c r="I245" s="379">
        <v>42061</v>
      </c>
      <c r="J245" s="379">
        <v>46366</v>
      </c>
      <c r="K245" s="376">
        <v>11</v>
      </c>
      <c r="L245" s="376">
        <v>5</v>
      </c>
    </row>
    <row r="246" spans="1:12" ht="17.100000000000001" customHeight="1" x14ac:dyDescent="0.25">
      <c r="A246" s="382" t="s">
        <v>829</v>
      </c>
      <c r="B246" s="376"/>
      <c r="C246" s="383"/>
      <c r="D246" s="374">
        <f>SUM(D247:D260)</f>
        <v>31344.013703716795</v>
      </c>
      <c r="E246" s="374">
        <f>SUM(E247:E260)</f>
        <v>31344.013703716795</v>
      </c>
      <c r="F246" s="374"/>
      <c r="G246" s="374">
        <f>SUM(G247:G260)</f>
        <v>31344.013703716795</v>
      </c>
      <c r="H246" s="379"/>
      <c r="I246" s="379"/>
      <c r="J246" s="379"/>
      <c r="K246" s="376"/>
      <c r="L246" s="376"/>
    </row>
    <row r="247" spans="1:12" ht="17.100000000000001" customHeight="1" x14ac:dyDescent="0.25">
      <c r="A247" s="376">
        <v>278</v>
      </c>
      <c r="B247" s="376" t="s">
        <v>196</v>
      </c>
      <c r="C247" s="377" t="s">
        <v>351</v>
      </c>
      <c r="D247" s="378">
        <v>644.98984209039997</v>
      </c>
      <c r="E247" s="378">
        <v>644.98984209039997</v>
      </c>
      <c r="F247" s="378"/>
      <c r="G247" s="378">
        <v>644.98984209039997</v>
      </c>
      <c r="H247" s="379">
        <v>43063</v>
      </c>
      <c r="I247" s="379">
        <v>43665</v>
      </c>
      <c r="J247" s="379">
        <v>54128</v>
      </c>
      <c r="K247" s="376">
        <v>30</v>
      </c>
      <c r="L247" s="376">
        <v>2</v>
      </c>
    </row>
    <row r="248" spans="1:12" ht="17.100000000000001" customHeight="1" x14ac:dyDescent="0.25">
      <c r="A248" s="376">
        <v>280</v>
      </c>
      <c r="B248" s="376" t="s">
        <v>219</v>
      </c>
      <c r="C248" s="377" t="s">
        <v>352</v>
      </c>
      <c r="D248" s="378">
        <v>1298.8844607583999</v>
      </c>
      <c r="E248" s="378">
        <v>1298.8844607583999</v>
      </c>
      <c r="F248" s="378"/>
      <c r="G248" s="378">
        <v>1298.8844607583999</v>
      </c>
      <c r="H248" s="379">
        <v>42129</v>
      </c>
      <c r="I248" s="379">
        <v>46538</v>
      </c>
      <c r="J248" s="379">
        <v>54583</v>
      </c>
      <c r="K248" s="376">
        <v>34</v>
      </c>
      <c r="L248" s="376">
        <v>0</v>
      </c>
    </row>
    <row r="249" spans="1:12" ht="17.100000000000001" customHeight="1" x14ac:dyDescent="0.25">
      <c r="A249" s="376">
        <v>281</v>
      </c>
      <c r="B249" s="376" t="s">
        <v>127</v>
      </c>
      <c r="C249" s="377" t="s">
        <v>353</v>
      </c>
      <c r="D249" s="378">
        <v>1618.0098703223998</v>
      </c>
      <c r="E249" s="378">
        <v>1618.0098703223998</v>
      </c>
      <c r="F249" s="378"/>
      <c r="G249" s="378">
        <v>1618.0098703223998</v>
      </c>
      <c r="H249" s="379">
        <v>43063</v>
      </c>
      <c r="I249" s="379">
        <v>43473</v>
      </c>
      <c r="J249" s="379">
        <v>48820</v>
      </c>
      <c r="K249" s="376">
        <v>15</v>
      </c>
      <c r="L249" s="376">
        <v>7</v>
      </c>
    </row>
    <row r="250" spans="1:12" ht="17.100000000000001" customHeight="1" x14ac:dyDescent="0.25">
      <c r="A250" s="376">
        <v>282</v>
      </c>
      <c r="B250" s="376" t="s">
        <v>219</v>
      </c>
      <c r="C250" s="377" t="s">
        <v>354</v>
      </c>
      <c r="D250" s="378">
        <v>4935.6541740056</v>
      </c>
      <c r="E250" s="378">
        <v>4935.6541740056</v>
      </c>
      <c r="F250" s="378"/>
      <c r="G250" s="378">
        <v>4935.6541740056</v>
      </c>
      <c r="H250" s="379">
        <v>43329</v>
      </c>
      <c r="I250" s="379">
        <v>46630</v>
      </c>
      <c r="J250" s="379">
        <v>54322</v>
      </c>
      <c r="K250" s="376">
        <v>30</v>
      </c>
      <c r="L250" s="376">
        <v>0</v>
      </c>
    </row>
    <row r="251" spans="1:12" ht="17.100000000000001" customHeight="1" x14ac:dyDescent="0.25">
      <c r="A251" s="376">
        <v>283</v>
      </c>
      <c r="B251" s="376" t="s">
        <v>127</v>
      </c>
      <c r="C251" s="377" t="s">
        <v>355</v>
      </c>
      <c r="D251" s="378">
        <v>2475.1890975672</v>
      </c>
      <c r="E251" s="378">
        <v>2475.1890975672</v>
      </c>
      <c r="F251" s="378"/>
      <c r="G251" s="378">
        <v>2475.1890975672</v>
      </c>
      <c r="H251" s="379">
        <v>43535</v>
      </c>
      <c r="I251" s="379">
        <v>43535</v>
      </c>
      <c r="J251" s="379">
        <v>47087</v>
      </c>
      <c r="K251" s="376">
        <v>9</v>
      </c>
      <c r="L251" s="376">
        <v>4</v>
      </c>
    </row>
    <row r="252" spans="1:12" ht="17.100000000000001" customHeight="1" x14ac:dyDescent="0.25">
      <c r="A252" s="376">
        <v>284</v>
      </c>
      <c r="B252" s="376" t="s">
        <v>115</v>
      </c>
      <c r="C252" s="377" t="s">
        <v>356</v>
      </c>
      <c r="D252" s="378">
        <v>2169.0611661607995</v>
      </c>
      <c r="E252" s="378">
        <v>2169.0611661607995</v>
      </c>
      <c r="F252" s="378"/>
      <c r="G252" s="378">
        <v>2169.0611661607995</v>
      </c>
      <c r="H252" s="379">
        <v>42916</v>
      </c>
      <c r="I252" s="379">
        <v>46386</v>
      </c>
      <c r="J252" s="379">
        <v>52071</v>
      </c>
      <c r="K252" s="376">
        <v>25</v>
      </c>
      <c r="L252" s="376">
        <v>0</v>
      </c>
    </row>
    <row r="253" spans="1:12" ht="17.100000000000001" customHeight="1" x14ac:dyDescent="0.25">
      <c r="A253" s="376">
        <v>286</v>
      </c>
      <c r="B253" s="376" t="s">
        <v>119</v>
      </c>
      <c r="C253" s="377" t="s">
        <v>357</v>
      </c>
      <c r="D253" s="378">
        <v>2806.9941735023995</v>
      </c>
      <c r="E253" s="378">
        <v>2806.9941735023995</v>
      </c>
      <c r="F253" s="378"/>
      <c r="G253" s="378">
        <v>2806.9941735023995</v>
      </c>
      <c r="H253" s="379">
        <v>42625</v>
      </c>
      <c r="I253" s="379">
        <v>42625</v>
      </c>
      <c r="J253" s="379">
        <v>46139</v>
      </c>
      <c r="K253" s="376">
        <v>9</v>
      </c>
      <c r="L253" s="376">
        <v>6</v>
      </c>
    </row>
    <row r="254" spans="1:12" ht="17.100000000000001" customHeight="1" x14ac:dyDescent="0.25">
      <c r="A254" s="376">
        <v>288</v>
      </c>
      <c r="B254" s="376" t="s">
        <v>219</v>
      </c>
      <c r="C254" s="377" t="s">
        <v>358</v>
      </c>
      <c r="D254" s="378">
        <v>1725.8663412711999</v>
      </c>
      <c r="E254" s="378">
        <v>1725.8663412711999</v>
      </c>
      <c r="F254" s="378"/>
      <c r="G254" s="378">
        <v>1725.8663412711999</v>
      </c>
      <c r="H254" s="379">
        <v>42601</v>
      </c>
      <c r="I254" s="379">
        <v>43962</v>
      </c>
      <c r="J254" s="379">
        <v>54332</v>
      </c>
      <c r="K254" s="376">
        <v>32</v>
      </c>
      <c r="L254" s="376">
        <v>1</v>
      </c>
    </row>
    <row r="255" spans="1:12" ht="17.100000000000001" customHeight="1" x14ac:dyDescent="0.25">
      <c r="A255" s="376">
        <v>289</v>
      </c>
      <c r="B255" s="376" t="s">
        <v>146</v>
      </c>
      <c r="C255" s="377" t="s">
        <v>756</v>
      </c>
      <c r="D255" s="378">
        <v>2774.3318342496</v>
      </c>
      <c r="E255" s="378">
        <v>2774.3318342496</v>
      </c>
      <c r="F255" s="378"/>
      <c r="G255" s="378">
        <v>2774.3318342496</v>
      </c>
      <c r="H255" s="379">
        <v>45859</v>
      </c>
      <c r="I255" s="379">
        <v>46179</v>
      </c>
      <c r="J255" s="379">
        <v>56907</v>
      </c>
      <c r="K255" s="376">
        <v>30</v>
      </c>
      <c r="L255" s="376">
        <v>2</v>
      </c>
    </row>
    <row r="256" spans="1:12" ht="17.100000000000001" customHeight="1" x14ac:dyDescent="0.25">
      <c r="A256" s="376">
        <v>290</v>
      </c>
      <c r="B256" s="376" t="s">
        <v>127</v>
      </c>
      <c r="C256" s="377" t="s">
        <v>359</v>
      </c>
      <c r="D256" s="378">
        <v>812.18648553279991</v>
      </c>
      <c r="E256" s="378">
        <v>812.18648553279991</v>
      </c>
      <c r="F256" s="378"/>
      <c r="G256" s="378">
        <v>812.18648553279991</v>
      </c>
      <c r="H256" s="379">
        <v>45645</v>
      </c>
      <c r="I256" s="379">
        <v>46020</v>
      </c>
      <c r="J256" s="379">
        <v>48582</v>
      </c>
      <c r="K256" s="376">
        <v>7</v>
      </c>
      <c r="L256" s="376">
        <v>8</v>
      </c>
    </row>
    <row r="257" spans="1:12" ht="17.100000000000001" customHeight="1" x14ac:dyDescent="0.25">
      <c r="A257" s="376">
        <v>292</v>
      </c>
      <c r="B257" s="376" t="s">
        <v>131</v>
      </c>
      <c r="C257" s="377" t="s">
        <v>360</v>
      </c>
      <c r="D257" s="378">
        <v>3049.2252660487998</v>
      </c>
      <c r="E257" s="378">
        <v>3049.2252660487998</v>
      </c>
      <c r="F257" s="378"/>
      <c r="G257" s="378">
        <v>3049.2252660487998</v>
      </c>
      <c r="H257" s="379">
        <v>42662</v>
      </c>
      <c r="I257" s="379">
        <v>42866</v>
      </c>
      <c r="J257" s="379">
        <v>49947</v>
      </c>
      <c r="K257" s="376">
        <v>19</v>
      </c>
      <c r="L257" s="376">
        <v>4</v>
      </c>
    </row>
    <row r="258" spans="1:12" ht="17.100000000000001" customHeight="1" x14ac:dyDescent="0.25">
      <c r="A258" s="376">
        <v>293</v>
      </c>
      <c r="B258" s="376" t="s">
        <v>219</v>
      </c>
      <c r="C258" s="377" t="s">
        <v>361</v>
      </c>
      <c r="D258" s="378">
        <v>3086.5945169519996</v>
      </c>
      <c r="E258" s="378">
        <v>3086.5945169519996</v>
      </c>
      <c r="F258" s="378"/>
      <c r="G258" s="378">
        <v>3086.5945169519996</v>
      </c>
      <c r="H258" s="379">
        <v>42048</v>
      </c>
      <c r="I258" s="379">
        <v>42156</v>
      </c>
      <c r="J258" s="379">
        <v>46366</v>
      </c>
      <c r="K258" s="376">
        <v>11</v>
      </c>
      <c r="L258" s="376">
        <v>5</v>
      </c>
    </row>
    <row r="259" spans="1:12" ht="17.100000000000001" customHeight="1" x14ac:dyDescent="0.25">
      <c r="A259" s="376">
        <v>294</v>
      </c>
      <c r="B259" s="376" t="s">
        <v>219</v>
      </c>
      <c r="C259" s="377" t="s">
        <v>362</v>
      </c>
      <c r="D259" s="378">
        <v>3262.7526443359998</v>
      </c>
      <c r="E259" s="378">
        <v>3262.7526443359998</v>
      </c>
      <c r="F259" s="378"/>
      <c r="G259" s="378">
        <v>3262.7526443359998</v>
      </c>
      <c r="H259" s="379">
        <v>41606</v>
      </c>
      <c r="I259" s="379">
        <v>42223</v>
      </c>
      <c r="J259" s="379">
        <v>46234</v>
      </c>
      <c r="K259" s="376">
        <v>12</v>
      </c>
      <c r="L259" s="376">
        <v>3</v>
      </c>
    </row>
    <row r="260" spans="1:12" ht="17.100000000000001" customHeight="1" x14ac:dyDescent="0.25">
      <c r="A260" s="376">
        <v>295</v>
      </c>
      <c r="B260" s="376" t="s">
        <v>219</v>
      </c>
      <c r="C260" s="377" t="s">
        <v>363</v>
      </c>
      <c r="D260" s="378">
        <v>684.2738309191999</v>
      </c>
      <c r="E260" s="378">
        <v>684.2738309191999</v>
      </c>
      <c r="F260" s="378"/>
      <c r="G260" s="378">
        <v>684.2738309191999</v>
      </c>
      <c r="H260" s="379">
        <v>41842</v>
      </c>
      <c r="I260" s="379">
        <v>42027</v>
      </c>
      <c r="J260" s="379">
        <v>46234</v>
      </c>
      <c r="K260" s="376">
        <v>11</v>
      </c>
      <c r="L260" s="376">
        <v>9</v>
      </c>
    </row>
    <row r="261" spans="1:12" ht="17.100000000000001" customHeight="1" x14ac:dyDescent="0.25">
      <c r="A261" s="382" t="s">
        <v>830</v>
      </c>
      <c r="B261" s="377"/>
      <c r="C261" s="383"/>
      <c r="D261" s="374">
        <f>SUM(D262:D274)</f>
        <v>81999.578975374417</v>
      </c>
      <c r="E261" s="374">
        <f>SUM(E262:E274)</f>
        <v>81999.578975374417</v>
      </c>
      <c r="F261" s="374"/>
      <c r="G261" s="374">
        <f>SUM(G262:G274)</f>
        <v>81999.578975374417</v>
      </c>
      <c r="H261" s="379"/>
      <c r="I261" s="379"/>
      <c r="J261" s="379"/>
      <c r="K261" s="376"/>
      <c r="L261" s="376"/>
    </row>
    <row r="262" spans="1:12" ht="17.100000000000001" customHeight="1" x14ac:dyDescent="0.25">
      <c r="A262" s="376">
        <v>296</v>
      </c>
      <c r="B262" s="376" t="s">
        <v>831</v>
      </c>
      <c r="C262" s="377" t="s">
        <v>364</v>
      </c>
      <c r="D262" s="378">
        <v>8551.6199180271997</v>
      </c>
      <c r="E262" s="378">
        <v>8551.6199180271997</v>
      </c>
      <c r="F262" s="378"/>
      <c r="G262" s="378">
        <v>8551.6199180271997</v>
      </c>
      <c r="H262" s="379">
        <v>43551</v>
      </c>
      <c r="I262" s="379">
        <v>45656</v>
      </c>
      <c r="J262" s="379">
        <v>54543</v>
      </c>
      <c r="K262" s="376">
        <v>30</v>
      </c>
      <c r="L262" s="376">
        <v>0</v>
      </c>
    </row>
    <row r="263" spans="1:12" ht="17.100000000000001" customHeight="1" x14ac:dyDescent="0.25">
      <c r="A263" s="376">
        <v>297</v>
      </c>
      <c r="B263" s="376" t="s">
        <v>832</v>
      </c>
      <c r="C263" s="377" t="s">
        <v>365</v>
      </c>
      <c r="D263" s="378">
        <v>3330.6809675479994</v>
      </c>
      <c r="E263" s="378">
        <v>3330.6809675479994</v>
      </c>
      <c r="F263" s="378"/>
      <c r="G263" s="378">
        <v>3330.6809675479994</v>
      </c>
      <c r="H263" s="379">
        <v>42946</v>
      </c>
      <c r="I263" s="379">
        <v>45656</v>
      </c>
      <c r="J263" s="379">
        <v>53929</v>
      </c>
      <c r="K263" s="376">
        <v>30</v>
      </c>
      <c r="L263" s="376">
        <v>0</v>
      </c>
    </row>
    <row r="264" spans="1:12" ht="17.100000000000001" customHeight="1" x14ac:dyDescent="0.25">
      <c r="A264" s="376">
        <v>298</v>
      </c>
      <c r="B264" s="376" t="s">
        <v>831</v>
      </c>
      <c r="C264" s="377" t="s">
        <v>366</v>
      </c>
      <c r="D264" s="378">
        <v>16868.390438793598</v>
      </c>
      <c r="E264" s="378">
        <v>16868.390438793598</v>
      </c>
      <c r="F264" s="378"/>
      <c r="G264" s="378">
        <v>16868.390438793598</v>
      </c>
      <c r="H264" s="379">
        <v>44765</v>
      </c>
      <c r="I264" s="379">
        <v>45656</v>
      </c>
      <c r="J264" s="379">
        <v>55183</v>
      </c>
      <c r="K264" s="376">
        <v>28</v>
      </c>
      <c r="L264" s="376">
        <v>0</v>
      </c>
    </row>
    <row r="265" spans="1:12" ht="17.100000000000001" customHeight="1" x14ac:dyDescent="0.25">
      <c r="A265" s="376">
        <v>300</v>
      </c>
      <c r="B265" s="376" t="s">
        <v>833</v>
      </c>
      <c r="C265" s="377" t="s">
        <v>367</v>
      </c>
      <c r="D265" s="378">
        <v>3157.8286372887997</v>
      </c>
      <c r="E265" s="378">
        <v>3157.8286372887997</v>
      </c>
      <c r="F265" s="378"/>
      <c r="G265" s="378">
        <v>3157.8286372887997</v>
      </c>
      <c r="H265" s="379">
        <v>43601</v>
      </c>
      <c r="I265" s="379">
        <v>43636</v>
      </c>
      <c r="J265" s="379">
        <v>47087</v>
      </c>
      <c r="K265" s="376">
        <v>9</v>
      </c>
      <c r="L265" s="376">
        <v>4</v>
      </c>
    </row>
    <row r="266" spans="1:12" ht="17.100000000000001" customHeight="1" x14ac:dyDescent="0.25">
      <c r="A266" s="376">
        <v>304</v>
      </c>
      <c r="B266" s="376" t="s">
        <v>832</v>
      </c>
      <c r="C266" s="377" t="s">
        <v>368</v>
      </c>
      <c r="D266" s="378">
        <v>5732.0049903399995</v>
      </c>
      <c r="E266" s="378">
        <v>5732.0049903399995</v>
      </c>
      <c r="F266" s="378"/>
      <c r="G266" s="378">
        <v>5732.0049903399995</v>
      </c>
      <c r="H266" s="379">
        <v>45367</v>
      </c>
      <c r="I266" s="379">
        <v>45689</v>
      </c>
      <c r="J266" s="379">
        <v>48684</v>
      </c>
      <c r="K266" s="376">
        <v>9</v>
      </c>
      <c r="L266" s="376">
        <v>0</v>
      </c>
    </row>
    <row r="267" spans="1:12" ht="17.100000000000001" customHeight="1" x14ac:dyDescent="0.25">
      <c r="A267" s="376">
        <v>305</v>
      </c>
      <c r="B267" s="376" t="s">
        <v>834</v>
      </c>
      <c r="C267" s="377" t="s">
        <v>369</v>
      </c>
      <c r="D267" s="378">
        <v>251.11465605999999</v>
      </c>
      <c r="E267" s="378">
        <v>251.11465605999999</v>
      </c>
      <c r="F267" s="378"/>
      <c r="G267" s="378">
        <v>251.11465605999999</v>
      </c>
      <c r="H267" s="379">
        <v>41977</v>
      </c>
      <c r="I267" s="379">
        <v>42194</v>
      </c>
      <c r="J267" s="379">
        <v>46366</v>
      </c>
      <c r="K267" s="376">
        <v>11</v>
      </c>
      <c r="L267" s="376">
        <v>10</v>
      </c>
    </row>
    <row r="268" spans="1:12" ht="17.100000000000001" customHeight="1" x14ac:dyDescent="0.25">
      <c r="A268" s="376">
        <v>306</v>
      </c>
      <c r="B268" s="376" t="s">
        <v>834</v>
      </c>
      <c r="C268" s="377" t="s">
        <v>370</v>
      </c>
      <c r="D268" s="378">
        <v>11739.056630932801</v>
      </c>
      <c r="E268" s="378">
        <v>11739.056630932801</v>
      </c>
      <c r="F268" s="378"/>
      <c r="G268" s="378">
        <v>11739.056630932801</v>
      </c>
      <c r="H268" s="379">
        <v>42139</v>
      </c>
      <c r="I268" s="379">
        <v>42697</v>
      </c>
      <c r="J268" s="379">
        <v>49947</v>
      </c>
      <c r="K268" s="376">
        <v>21</v>
      </c>
      <c r="L268" s="376">
        <v>2</v>
      </c>
    </row>
    <row r="269" spans="1:12" ht="17.100000000000001" customHeight="1" x14ac:dyDescent="0.25">
      <c r="A269" s="376">
        <v>307</v>
      </c>
      <c r="B269" s="376" t="s">
        <v>835</v>
      </c>
      <c r="C269" s="377" t="s">
        <v>371</v>
      </c>
      <c r="D269" s="378">
        <v>2835.4557414711999</v>
      </c>
      <c r="E269" s="378">
        <v>2835.4557414711999</v>
      </c>
      <c r="F269" s="378"/>
      <c r="G269" s="378">
        <v>2835.4557414711999</v>
      </c>
      <c r="H269" s="379">
        <v>42416</v>
      </c>
      <c r="I269" s="379">
        <v>43052</v>
      </c>
      <c r="J269" s="379">
        <v>53885</v>
      </c>
      <c r="K269" s="376">
        <v>31</v>
      </c>
      <c r="L269" s="376">
        <v>3</v>
      </c>
    </row>
    <row r="270" spans="1:12" ht="17.100000000000001" customHeight="1" x14ac:dyDescent="0.25">
      <c r="A270" s="376">
        <v>308</v>
      </c>
      <c r="B270" s="376" t="s">
        <v>835</v>
      </c>
      <c r="C270" s="377" t="s">
        <v>372</v>
      </c>
      <c r="D270" s="378">
        <v>4249.2939296711993</v>
      </c>
      <c r="E270" s="378">
        <v>4249.2939296711993</v>
      </c>
      <c r="F270" s="378"/>
      <c r="G270" s="378">
        <v>4249.2939296711993</v>
      </c>
      <c r="H270" s="379">
        <v>42324</v>
      </c>
      <c r="I270" s="379">
        <v>42797</v>
      </c>
      <c r="J270" s="379">
        <v>46365</v>
      </c>
      <c r="K270" s="376">
        <v>10</v>
      </c>
      <c r="L270" s="376">
        <v>10</v>
      </c>
    </row>
    <row r="271" spans="1:12" ht="17.100000000000001" customHeight="1" x14ac:dyDescent="0.25">
      <c r="A271" s="376">
        <v>309</v>
      </c>
      <c r="B271" s="376" t="s">
        <v>835</v>
      </c>
      <c r="C271" s="377" t="s">
        <v>373</v>
      </c>
      <c r="D271" s="378">
        <v>11227.201247949599</v>
      </c>
      <c r="E271" s="378">
        <v>11227.201247949599</v>
      </c>
      <c r="F271" s="378"/>
      <c r="G271" s="378">
        <v>11227.201247949599</v>
      </c>
      <c r="H271" s="379">
        <v>43251</v>
      </c>
      <c r="I271" s="379">
        <v>43529</v>
      </c>
      <c r="J271" s="379">
        <v>54128</v>
      </c>
      <c r="K271" s="376">
        <v>29</v>
      </c>
      <c r="L271" s="376">
        <v>8</v>
      </c>
    </row>
    <row r="272" spans="1:12" ht="17.100000000000001" customHeight="1" x14ac:dyDescent="0.25">
      <c r="A272" s="376">
        <v>310</v>
      </c>
      <c r="B272" s="376" t="s">
        <v>835</v>
      </c>
      <c r="C272" s="377" t="s">
        <v>374</v>
      </c>
      <c r="D272" s="378">
        <v>1961.5784254055998</v>
      </c>
      <c r="E272" s="378">
        <v>1961.5784254055998</v>
      </c>
      <c r="F272" s="378"/>
      <c r="G272" s="378">
        <v>1961.5784254055998</v>
      </c>
      <c r="H272" s="379">
        <v>42890</v>
      </c>
      <c r="I272" s="379">
        <v>46568</v>
      </c>
      <c r="J272" s="379">
        <v>54633</v>
      </c>
      <c r="K272" s="376">
        <v>31</v>
      </c>
      <c r="L272" s="376">
        <v>9</v>
      </c>
    </row>
    <row r="273" spans="1:12" ht="17.100000000000001" customHeight="1" x14ac:dyDescent="0.25">
      <c r="A273" s="376">
        <v>311</v>
      </c>
      <c r="B273" s="376" t="s">
        <v>836</v>
      </c>
      <c r="C273" s="377" t="s">
        <v>375</v>
      </c>
      <c r="D273" s="378">
        <v>9109.9156255503985</v>
      </c>
      <c r="E273" s="378">
        <v>9109.9156255503985</v>
      </c>
      <c r="F273" s="378"/>
      <c r="G273" s="378">
        <v>9109.9156255503985</v>
      </c>
      <c r="H273" s="379">
        <v>43441</v>
      </c>
      <c r="I273" s="379">
        <v>45653</v>
      </c>
      <c r="J273" s="379">
        <v>54493</v>
      </c>
      <c r="K273" s="376">
        <v>30</v>
      </c>
      <c r="L273" s="376">
        <v>3</v>
      </c>
    </row>
    <row r="274" spans="1:12" ht="17.100000000000001" customHeight="1" x14ac:dyDescent="0.25">
      <c r="A274" s="376">
        <v>312</v>
      </c>
      <c r="B274" s="376" t="s">
        <v>836</v>
      </c>
      <c r="C274" s="377" t="s">
        <v>376</v>
      </c>
      <c r="D274" s="378">
        <v>2985.4377663359996</v>
      </c>
      <c r="E274" s="378">
        <v>2985.4377663359996</v>
      </c>
      <c r="F274" s="378"/>
      <c r="G274" s="378">
        <v>2985.4377663359996</v>
      </c>
      <c r="H274" s="379">
        <v>42901</v>
      </c>
      <c r="I274" s="379">
        <v>43632</v>
      </c>
      <c r="J274" s="379">
        <v>54128</v>
      </c>
      <c r="K274" s="376">
        <v>30</v>
      </c>
      <c r="L274" s="376">
        <v>5</v>
      </c>
    </row>
    <row r="275" spans="1:12" ht="17.100000000000001" customHeight="1" x14ac:dyDescent="0.25">
      <c r="A275" s="382" t="s">
        <v>837</v>
      </c>
      <c r="B275" s="385"/>
      <c r="C275" s="383"/>
      <c r="D275" s="374">
        <f>SUM(D276:D284)</f>
        <v>52329.136298989593</v>
      </c>
      <c r="E275" s="374">
        <f>SUM(E276:E284)</f>
        <v>52329.136298989593</v>
      </c>
      <c r="F275" s="374"/>
      <c r="G275" s="374">
        <f>SUM(G276:G284)</f>
        <v>52329.136298989593</v>
      </c>
      <c r="H275" s="379"/>
      <c r="I275" s="379"/>
      <c r="J275" s="379"/>
      <c r="K275" s="376"/>
      <c r="L275" s="376"/>
    </row>
    <row r="276" spans="1:12" ht="17.100000000000001" customHeight="1" x14ac:dyDescent="0.25">
      <c r="A276" s="376">
        <v>313</v>
      </c>
      <c r="B276" s="376" t="s">
        <v>117</v>
      </c>
      <c r="C276" s="377" t="s">
        <v>377</v>
      </c>
      <c r="D276" s="378">
        <v>8541.8160917095993</v>
      </c>
      <c r="E276" s="378">
        <v>8541.8160917095993</v>
      </c>
      <c r="F276" s="378"/>
      <c r="G276" s="378">
        <v>8541.8160917095993</v>
      </c>
      <c r="H276" s="379">
        <v>43692</v>
      </c>
      <c r="I276" s="379">
        <v>45656</v>
      </c>
      <c r="J276" s="379">
        <v>54677</v>
      </c>
      <c r="K276" s="376">
        <v>30</v>
      </c>
      <c r="L276" s="376">
        <v>0</v>
      </c>
    </row>
    <row r="277" spans="1:12" ht="17.100000000000001" customHeight="1" x14ac:dyDescent="0.25">
      <c r="A277" s="376">
        <v>314</v>
      </c>
      <c r="B277" s="376" t="s">
        <v>127</v>
      </c>
      <c r="C277" s="377" t="s">
        <v>378</v>
      </c>
      <c r="D277" s="378">
        <v>3338.3331377512</v>
      </c>
      <c r="E277" s="378">
        <v>3338.3331377512</v>
      </c>
      <c r="F277" s="378"/>
      <c r="G277" s="378">
        <v>3338.3331377512</v>
      </c>
      <c r="H277" s="379">
        <v>42963</v>
      </c>
      <c r="I277" s="379">
        <v>43151</v>
      </c>
      <c r="J277" s="379">
        <v>54128</v>
      </c>
      <c r="K277" s="376">
        <v>30</v>
      </c>
      <c r="L277" s="376">
        <v>2</v>
      </c>
    </row>
    <row r="278" spans="1:12" ht="17.100000000000001" customHeight="1" x14ac:dyDescent="0.25">
      <c r="A278" s="376">
        <v>316</v>
      </c>
      <c r="B278" s="376" t="s">
        <v>131</v>
      </c>
      <c r="C278" s="377" t="s">
        <v>379</v>
      </c>
      <c r="D278" s="378">
        <v>472.87794798399995</v>
      </c>
      <c r="E278" s="378">
        <v>472.87794798399995</v>
      </c>
      <c r="F278" s="378"/>
      <c r="G278" s="378">
        <v>472.87794798399995</v>
      </c>
      <c r="H278" s="379">
        <v>42643</v>
      </c>
      <c r="I278" s="379">
        <v>42909</v>
      </c>
      <c r="J278" s="379">
        <v>49947</v>
      </c>
      <c r="K278" s="376">
        <v>19</v>
      </c>
      <c r="L278" s="376">
        <v>11</v>
      </c>
    </row>
    <row r="279" spans="1:12" ht="17.100000000000001" customHeight="1" x14ac:dyDescent="0.25">
      <c r="A279" s="376">
        <v>317</v>
      </c>
      <c r="B279" s="376" t="s">
        <v>219</v>
      </c>
      <c r="C279" s="377" t="s">
        <v>380</v>
      </c>
      <c r="D279" s="378">
        <v>2499.1667081991995</v>
      </c>
      <c r="E279" s="378">
        <v>2499.1667081991995</v>
      </c>
      <c r="F279" s="378"/>
      <c r="G279" s="378">
        <v>2499.1667081991995</v>
      </c>
      <c r="H279" s="379">
        <v>42619</v>
      </c>
      <c r="I279" s="379">
        <v>42891</v>
      </c>
      <c r="J279" s="379">
        <v>49947</v>
      </c>
      <c r="K279" s="376">
        <v>19</v>
      </c>
      <c r="L279" s="376">
        <v>11</v>
      </c>
    </row>
    <row r="280" spans="1:12" ht="17.100000000000001" customHeight="1" x14ac:dyDescent="0.25">
      <c r="A280" s="376">
        <v>318</v>
      </c>
      <c r="B280" s="376" t="s">
        <v>838</v>
      </c>
      <c r="C280" s="377" t="s">
        <v>381</v>
      </c>
      <c r="D280" s="378">
        <v>825.7851285616</v>
      </c>
      <c r="E280" s="378">
        <v>825.7851285616</v>
      </c>
      <c r="F280" s="378"/>
      <c r="G280" s="378">
        <v>825.7851285616</v>
      </c>
      <c r="H280" s="379">
        <v>42485</v>
      </c>
      <c r="I280" s="379">
        <v>42545</v>
      </c>
      <c r="J280" s="379">
        <v>46139</v>
      </c>
      <c r="K280" s="376">
        <v>9</v>
      </c>
      <c r="L280" s="376">
        <v>6</v>
      </c>
    </row>
    <row r="281" spans="1:12" ht="17.100000000000001" customHeight="1" x14ac:dyDescent="0.25">
      <c r="A281" s="376">
        <v>319</v>
      </c>
      <c r="B281" s="376" t="s">
        <v>241</v>
      </c>
      <c r="C281" s="377" t="s">
        <v>382</v>
      </c>
      <c r="D281" s="378">
        <v>3227.1686815583998</v>
      </c>
      <c r="E281" s="378">
        <v>3227.1686815583998</v>
      </c>
      <c r="F281" s="378"/>
      <c r="G281" s="378">
        <v>3227.1686815583998</v>
      </c>
      <c r="H281" s="379">
        <v>42853</v>
      </c>
      <c r="I281" s="379">
        <v>42870</v>
      </c>
      <c r="J281" s="379">
        <v>46365</v>
      </c>
      <c r="K281" s="376">
        <v>9</v>
      </c>
      <c r="L281" s="376">
        <v>6</v>
      </c>
    </row>
    <row r="282" spans="1:12" ht="17.100000000000001" customHeight="1" x14ac:dyDescent="0.25">
      <c r="A282" s="376">
        <v>320</v>
      </c>
      <c r="B282" s="376" t="s">
        <v>127</v>
      </c>
      <c r="C282" s="377" t="s">
        <v>383</v>
      </c>
      <c r="D282" s="378">
        <v>10794.266681020799</v>
      </c>
      <c r="E282" s="378">
        <v>10794.266681020799</v>
      </c>
      <c r="F282" s="378"/>
      <c r="G282" s="378">
        <v>10794.266681020799</v>
      </c>
      <c r="H282" s="379">
        <v>42584</v>
      </c>
      <c r="I282" s="379">
        <v>42919</v>
      </c>
      <c r="J282" s="379">
        <v>49947</v>
      </c>
      <c r="K282" s="376">
        <v>19</v>
      </c>
      <c r="L282" s="376">
        <v>11</v>
      </c>
    </row>
    <row r="283" spans="1:12" ht="17.100000000000001" customHeight="1" x14ac:dyDescent="0.25">
      <c r="A283" s="376">
        <v>321</v>
      </c>
      <c r="B283" s="376" t="s">
        <v>219</v>
      </c>
      <c r="C283" s="377" t="s">
        <v>384</v>
      </c>
      <c r="D283" s="378">
        <v>809.08072593119994</v>
      </c>
      <c r="E283" s="378">
        <v>809.08072593119994</v>
      </c>
      <c r="F283" s="378"/>
      <c r="G283" s="378">
        <v>809.08072593119994</v>
      </c>
      <c r="H283" s="379">
        <v>42658</v>
      </c>
      <c r="I283" s="379">
        <v>46660</v>
      </c>
      <c r="J283" s="379">
        <v>55120</v>
      </c>
      <c r="K283" s="376">
        <v>34</v>
      </c>
      <c r="L283" s="376">
        <v>0</v>
      </c>
    </row>
    <row r="284" spans="1:12" ht="17.100000000000001" customHeight="1" x14ac:dyDescent="0.25">
      <c r="A284" s="376">
        <v>322</v>
      </c>
      <c r="B284" s="376" t="s">
        <v>241</v>
      </c>
      <c r="C284" s="377" t="s">
        <v>385</v>
      </c>
      <c r="D284" s="378">
        <v>21820.641196273598</v>
      </c>
      <c r="E284" s="378">
        <v>21820.641196273598</v>
      </c>
      <c r="F284" s="378"/>
      <c r="G284" s="378">
        <v>21820.641196273598</v>
      </c>
      <c r="H284" s="379">
        <v>42392</v>
      </c>
      <c r="I284" s="379">
        <v>43287</v>
      </c>
      <c r="J284" s="379">
        <v>54128</v>
      </c>
      <c r="K284" s="376">
        <v>31</v>
      </c>
      <c r="L284" s="376">
        <v>11</v>
      </c>
    </row>
    <row r="285" spans="1:12" s="83" customFormat="1" ht="17.100000000000001" customHeight="1" x14ac:dyDescent="0.25">
      <c r="A285" s="382" t="s">
        <v>839</v>
      </c>
      <c r="B285" s="385"/>
      <c r="C285" s="383"/>
      <c r="D285" s="374">
        <f>SUM(D286:D291)</f>
        <v>36683.533080640795</v>
      </c>
      <c r="E285" s="374">
        <f>SUM(E286:E291)</f>
        <v>36683.533080640795</v>
      </c>
      <c r="F285" s="374"/>
      <c r="G285" s="374">
        <f>SUM(G286:G291)</f>
        <v>36683.533080640795</v>
      </c>
      <c r="H285" s="379"/>
      <c r="I285" s="379"/>
      <c r="J285" s="379"/>
      <c r="K285" s="376"/>
      <c r="L285" s="376"/>
    </row>
    <row r="286" spans="1:12" ht="17.100000000000001" customHeight="1" x14ac:dyDescent="0.25">
      <c r="A286" s="377">
        <v>327</v>
      </c>
      <c r="B286" s="377" t="s">
        <v>115</v>
      </c>
      <c r="C286" s="377" t="s">
        <v>386</v>
      </c>
      <c r="D286" s="378">
        <v>773.35196311280004</v>
      </c>
      <c r="E286" s="378">
        <v>773.35196311280004</v>
      </c>
      <c r="F286" s="378"/>
      <c r="G286" s="378">
        <v>773.35196311280004</v>
      </c>
      <c r="H286" s="379">
        <v>43747</v>
      </c>
      <c r="I286" s="379">
        <v>44561</v>
      </c>
      <c r="J286" s="379">
        <v>54868</v>
      </c>
      <c r="K286" s="376">
        <v>30</v>
      </c>
      <c r="L286" s="376">
        <v>2</v>
      </c>
    </row>
    <row r="287" spans="1:12" ht="17.100000000000001" customHeight="1" x14ac:dyDescent="0.25">
      <c r="A287" s="377">
        <v>328</v>
      </c>
      <c r="B287" s="377" t="s">
        <v>127</v>
      </c>
      <c r="C287" s="377" t="s">
        <v>387</v>
      </c>
      <c r="D287" s="378">
        <v>227.71965304399998</v>
      </c>
      <c r="E287" s="378">
        <v>227.71965304399998</v>
      </c>
      <c r="F287" s="378"/>
      <c r="G287" s="378">
        <v>227.71965304399998</v>
      </c>
      <c r="H287" s="379">
        <v>43208</v>
      </c>
      <c r="I287" s="379">
        <v>43208</v>
      </c>
      <c r="J287" s="379">
        <v>54128</v>
      </c>
      <c r="K287" s="376">
        <v>29</v>
      </c>
      <c r="L287" s="376">
        <v>8</v>
      </c>
    </row>
    <row r="288" spans="1:12" ht="17.100000000000001" customHeight="1" x14ac:dyDescent="0.25">
      <c r="A288" s="377">
        <v>336</v>
      </c>
      <c r="B288" s="377" t="s">
        <v>219</v>
      </c>
      <c r="C288" s="377" t="s">
        <v>388</v>
      </c>
      <c r="D288" s="378">
        <v>9883.3484822607988</v>
      </c>
      <c r="E288" s="378">
        <v>9883.3484822607988</v>
      </c>
      <c r="F288" s="378"/>
      <c r="G288" s="378">
        <v>9883.3484822607988</v>
      </c>
      <c r="H288" s="379">
        <v>43069</v>
      </c>
      <c r="I288" s="379">
        <v>43845</v>
      </c>
      <c r="J288" s="379">
        <v>54633</v>
      </c>
      <c r="K288" s="376">
        <v>31</v>
      </c>
      <c r="L288" s="376">
        <v>7</v>
      </c>
    </row>
    <row r="289" spans="1:12" ht="17.100000000000001" customHeight="1" x14ac:dyDescent="0.25">
      <c r="A289" s="377">
        <v>337</v>
      </c>
      <c r="B289" s="377" t="s">
        <v>219</v>
      </c>
      <c r="C289" s="377" t="s">
        <v>389</v>
      </c>
      <c r="D289" s="378">
        <v>10504.2462466896</v>
      </c>
      <c r="E289" s="378">
        <v>10504.2462466896</v>
      </c>
      <c r="F289" s="378"/>
      <c r="G289" s="378">
        <v>10504.2462466896</v>
      </c>
      <c r="H289" s="379">
        <v>43322</v>
      </c>
      <c r="I289" s="379">
        <v>45656</v>
      </c>
      <c r="J289" s="379">
        <v>54493</v>
      </c>
      <c r="K289" s="376">
        <v>30</v>
      </c>
      <c r="L289" s="376">
        <v>6</v>
      </c>
    </row>
    <row r="290" spans="1:12" ht="17.100000000000001" customHeight="1" x14ac:dyDescent="0.25">
      <c r="A290" s="377">
        <v>338</v>
      </c>
      <c r="B290" s="377" t="s">
        <v>219</v>
      </c>
      <c r="C290" s="377" t="s">
        <v>840</v>
      </c>
      <c r="D290" s="378">
        <v>2619.4927693728</v>
      </c>
      <c r="E290" s="378">
        <v>2619.4927693728</v>
      </c>
      <c r="F290" s="378"/>
      <c r="G290" s="378">
        <v>2619.4927693728</v>
      </c>
      <c r="H290" s="379">
        <v>43416</v>
      </c>
      <c r="I290" s="379">
        <v>46659</v>
      </c>
      <c r="J290" s="379">
        <v>55152</v>
      </c>
      <c r="K290" s="376">
        <v>32</v>
      </c>
      <c r="L290" s="376">
        <v>0</v>
      </c>
    </row>
    <row r="291" spans="1:12" ht="17.100000000000001" customHeight="1" x14ac:dyDescent="0.25">
      <c r="A291" s="377">
        <v>339</v>
      </c>
      <c r="B291" s="377" t="s">
        <v>219</v>
      </c>
      <c r="C291" s="377" t="s">
        <v>391</v>
      </c>
      <c r="D291" s="378">
        <v>12675.3739661608</v>
      </c>
      <c r="E291" s="378">
        <v>12675.3739661608</v>
      </c>
      <c r="F291" s="378"/>
      <c r="G291" s="378">
        <v>12675.3739661608</v>
      </c>
      <c r="H291" s="379">
        <v>42636</v>
      </c>
      <c r="I291" s="379">
        <v>43191</v>
      </c>
      <c r="J291" s="379">
        <v>54128</v>
      </c>
      <c r="K291" s="376">
        <v>31</v>
      </c>
      <c r="L291" s="376">
        <v>4</v>
      </c>
    </row>
    <row r="292" spans="1:12" ht="17.100000000000001" customHeight="1" x14ac:dyDescent="0.25">
      <c r="A292" s="382" t="s">
        <v>841</v>
      </c>
      <c r="B292" s="385"/>
      <c r="C292" s="383"/>
      <c r="D292" s="374">
        <f>SUM(D293:D295)</f>
        <v>5805.8512907183995</v>
      </c>
      <c r="E292" s="374">
        <f>SUM(E293:E295)</f>
        <v>5805.8512907183995</v>
      </c>
      <c r="F292" s="374"/>
      <c r="G292" s="374">
        <f>SUM(G293:G295)</f>
        <v>5805.8512907183995</v>
      </c>
      <c r="H292" s="379"/>
      <c r="I292" s="379"/>
      <c r="J292" s="379"/>
      <c r="K292" s="376"/>
      <c r="L292" s="376"/>
    </row>
    <row r="293" spans="1:12" ht="17.100000000000001" customHeight="1" x14ac:dyDescent="0.25">
      <c r="A293" s="376">
        <v>348</v>
      </c>
      <c r="B293" s="376" t="s">
        <v>131</v>
      </c>
      <c r="C293" s="377" t="s">
        <v>392</v>
      </c>
      <c r="D293" s="378">
        <v>1023.467450452</v>
      </c>
      <c r="E293" s="378">
        <v>1023.467450452</v>
      </c>
      <c r="F293" s="378"/>
      <c r="G293" s="378">
        <v>1023.467450452</v>
      </c>
      <c r="H293" s="379">
        <v>44009</v>
      </c>
      <c r="I293" s="379">
        <v>44009</v>
      </c>
      <c r="J293" s="379">
        <v>54868</v>
      </c>
      <c r="K293" s="376">
        <v>28</v>
      </c>
      <c r="L293" s="376">
        <v>8</v>
      </c>
    </row>
    <row r="294" spans="1:12" ht="17.100000000000001" customHeight="1" x14ac:dyDescent="0.25">
      <c r="A294" s="376">
        <v>349</v>
      </c>
      <c r="B294" s="376" t="s">
        <v>219</v>
      </c>
      <c r="C294" s="377" t="s">
        <v>842</v>
      </c>
      <c r="D294" s="378">
        <v>1218.3724477624</v>
      </c>
      <c r="E294" s="378">
        <v>1218.3724477624</v>
      </c>
      <c r="F294" s="378"/>
      <c r="G294" s="378">
        <v>1218.3724477624</v>
      </c>
      <c r="H294" s="379">
        <v>43425</v>
      </c>
      <c r="I294" s="379">
        <v>46598</v>
      </c>
      <c r="J294" s="379">
        <v>54882</v>
      </c>
      <c r="K294" s="376">
        <v>31</v>
      </c>
      <c r="L294" s="376">
        <v>3</v>
      </c>
    </row>
    <row r="295" spans="1:12" ht="17.100000000000001" customHeight="1" x14ac:dyDescent="0.25">
      <c r="A295" s="376">
        <v>350</v>
      </c>
      <c r="B295" s="376" t="s">
        <v>219</v>
      </c>
      <c r="C295" s="377" t="s">
        <v>394</v>
      </c>
      <c r="D295" s="378">
        <v>3564.011392504</v>
      </c>
      <c r="E295" s="378">
        <v>3564.011392504</v>
      </c>
      <c r="F295" s="378"/>
      <c r="G295" s="378">
        <v>3564.011392504</v>
      </c>
      <c r="H295" s="379">
        <v>43261</v>
      </c>
      <c r="I295" s="379">
        <v>44372</v>
      </c>
      <c r="J295" s="379">
        <v>54868</v>
      </c>
      <c r="K295" s="376">
        <v>31</v>
      </c>
      <c r="L295" s="376">
        <v>5</v>
      </c>
    </row>
    <row r="296" spans="1:12" ht="17.100000000000001" customHeight="1" x14ac:dyDescent="0.25">
      <c r="A296" s="382" t="s">
        <v>843</v>
      </c>
      <c r="B296" s="376"/>
      <c r="C296" s="377"/>
      <c r="D296" s="374">
        <f>SUM(D297:D300)</f>
        <v>34646.8255490968</v>
      </c>
      <c r="E296" s="374">
        <f t="shared" ref="E296:G296" si="0">SUM(E297:E300)</f>
        <v>34646.8255490968</v>
      </c>
      <c r="F296" s="374"/>
      <c r="G296" s="374">
        <f t="shared" si="0"/>
        <v>34646.8255490968</v>
      </c>
      <c r="H296" s="379"/>
      <c r="I296" s="379"/>
      <c r="J296" s="379"/>
      <c r="K296" s="376"/>
      <c r="L296" s="376"/>
    </row>
    <row r="297" spans="1:12" ht="17.100000000000001" customHeight="1" x14ac:dyDescent="0.25">
      <c r="A297" s="376">
        <v>352</v>
      </c>
      <c r="B297" s="376" t="s">
        <v>219</v>
      </c>
      <c r="C297" s="377" t="s">
        <v>395</v>
      </c>
      <c r="D297" s="378">
        <v>23105.3282042832</v>
      </c>
      <c r="E297" s="378">
        <v>23105.3282042832</v>
      </c>
      <c r="F297" s="378"/>
      <c r="G297" s="378">
        <v>23105.3282042832</v>
      </c>
      <c r="H297" s="379">
        <v>45953</v>
      </c>
      <c r="I297" s="379">
        <v>45953</v>
      </c>
      <c r="J297" s="379">
        <v>56912</v>
      </c>
      <c r="K297" s="376">
        <v>30</v>
      </c>
      <c r="L297" s="376">
        <v>0</v>
      </c>
    </row>
    <row r="298" spans="1:12" ht="17.100000000000001" customHeight="1" x14ac:dyDescent="0.25">
      <c r="A298" s="376">
        <v>353</v>
      </c>
      <c r="B298" s="376" t="s">
        <v>127</v>
      </c>
      <c r="C298" s="377" t="s">
        <v>844</v>
      </c>
      <c r="D298" s="378">
        <v>3051.4181957704</v>
      </c>
      <c r="E298" s="378">
        <v>3051.4181957704</v>
      </c>
      <c r="F298" s="378"/>
      <c r="G298" s="378">
        <v>3051.4181957704</v>
      </c>
      <c r="H298" s="379">
        <v>45997</v>
      </c>
      <c r="I298" s="379">
        <v>45997</v>
      </c>
      <c r="J298" s="379">
        <v>56955</v>
      </c>
      <c r="K298" s="376">
        <v>30</v>
      </c>
      <c r="L298" s="376">
        <v>0</v>
      </c>
    </row>
    <row r="299" spans="1:12" ht="17.100000000000001" customHeight="1" x14ac:dyDescent="0.25">
      <c r="A299" s="376">
        <v>354</v>
      </c>
      <c r="B299" s="376" t="s">
        <v>219</v>
      </c>
      <c r="C299" s="377" t="s">
        <v>845</v>
      </c>
      <c r="D299" s="378">
        <v>2411.2098618216</v>
      </c>
      <c r="E299" s="378">
        <v>2411.2098618216</v>
      </c>
      <c r="F299" s="378"/>
      <c r="G299" s="378">
        <v>2411.2098618216</v>
      </c>
      <c r="H299" s="379">
        <v>45996</v>
      </c>
      <c r="I299" s="379">
        <v>45996</v>
      </c>
      <c r="J299" s="379">
        <v>56956</v>
      </c>
      <c r="K299" s="376">
        <v>30</v>
      </c>
      <c r="L299" s="376">
        <v>0</v>
      </c>
    </row>
    <row r="300" spans="1:12" ht="17.100000000000001" customHeight="1" x14ac:dyDescent="0.25">
      <c r="A300" s="376">
        <v>355</v>
      </c>
      <c r="B300" s="376" t="s">
        <v>219</v>
      </c>
      <c r="C300" s="377" t="s">
        <v>396</v>
      </c>
      <c r="D300" s="378">
        <v>6078.8692872215997</v>
      </c>
      <c r="E300" s="378">
        <v>6078.8692872215997</v>
      </c>
      <c r="F300" s="378"/>
      <c r="G300" s="378">
        <v>6078.8692872215997</v>
      </c>
      <c r="H300" s="379">
        <v>45414</v>
      </c>
      <c r="I300" s="379">
        <v>45779</v>
      </c>
      <c r="J300" s="379">
        <v>56371</v>
      </c>
      <c r="K300" s="376">
        <v>30</v>
      </c>
      <c r="L300" s="376">
        <v>0</v>
      </c>
    </row>
    <row r="301" spans="1:12" ht="17.100000000000001" customHeight="1" x14ac:dyDescent="0.25">
      <c r="A301" s="382" t="s">
        <v>846</v>
      </c>
      <c r="B301" s="376"/>
      <c r="C301" s="377"/>
      <c r="D301" s="374">
        <f>SUM(D302:D305)</f>
        <v>1139195.7256388008</v>
      </c>
      <c r="E301" s="374">
        <f t="shared" ref="E301:G301" si="1">SUM(E302:E305)</f>
        <v>1139195.7256388008</v>
      </c>
      <c r="F301" s="374"/>
      <c r="G301" s="374">
        <f t="shared" si="1"/>
        <v>1139195.7256388008</v>
      </c>
      <c r="H301" s="379"/>
      <c r="I301" s="379"/>
      <c r="J301" s="379"/>
      <c r="K301" s="376"/>
      <c r="L301" s="376"/>
    </row>
    <row r="302" spans="1:12" ht="17.100000000000001" customHeight="1" x14ac:dyDescent="0.25">
      <c r="A302" s="383">
        <v>356</v>
      </c>
      <c r="B302" s="376" t="s">
        <v>219</v>
      </c>
      <c r="C302" s="377" t="s">
        <v>847</v>
      </c>
      <c r="D302" s="378">
        <v>809443.28318513907</v>
      </c>
      <c r="E302" s="378">
        <v>809443.28318513907</v>
      </c>
      <c r="F302" s="378"/>
      <c r="G302" s="378">
        <v>809443.28318513907</v>
      </c>
      <c r="H302" s="379">
        <v>45894</v>
      </c>
      <c r="I302" s="379">
        <v>45894</v>
      </c>
      <c r="J302" s="379">
        <v>56852</v>
      </c>
      <c r="K302" s="376">
        <v>30</v>
      </c>
      <c r="L302" s="376">
        <v>0</v>
      </c>
    </row>
    <row r="303" spans="1:12" ht="17.100000000000001" customHeight="1" x14ac:dyDescent="0.25">
      <c r="A303" s="383">
        <v>357</v>
      </c>
      <c r="B303" s="376" t="s">
        <v>219</v>
      </c>
      <c r="C303" s="377" t="s">
        <v>848</v>
      </c>
      <c r="D303" s="378">
        <v>273258.54152462876</v>
      </c>
      <c r="E303" s="378">
        <v>273258.54152462876</v>
      </c>
      <c r="F303" s="378"/>
      <c r="G303" s="378">
        <v>273258.54152462876</v>
      </c>
      <c r="H303" s="379">
        <v>45898</v>
      </c>
      <c r="I303" s="379">
        <v>45898</v>
      </c>
      <c r="J303" s="379">
        <v>56856</v>
      </c>
      <c r="K303" s="376">
        <v>30</v>
      </c>
      <c r="L303" s="376">
        <v>0</v>
      </c>
    </row>
    <row r="304" spans="1:12" ht="17.100000000000001" customHeight="1" x14ac:dyDescent="0.25">
      <c r="A304" s="383">
        <v>358</v>
      </c>
      <c r="B304" s="376" t="s">
        <v>219</v>
      </c>
      <c r="C304" s="377" t="s">
        <v>849</v>
      </c>
      <c r="D304" s="378">
        <v>11153.195181463199</v>
      </c>
      <c r="E304" s="378">
        <v>11153.195181463199</v>
      </c>
      <c r="F304" s="378"/>
      <c r="G304" s="378">
        <v>11153.195181463199</v>
      </c>
      <c r="H304" s="379">
        <v>46189</v>
      </c>
      <c r="I304" s="379">
        <v>46189</v>
      </c>
      <c r="J304" s="379">
        <v>57148</v>
      </c>
      <c r="K304" s="376">
        <v>30</v>
      </c>
      <c r="L304" s="376">
        <v>0</v>
      </c>
    </row>
    <row r="305" spans="1:12" ht="17.100000000000001" customHeight="1" x14ac:dyDescent="0.25">
      <c r="A305" s="383">
        <v>359</v>
      </c>
      <c r="B305" s="376" t="s">
        <v>219</v>
      </c>
      <c r="C305" s="377" t="s">
        <v>850</v>
      </c>
      <c r="D305" s="378">
        <v>45340.705747569598</v>
      </c>
      <c r="E305" s="378">
        <v>45340.705747569598</v>
      </c>
      <c r="F305" s="378"/>
      <c r="G305" s="378">
        <v>45340.705747569598</v>
      </c>
      <c r="H305" s="379">
        <v>46259</v>
      </c>
      <c r="I305" s="379">
        <v>46259</v>
      </c>
      <c r="J305" s="379">
        <v>57219</v>
      </c>
      <c r="K305" s="376">
        <v>30</v>
      </c>
      <c r="L305" s="376">
        <v>0</v>
      </c>
    </row>
    <row r="306" spans="1:12" ht="17.100000000000001" customHeight="1" x14ac:dyDescent="0.25">
      <c r="A306" s="382" t="s">
        <v>851</v>
      </c>
      <c r="B306" s="376"/>
      <c r="C306" s="377"/>
      <c r="D306" s="374">
        <f>SUM(D307:D310)</f>
        <v>3161.0970860584002</v>
      </c>
      <c r="E306" s="374">
        <f t="shared" ref="E306:G306" si="2">SUM(E307:E310)</f>
        <v>3161.0970860584002</v>
      </c>
      <c r="F306" s="374"/>
      <c r="G306" s="374">
        <f t="shared" si="2"/>
        <v>3161.0970860584002</v>
      </c>
      <c r="H306" s="379"/>
      <c r="I306" s="379"/>
      <c r="J306" s="379"/>
      <c r="K306" s="376"/>
      <c r="L306" s="376"/>
    </row>
    <row r="307" spans="1:12" ht="17.100000000000001" customHeight="1" x14ac:dyDescent="0.25">
      <c r="A307" s="376">
        <v>360</v>
      </c>
      <c r="B307" s="376" t="s">
        <v>131</v>
      </c>
      <c r="C307" s="377" t="s">
        <v>852</v>
      </c>
      <c r="D307" s="378">
        <v>531.8326106216</v>
      </c>
      <c r="E307" s="378">
        <v>531.8326106216</v>
      </c>
      <c r="F307" s="378"/>
      <c r="G307" s="378">
        <v>531.8326106216</v>
      </c>
      <c r="H307" s="379">
        <v>46113</v>
      </c>
      <c r="I307" s="379">
        <v>46113</v>
      </c>
      <c r="J307" s="379">
        <v>53419</v>
      </c>
      <c r="K307" s="376">
        <v>20</v>
      </c>
      <c r="L307" s="376">
        <v>0</v>
      </c>
    </row>
    <row r="308" spans="1:12" ht="17.100000000000001" customHeight="1" x14ac:dyDescent="0.25">
      <c r="A308" s="376">
        <v>361</v>
      </c>
      <c r="B308" s="376" t="s">
        <v>131</v>
      </c>
      <c r="C308" s="377" t="s">
        <v>853</v>
      </c>
      <c r="D308" s="378">
        <v>325.81347106319998</v>
      </c>
      <c r="E308" s="378">
        <v>325.81347106319998</v>
      </c>
      <c r="F308" s="378"/>
      <c r="G308" s="378">
        <v>325.81347106319998</v>
      </c>
      <c r="H308" s="379">
        <v>46113</v>
      </c>
      <c r="I308" s="379">
        <v>46113</v>
      </c>
      <c r="J308" s="379">
        <v>53419</v>
      </c>
      <c r="K308" s="376">
        <v>20</v>
      </c>
      <c r="L308" s="376">
        <v>0</v>
      </c>
    </row>
    <row r="309" spans="1:12" ht="17.100000000000001" customHeight="1" x14ac:dyDescent="0.25">
      <c r="A309" s="376">
        <v>362</v>
      </c>
      <c r="B309" s="376" t="s">
        <v>131</v>
      </c>
      <c r="C309" s="377" t="s">
        <v>854</v>
      </c>
      <c r="D309" s="378">
        <v>384.52191182959996</v>
      </c>
      <c r="E309" s="378">
        <v>384.52191182959996</v>
      </c>
      <c r="F309" s="378"/>
      <c r="G309" s="378">
        <v>384.52191182959996</v>
      </c>
      <c r="H309" s="379">
        <v>46113</v>
      </c>
      <c r="I309" s="379">
        <v>46113</v>
      </c>
      <c r="J309" s="379">
        <v>53419</v>
      </c>
      <c r="K309" s="376">
        <v>20</v>
      </c>
      <c r="L309" s="376">
        <v>0</v>
      </c>
    </row>
    <row r="310" spans="1:12" ht="17.100000000000001" customHeight="1" thickBot="1" x14ac:dyDescent="0.3">
      <c r="A310" s="352">
        <v>363</v>
      </c>
      <c r="B310" s="352" t="s">
        <v>219</v>
      </c>
      <c r="C310" s="386" t="s">
        <v>855</v>
      </c>
      <c r="D310" s="387">
        <v>1918.929092544</v>
      </c>
      <c r="E310" s="387">
        <v>1918.929092544</v>
      </c>
      <c r="F310" s="387"/>
      <c r="G310" s="387">
        <v>1918.929092544</v>
      </c>
      <c r="H310" s="388">
        <v>46113</v>
      </c>
      <c r="I310" s="388">
        <v>46113</v>
      </c>
      <c r="J310" s="388">
        <v>53419</v>
      </c>
      <c r="K310" s="352">
        <v>20</v>
      </c>
      <c r="L310" s="352">
        <v>0</v>
      </c>
    </row>
    <row r="311" spans="1:12" ht="12.95" customHeight="1" x14ac:dyDescent="0.25">
      <c r="A311" s="127" t="s">
        <v>891</v>
      </c>
      <c r="B311" s="118"/>
      <c r="C311" s="127"/>
      <c r="D311" s="118"/>
      <c r="E311" s="118"/>
      <c r="F311" s="118"/>
      <c r="G311" s="118"/>
      <c r="H311" s="118"/>
      <c r="I311" s="118"/>
      <c r="J311" s="118"/>
      <c r="K311" s="118"/>
      <c r="L311" s="118"/>
    </row>
    <row r="312" spans="1:12" ht="12.95" customHeight="1" x14ac:dyDescent="0.25">
      <c r="A312" s="218" t="s">
        <v>922</v>
      </c>
      <c r="B312" s="218"/>
      <c r="C312" s="218"/>
      <c r="D312" s="218"/>
      <c r="E312" s="218"/>
      <c r="F312" s="218"/>
      <c r="G312" s="218"/>
      <c r="H312" s="218"/>
      <c r="I312" s="218"/>
      <c r="J312" s="218"/>
      <c r="K312" s="218"/>
      <c r="L312" s="218"/>
    </row>
    <row r="313" spans="1:12" ht="12.95" customHeight="1" x14ac:dyDescent="0.25">
      <c r="A313" s="219" t="s">
        <v>921</v>
      </c>
      <c r="B313" s="219"/>
      <c r="C313" s="219"/>
      <c r="D313" s="219"/>
      <c r="E313" s="219"/>
      <c r="F313" s="219"/>
      <c r="G313" s="219"/>
      <c r="H313" s="219"/>
      <c r="I313" s="219"/>
      <c r="J313" s="219"/>
      <c r="K313" s="219"/>
      <c r="L313" s="118"/>
    </row>
    <row r="314" spans="1:12" ht="12.95" customHeight="1" x14ac:dyDescent="0.25">
      <c r="A314" s="118" t="s">
        <v>910</v>
      </c>
      <c r="B314" s="118"/>
      <c r="C314" s="127"/>
      <c r="D314" s="118"/>
      <c r="E314" s="118"/>
      <c r="F314" s="118"/>
      <c r="G314" s="118"/>
      <c r="H314" s="118"/>
      <c r="I314" s="118"/>
      <c r="J314" s="118"/>
      <c r="K314" s="118"/>
      <c r="L314" s="118"/>
    </row>
    <row r="315" spans="1:12" ht="12.95" customHeight="1" x14ac:dyDescent="0.25">
      <c r="A315" s="218" t="s">
        <v>923</v>
      </c>
      <c r="B315" s="218"/>
      <c r="C315" s="218"/>
      <c r="D315" s="218"/>
      <c r="E315" s="218"/>
      <c r="F315" s="218"/>
      <c r="G315" s="218"/>
      <c r="H315" s="218"/>
      <c r="I315" s="218"/>
      <c r="J315" s="218"/>
      <c r="K315" s="218"/>
      <c r="L315" s="218"/>
    </row>
    <row r="316" spans="1:12" ht="11.65" customHeight="1" x14ac:dyDescent="0.25">
      <c r="A316" s="219" t="s">
        <v>76</v>
      </c>
      <c r="B316" s="219"/>
      <c r="C316" s="219"/>
      <c r="D316" s="219"/>
      <c r="E316" s="219"/>
      <c r="F316" s="219"/>
      <c r="G316" s="219"/>
      <c r="H316" s="219"/>
      <c r="I316" s="219"/>
      <c r="J316" s="219"/>
      <c r="K316" s="219"/>
      <c r="L316" s="118"/>
    </row>
    <row r="317" spans="1:12" ht="11.65" customHeight="1" x14ac:dyDescent="0.25">
      <c r="A317" s="138"/>
      <c r="B317" s="138"/>
      <c r="C317" s="127"/>
      <c r="D317" s="122"/>
      <c r="E317" s="139"/>
      <c r="F317" s="139"/>
      <c r="G317" s="139"/>
      <c r="H317" s="139"/>
      <c r="I317" s="139"/>
      <c r="J317" s="101"/>
      <c r="K317" s="101"/>
      <c r="L317" s="118"/>
    </row>
    <row r="318" spans="1:12" ht="11.65" customHeight="1" x14ac:dyDescent="0.25">
      <c r="A318" s="85"/>
      <c r="B318" s="85"/>
      <c r="C318" s="86"/>
      <c r="D318" s="87"/>
      <c r="E318" s="88"/>
      <c r="F318" s="88"/>
      <c r="G318" s="88"/>
      <c r="H318" s="88"/>
      <c r="I318" s="88"/>
      <c r="J318" s="89"/>
      <c r="K318" s="89"/>
    </row>
    <row r="319" spans="1:12" ht="11.65" customHeight="1" x14ac:dyDescent="0.25">
      <c r="A319" s="85"/>
      <c r="B319" s="85"/>
      <c r="C319" s="86"/>
      <c r="D319" s="87"/>
      <c r="E319" s="88"/>
      <c r="F319" s="88"/>
      <c r="G319" s="88"/>
      <c r="H319" s="88"/>
      <c r="I319" s="88"/>
      <c r="J319" s="89"/>
      <c r="K319" s="89"/>
    </row>
    <row r="320" spans="1:12" ht="11.65" customHeight="1" x14ac:dyDescent="0.25">
      <c r="A320" s="85"/>
      <c r="B320" s="85"/>
      <c r="C320" s="86"/>
      <c r="D320" s="87"/>
      <c r="E320" s="88"/>
      <c r="F320" s="88"/>
      <c r="G320" s="88"/>
      <c r="H320" s="88"/>
      <c r="I320" s="88"/>
      <c r="J320" s="89"/>
      <c r="K320" s="89"/>
    </row>
    <row r="321" spans="1:11" ht="11.65" customHeight="1" x14ac:dyDescent="0.25">
      <c r="A321" s="85"/>
      <c r="B321" s="85"/>
      <c r="C321" s="86"/>
      <c r="D321" s="87"/>
      <c r="E321" s="88"/>
      <c r="F321" s="88"/>
      <c r="G321" s="88"/>
      <c r="H321" s="88"/>
      <c r="I321" s="88"/>
      <c r="J321" s="89"/>
      <c r="K321" s="89"/>
    </row>
    <row r="322" spans="1:11" ht="11.65" customHeight="1" x14ac:dyDescent="0.25"/>
    <row r="323" spans="1:11" ht="11.65" customHeight="1" x14ac:dyDescent="0.25"/>
    <row r="324" spans="1:11" ht="11.65" customHeight="1" x14ac:dyDescent="0.25"/>
    <row r="325" spans="1:11" ht="11.65" customHeight="1" x14ac:dyDescent="0.25"/>
    <row r="326" spans="1:11" ht="11.65" customHeight="1" x14ac:dyDescent="0.25"/>
    <row r="327" spans="1:11" ht="11.65" customHeight="1" x14ac:dyDescent="0.25"/>
    <row r="328" spans="1:11" ht="11.65" customHeight="1" x14ac:dyDescent="0.25"/>
    <row r="329" spans="1:11" ht="11.65" customHeight="1" x14ac:dyDescent="0.25">
      <c r="A329" s="85"/>
      <c r="B329" s="85"/>
      <c r="C329" s="86"/>
      <c r="D329" s="87"/>
      <c r="E329" s="88"/>
      <c r="F329" s="88"/>
      <c r="G329" s="88"/>
      <c r="H329" s="88"/>
      <c r="I329" s="88"/>
      <c r="J329" s="89"/>
      <c r="K329" s="89"/>
    </row>
    <row r="330" spans="1:11" ht="11.65" customHeight="1" x14ac:dyDescent="0.25">
      <c r="A330" s="85"/>
      <c r="B330" s="85"/>
      <c r="C330" s="86"/>
      <c r="D330" s="87"/>
      <c r="E330" s="88"/>
      <c r="F330" s="88"/>
      <c r="G330" s="88"/>
      <c r="H330" s="88"/>
      <c r="I330" s="88"/>
      <c r="J330" s="89"/>
      <c r="K330" s="89"/>
    </row>
    <row r="331" spans="1:11" ht="11.65" customHeight="1" x14ac:dyDescent="0.25">
      <c r="A331" s="85"/>
      <c r="B331" s="85"/>
      <c r="C331" s="86"/>
      <c r="D331" s="87"/>
      <c r="E331" s="88"/>
      <c r="F331" s="88"/>
      <c r="G331" s="88"/>
      <c r="H331" s="88"/>
      <c r="I331" s="88"/>
      <c r="J331" s="89"/>
      <c r="K331" s="89"/>
    </row>
    <row r="332" spans="1:11" ht="11.65" customHeight="1" x14ac:dyDescent="0.25">
      <c r="A332" s="85"/>
      <c r="B332" s="85"/>
      <c r="C332" s="86"/>
      <c r="D332" s="87"/>
      <c r="E332" s="88"/>
      <c r="F332" s="88"/>
      <c r="G332" s="88"/>
      <c r="H332" s="88"/>
      <c r="I332" s="88"/>
      <c r="J332" s="89"/>
      <c r="K332" s="89"/>
    </row>
    <row r="333" spans="1:11" ht="11.65" customHeight="1" x14ac:dyDescent="0.25">
      <c r="A333" s="85"/>
      <c r="B333" s="85"/>
      <c r="C333" s="86"/>
      <c r="D333" s="87"/>
      <c r="E333" s="88"/>
      <c r="F333" s="88"/>
      <c r="G333" s="88"/>
      <c r="H333" s="88"/>
      <c r="I333" s="88"/>
      <c r="J333" s="89"/>
      <c r="K333" s="89"/>
    </row>
    <row r="334" spans="1:11" ht="11.65" customHeight="1" x14ac:dyDescent="0.25">
      <c r="A334" s="85"/>
      <c r="B334" s="85"/>
      <c r="C334" s="86"/>
      <c r="D334" s="87"/>
      <c r="E334" s="88"/>
      <c r="F334" s="88"/>
      <c r="G334" s="88"/>
      <c r="H334" s="88"/>
      <c r="I334" s="88"/>
      <c r="J334" s="89"/>
      <c r="K334" s="89"/>
    </row>
    <row r="335" spans="1:11" ht="11.65" customHeight="1" x14ac:dyDescent="0.25">
      <c r="A335" s="85"/>
      <c r="B335" s="85"/>
      <c r="C335" s="86"/>
      <c r="D335" s="87"/>
      <c r="E335" s="88"/>
      <c r="F335" s="88"/>
      <c r="G335" s="88"/>
      <c r="H335" s="88"/>
      <c r="I335" s="88"/>
      <c r="J335" s="89"/>
      <c r="K335" s="89"/>
    </row>
    <row r="336" spans="1:11" ht="11.65" customHeight="1" x14ac:dyDescent="0.25">
      <c r="A336" s="85"/>
      <c r="B336" s="85"/>
      <c r="C336" s="86"/>
      <c r="D336" s="87"/>
      <c r="E336" s="88"/>
      <c r="F336" s="88"/>
      <c r="G336" s="88"/>
      <c r="H336" s="88"/>
      <c r="I336" s="88"/>
      <c r="J336" s="89"/>
      <c r="K336" s="89"/>
    </row>
    <row r="337" spans="1:12" ht="11.65" customHeight="1" x14ac:dyDescent="0.25">
      <c r="A337" s="85"/>
      <c r="B337" s="85"/>
      <c r="C337" s="86"/>
      <c r="D337" s="87"/>
      <c r="E337" s="88"/>
      <c r="F337" s="88"/>
      <c r="G337" s="88"/>
      <c r="H337" s="88"/>
      <c r="I337" s="88"/>
      <c r="J337" s="89"/>
      <c r="K337" s="89"/>
    </row>
    <row r="338" spans="1:12" ht="11.65" customHeight="1" x14ac:dyDescent="0.25">
      <c r="A338" s="85"/>
      <c r="B338" s="85"/>
      <c r="C338" s="86"/>
      <c r="D338" s="87"/>
      <c r="E338" s="88"/>
      <c r="F338" s="88"/>
      <c r="G338" s="88"/>
      <c r="H338" s="88"/>
      <c r="I338" s="88"/>
      <c r="J338" s="89"/>
      <c r="K338" s="89"/>
    </row>
    <row r="339" spans="1:12" ht="11.65" customHeight="1" x14ac:dyDescent="0.25">
      <c r="A339" s="85"/>
      <c r="B339" s="85"/>
      <c r="C339" s="86"/>
      <c r="D339" s="87"/>
      <c r="E339" s="88"/>
      <c r="F339" s="88"/>
      <c r="G339" s="88"/>
      <c r="H339" s="88"/>
      <c r="I339" s="88"/>
      <c r="J339" s="89"/>
      <c r="K339" s="89"/>
    </row>
    <row r="340" spans="1:12" ht="11.65" customHeight="1" x14ac:dyDescent="0.25">
      <c r="A340" s="85"/>
      <c r="B340" s="85"/>
      <c r="C340" s="86"/>
      <c r="D340" s="87"/>
      <c r="E340" s="88"/>
      <c r="F340" s="88"/>
      <c r="G340" s="88"/>
      <c r="H340" s="88"/>
      <c r="I340" s="88"/>
      <c r="J340" s="89"/>
      <c r="K340" s="89"/>
    </row>
    <row r="341" spans="1:12" ht="11.65" customHeight="1" x14ac:dyDescent="0.25">
      <c r="A341" s="85"/>
      <c r="B341" s="85"/>
      <c r="C341" s="86"/>
      <c r="D341" s="87"/>
      <c r="E341" s="88"/>
      <c r="F341" s="88"/>
      <c r="G341" s="88"/>
      <c r="H341" s="88"/>
      <c r="I341" s="88"/>
      <c r="J341" s="89"/>
      <c r="K341" s="89"/>
    </row>
    <row r="342" spans="1:12" ht="14.25" customHeight="1" x14ac:dyDescent="0.25">
      <c r="A342" s="216"/>
      <c r="B342" s="216"/>
      <c r="C342" s="216"/>
      <c r="D342" s="216"/>
      <c r="E342" s="216"/>
      <c r="F342" s="216"/>
      <c r="G342" s="216"/>
      <c r="H342" s="216"/>
      <c r="I342" s="216"/>
      <c r="J342" s="216"/>
      <c r="K342" s="216"/>
    </row>
    <row r="343" spans="1:12" ht="14.25" customHeight="1" x14ac:dyDescent="0.25">
      <c r="A343" s="216"/>
      <c r="B343" s="216"/>
      <c r="C343" s="216"/>
      <c r="D343" s="216"/>
      <c r="E343" s="216"/>
      <c r="F343" s="216"/>
      <c r="G343" s="216"/>
      <c r="H343" s="216"/>
      <c r="I343" s="216"/>
      <c r="J343" s="216"/>
      <c r="K343" s="216"/>
    </row>
    <row r="344" spans="1:12" ht="14.25" customHeight="1" x14ac:dyDescent="0.25">
      <c r="A344" s="90"/>
      <c r="B344" s="90"/>
      <c r="C344" s="86"/>
      <c r="D344" s="90"/>
      <c r="E344" s="90"/>
      <c r="F344" s="90"/>
      <c r="G344" s="90"/>
      <c r="H344" s="90"/>
      <c r="I344" s="90"/>
      <c r="J344" s="90"/>
      <c r="K344" s="90"/>
    </row>
    <row r="345" spans="1:12" ht="12.75" customHeight="1" x14ac:dyDescent="0.25">
      <c r="A345" s="217"/>
      <c r="B345" s="217"/>
      <c r="C345" s="217"/>
      <c r="D345" s="217"/>
      <c r="E345" s="217"/>
      <c r="F345" s="217"/>
      <c r="G345" s="217"/>
      <c r="H345" s="217"/>
      <c r="I345" s="217"/>
      <c r="J345" s="217"/>
      <c r="K345" s="217"/>
      <c r="L345" s="217"/>
    </row>
    <row r="346" spans="1:12" x14ac:dyDescent="0.25">
      <c r="A346" s="216"/>
      <c r="B346" s="216"/>
      <c r="C346" s="216"/>
      <c r="D346" s="216"/>
      <c r="E346" s="216"/>
      <c r="F346" s="216"/>
      <c r="G346" s="216"/>
      <c r="H346" s="216"/>
      <c r="I346" s="216"/>
      <c r="J346" s="216"/>
      <c r="K346" s="216"/>
    </row>
  </sheetData>
  <mergeCells count="35">
    <mergeCell ref="A1:C1"/>
    <mergeCell ref="A2:L2"/>
    <mergeCell ref="A3:H3"/>
    <mergeCell ref="I3:L3"/>
    <mergeCell ref="M3:O3"/>
    <mergeCell ref="M6:P6"/>
    <mergeCell ref="M7:P7"/>
    <mergeCell ref="A9:A11"/>
    <mergeCell ref="B9:C11"/>
    <mergeCell ref="D9:E9"/>
    <mergeCell ref="H9:H11"/>
    <mergeCell ref="I9:I11"/>
    <mergeCell ref="J9:J11"/>
    <mergeCell ref="K9:L10"/>
    <mergeCell ref="A144:C144"/>
    <mergeCell ref="D10:D11"/>
    <mergeCell ref="E10:E11"/>
    <mergeCell ref="G10:G11"/>
    <mergeCell ref="A14:C14"/>
    <mergeCell ref="A30:C30"/>
    <mergeCell ref="A39:C39"/>
    <mergeCell ref="A53:C53"/>
    <mergeCell ref="A64:C64"/>
    <mergeCell ref="A77:C77"/>
    <mergeCell ref="A116:C116"/>
    <mergeCell ref="A134:C134"/>
    <mergeCell ref="A343:K343"/>
    <mergeCell ref="A345:L345"/>
    <mergeCell ref="A346:K346"/>
    <mergeCell ref="A166:C166"/>
    <mergeCell ref="A312:L312"/>
    <mergeCell ref="A313:K313"/>
    <mergeCell ref="A315:L315"/>
    <mergeCell ref="A316:K316"/>
    <mergeCell ref="A342:K342"/>
  </mergeCells>
  <printOptions horizontalCentered="1"/>
  <pageMargins left="0.39370078740157483" right="0.59055118110236227" top="0.59055118110236227" bottom="0.59055118110236227" header="0.19685039370078741" footer="0.19685039370078741"/>
  <pageSetup scale="70" fitToHeight="0" orientation="landscape" r:id="rId1"/>
  <rowBreaks count="1" manualBreakCount="1">
    <brk id="190"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AO270"/>
  <sheetViews>
    <sheetView showGridLines="0" zoomScale="110" zoomScaleNormal="110" zoomScaleSheetLayoutView="90" workbookViewId="0">
      <selection activeCell="N13" sqref="N13"/>
    </sheetView>
  </sheetViews>
  <sheetFormatPr baseColWidth="10" defaultColWidth="11.42578125" defaultRowHeight="12.75" x14ac:dyDescent="0.25"/>
  <cols>
    <col min="1" max="2" width="5" style="50" customWidth="1"/>
    <col min="3" max="3" width="50.5703125" style="50" customWidth="1"/>
    <col min="4" max="4" width="21" style="97" customWidth="1"/>
    <col min="5" max="5" width="20.85546875" style="50" customWidth="1"/>
    <col min="6" max="6" width="2.140625" style="50" customWidth="1"/>
    <col min="7" max="7" width="20" style="50" customWidth="1"/>
    <col min="8" max="10" width="13.7109375" style="50" customWidth="1"/>
    <col min="11" max="12" width="9.7109375" style="77" customWidth="1"/>
    <col min="13" max="13" width="11.28515625" style="50" bestFit="1" customWidth="1"/>
    <col min="14" max="14" width="12" style="50" bestFit="1" customWidth="1"/>
    <col min="15" max="15" width="11.42578125" style="50"/>
    <col min="16" max="17" width="9.140625" style="50" customWidth="1"/>
    <col min="18" max="18" width="9" style="50" customWidth="1"/>
    <col min="19" max="19" width="9.140625" style="50" customWidth="1"/>
    <col min="20" max="20" width="9.28515625" style="50" customWidth="1"/>
    <col min="21" max="23" width="9.140625" style="50" customWidth="1"/>
    <col min="24" max="16384" width="11.42578125" style="50"/>
  </cols>
  <sheetData>
    <row r="1" spans="1:41" s="270" customFormat="1" ht="64.5" customHeight="1" x14ac:dyDescent="0.2">
      <c r="A1" s="190" t="s">
        <v>894</v>
      </c>
      <c r="B1" s="190"/>
      <c r="C1" s="190"/>
      <c r="D1" s="290" t="s">
        <v>896</v>
      </c>
      <c r="E1" s="290"/>
      <c r="F1" s="290"/>
      <c r="G1" s="290"/>
      <c r="H1" s="290"/>
      <c r="I1" s="316"/>
      <c r="J1" s="316"/>
      <c r="K1" s="316"/>
      <c r="L1" s="316"/>
      <c r="M1" s="316"/>
    </row>
    <row r="2" spans="1:41" s="1" customFormat="1" ht="36" customHeight="1" thickBot="1" x14ac:dyDescent="0.45">
      <c r="A2" s="226" t="s">
        <v>895</v>
      </c>
      <c r="B2" s="226"/>
      <c r="C2" s="226"/>
      <c r="D2" s="226"/>
      <c r="E2" s="226"/>
      <c r="F2" s="226"/>
      <c r="G2" s="226"/>
      <c r="H2" s="226"/>
      <c r="I2" s="226"/>
      <c r="J2" s="226"/>
      <c r="K2" s="226"/>
      <c r="L2" s="226"/>
      <c r="N2" s="318"/>
      <c r="O2" s="318"/>
    </row>
    <row r="3" spans="1:41" customFormat="1" ht="6" customHeight="1" x14ac:dyDescent="0.4">
      <c r="A3" s="193"/>
      <c r="B3" s="193"/>
      <c r="C3" s="193"/>
      <c r="D3" s="193"/>
      <c r="E3" s="193"/>
      <c r="F3" s="193"/>
      <c r="G3" s="193"/>
      <c r="H3" s="193"/>
      <c r="I3" s="193"/>
      <c r="J3" s="193"/>
      <c r="K3" s="193"/>
      <c r="L3" s="193"/>
      <c r="M3" s="194"/>
      <c r="N3" s="194"/>
      <c r="O3" s="194"/>
    </row>
    <row r="4" spans="1:41" s="36" customFormat="1" ht="18.95" customHeight="1" x14ac:dyDescent="0.25">
      <c r="A4" s="275" t="s">
        <v>911</v>
      </c>
      <c r="B4" s="275"/>
      <c r="C4" s="275"/>
      <c r="D4" s="275"/>
      <c r="E4" s="275"/>
      <c r="F4" s="275"/>
      <c r="G4" s="275"/>
      <c r="H4" s="275"/>
      <c r="I4" s="275"/>
      <c r="J4" s="275"/>
      <c r="K4" s="275"/>
      <c r="L4" s="275"/>
    </row>
    <row r="5" spans="1:41" s="36" customFormat="1" ht="18.95" customHeight="1" x14ac:dyDescent="0.25">
      <c r="A5" s="275" t="s">
        <v>800</v>
      </c>
      <c r="B5" s="275"/>
      <c r="C5" s="275"/>
      <c r="D5" s="275"/>
      <c r="E5" s="275"/>
      <c r="F5" s="275"/>
      <c r="G5" s="275"/>
      <c r="H5" s="275"/>
      <c r="I5" s="275"/>
      <c r="J5" s="275"/>
      <c r="K5" s="275"/>
      <c r="L5" s="275"/>
      <c r="M5" s="75">
        <v>16.703199999999999</v>
      </c>
    </row>
    <row r="6" spans="1:41" s="36" customFormat="1" ht="18.95" customHeight="1" x14ac:dyDescent="0.25">
      <c r="A6" s="275" t="s">
        <v>1</v>
      </c>
      <c r="B6" s="275"/>
      <c r="C6" s="275"/>
      <c r="D6" s="275"/>
      <c r="E6" s="275"/>
      <c r="F6" s="275"/>
      <c r="G6" s="275"/>
      <c r="H6" s="275"/>
      <c r="I6" s="275"/>
      <c r="J6" s="275"/>
      <c r="K6" s="275"/>
      <c r="L6" s="275"/>
    </row>
    <row r="7" spans="1:41" s="36" customFormat="1" ht="18.95" customHeight="1" x14ac:dyDescent="0.25">
      <c r="A7" s="275" t="s">
        <v>907</v>
      </c>
      <c r="B7" s="275"/>
      <c r="C7" s="275"/>
      <c r="D7" s="275"/>
      <c r="E7" s="275"/>
      <c r="F7" s="275"/>
      <c r="G7" s="275"/>
      <c r="H7" s="275"/>
      <c r="I7" s="275"/>
      <c r="J7" s="275"/>
      <c r="K7" s="275"/>
      <c r="L7" s="275"/>
    </row>
    <row r="8" spans="1:41" s="36" customFormat="1" ht="18.95" customHeight="1" x14ac:dyDescent="0.25">
      <c r="A8" s="275" t="s">
        <v>915</v>
      </c>
      <c r="B8" s="275"/>
      <c r="C8" s="275"/>
      <c r="D8" s="275"/>
      <c r="E8" s="275"/>
      <c r="F8" s="275"/>
      <c r="G8" s="275"/>
      <c r="H8" s="275"/>
      <c r="I8" s="275"/>
      <c r="J8" s="275"/>
      <c r="K8" s="275"/>
      <c r="L8" s="275"/>
    </row>
    <row r="9" spans="1:41" ht="24" customHeight="1" x14ac:dyDescent="0.25">
      <c r="A9" s="389" t="s">
        <v>801</v>
      </c>
      <c r="B9" s="390" t="s">
        <v>914</v>
      </c>
      <c r="C9" s="390"/>
      <c r="D9" s="361" t="s">
        <v>802</v>
      </c>
      <c r="E9" s="361"/>
      <c r="F9" s="362"/>
      <c r="G9" s="363" t="s">
        <v>803</v>
      </c>
      <c r="H9" s="389" t="s">
        <v>908</v>
      </c>
      <c r="I9" s="389" t="s">
        <v>804</v>
      </c>
      <c r="J9" s="389" t="s">
        <v>909</v>
      </c>
      <c r="K9" s="389" t="s">
        <v>805</v>
      </c>
      <c r="L9" s="389"/>
      <c r="M9" s="76"/>
      <c r="N9" s="76"/>
      <c r="O9" s="76"/>
      <c r="P9" s="76"/>
      <c r="Q9" s="76"/>
      <c r="R9" s="76"/>
      <c r="S9" s="76"/>
      <c r="T9" s="76"/>
      <c r="U9" s="76"/>
      <c r="V9" s="76"/>
      <c r="W9" s="76"/>
    </row>
    <row r="10" spans="1:41" ht="15.75" customHeight="1" x14ac:dyDescent="0.25">
      <c r="A10" s="389"/>
      <c r="B10" s="390"/>
      <c r="C10" s="390"/>
      <c r="D10" s="389" t="s">
        <v>806</v>
      </c>
      <c r="E10" s="389" t="s">
        <v>807</v>
      </c>
      <c r="F10" s="362"/>
      <c r="G10" s="389" t="s">
        <v>807</v>
      </c>
      <c r="H10" s="389"/>
      <c r="I10" s="389"/>
      <c r="J10" s="389"/>
      <c r="K10" s="361"/>
      <c r="L10" s="361"/>
    </row>
    <row r="11" spans="1:41" ht="52.5" customHeight="1" thickBot="1" x14ac:dyDescent="0.3">
      <c r="A11" s="361"/>
      <c r="B11" s="214"/>
      <c r="C11" s="214"/>
      <c r="D11" s="361"/>
      <c r="E11" s="361"/>
      <c r="F11" s="363"/>
      <c r="G11" s="361"/>
      <c r="H11" s="361"/>
      <c r="I11" s="361"/>
      <c r="J11" s="361"/>
      <c r="K11" s="119" t="s">
        <v>808</v>
      </c>
      <c r="L11" s="119" t="s">
        <v>809</v>
      </c>
    </row>
    <row r="12" spans="1:41" ht="4.5" customHeight="1" thickBot="1" x14ac:dyDescent="0.3">
      <c r="A12" s="358"/>
      <c r="B12" s="359"/>
      <c r="C12" s="359"/>
      <c r="D12" s="358"/>
      <c r="E12" s="358"/>
      <c r="F12" s="358"/>
      <c r="G12" s="358"/>
      <c r="H12" s="358"/>
      <c r="I12" s="358"/>
      <c r="J12" s="358"/>
      <c r="K12" s="359"/>
      <c r="L12" s="359"/>
      <c r="M12" s="118"/>
      <c r="N12" s="118"/>
      <c r="O12" s="118"/>
      <c r="P12" s="118"/>
      <c r="Q12" s="118"/>
      <c r="R12" s="118"/>
      <c r="S12" s="118"/>
      <c r="T12" s="118"/>
      <c r="U12" s="118"/>
      <c r="V12" s="118"/>
      <c r="W12" s="118"/>
      <c r="X12" s="118"/>
      <c r="Y12" s="118"/>
      <c r="Z12" s="118"/>
      <c r="AA12" s="118"/>
      <c r="AB12" s="118"/>
      <c r="AC12" s="118"/>
      <c r="AD12" s="118"/>
      <c r="AE12" s="118"/>
      <c r="AF12" s="118"/>
      <c r="AG12" s="118"/>
      <c r="AH12" s="118"/>
      <c r="AI12" s="118"/>
      <c r="AJ12" s="118"/>
      <c r="AK12" s="118"/>
      <c r="AL12" s="118"/>
      <c r="AM12" s="118"/>
      <c r="AN12" s="118"/>
      <c r="AO12" s="118"/>
    </row>
    <row r="13" spans="1:41" ht="17.100000000000001" customHeight="1" x14ac:dyDescent="0.25">
      <c r="A13" s="372"/>
      <c r="B13" s="372"/>
      <c r="C13" s="367" t="s">
        <v>856</v>
      </c>
      <c r="D13" s="391">
        <f>D14+D16+D28+D34+D37+D40+D42+D45+D47+D49+D52+D55+D58</f>
        <v>476544.97295505123</v>
      </c>
      <c r="E13" s="391">
        <f>E14+E16+E28+E34+E37+E40+E42+E45+E47+E49+E52+E55+E58</f>
        <v>476544.97295505123</v>
      </c>
      <c r="F13" s="391"/>
      <c r="G13" s="391">
        <f>G14+G16+G28+G34+G37+G40+G42+G45+G47+G49+G52+G55+G58</f>
        <v>476544.97295505123</v>
      </c>
      <c r="H13" s="392"/>
      <c r="I13" s="393"/>
      <c r="J13" s="393"/>
      <c r="K13" s="393"/>
      <c r="L13" s="393"/>
      <c r="N13" s="91"/>
    </row>
    <row r="14" spans="1:41" ht="17.100000000000001" customHeight="1" x14ac:dyDescent="0.25">
      <c r="A14" s="382" t="s">
        <v>889</v>
      </c>
      <c r="B14" s="377"/>
      <c r="C14" s="383"/>
      <c r="D14" s="374">
        <f>SUM(D15)</f>
        <v>1842.3687894167999</v>
      </c>
      <c r="E14" s="374">
        <f>SUM(E15)</f>
        <v>1842.3687894167999</v>
      </c>
      <c r="F14" s="374"/>
      <c r="G14" s="374">
        <f>SUM(G15)</f>
        <v>1842.3687894167999</v>
      </c>
      <c r="H14" s="376"/>
      <c r="I14" s="376"/>
      <c r="J14" s="376"/>
      <c r="K14" s="376"/>
      <c r="L14" s="376"/>
    </row>
    <row r="15" spans="1:41" ht="17.100000000000001" customHeight="1" x14ac:dyDescent="0.25">
      <c r="A15" s="394">
        <v>1</v>
      </c>
      <c r="B15" s="376" t="s">
        <v>766</v>
      </c>
      <c r="C15" s="383" t="s">
        <v>767</v>
      </c>
      <c r="D15" s="378">
        <v>1842.3687894167999</v>
      </c>
      <c r="E15" s="378">
        <v>1842.3687894167999</v>
      </c>
      <c r="F15" s="378"/>
      <c r="G15" s="378">
        <v>1842.3687894167999</v>
      </c>
      <c r="H15" s="379">
        <v>36274</v>
      </c>
      <c r="I15" s="379">
        <v>36274</v>
      </c>
      <c r="J15" s="379">
        <v>47446</v>
      </c>
      <c r="K15" s="395">
        <v>30</v>
      </c>
      <c r="L15" s="395">
        <v>6</v>
      </c>
    </row>
    <row r="16" spans="1:41" ht="17.100000000000001" customHeight="1" x14ac:dyDescent="0.25">
      <c r="A16" s="382" t="s">
        <v>812</v>
      </c>
      <c r="B16" s="377"/>
      <c r="C16" s="383"/>
      <c r="D16" s="374">
        <f>SUM(D17:D27)</f>
        <v>131745.28459686879</v>
      </c>
      <c r="E16" s="374">
        <f>SUM(E17:E27)</f>
        <v>131745.28459686879</v>
      </c>
      <c r="F16" s="374"/>
      <c r="G16" s="374">
        <f>SUM(G17:G27)</f>
        <v>131745.28459686879</v>
      </c>
      <c r="H16" s="376"/>
      <c r="I16" s="376"/>
      <c r="J16" s="376"/>
      <c r="K16" s="376"/>
      <c r="L16" s="376"/>
    </row>
    <row r="17" spans="1:13" ht="17.100000000000001" customHeight="1" x14ac:dyDescent="0.25">
      <c r="A17" s="394">
        <v>2</v>
      </c>
      <c r="B17" s="376" t="s">
        <v>117</v>
      </c>
      <c r="C17" s="377" t="s">
        <v>768</v>
      </c>
      <c r="D17" s="378">
        <v>16312.219010839999</v>
      </c>
      <c r="E17" s="378">
        <v>16312.219010839999</v>
      </c>
      <c r="F17" s="378"/>
      <c r="G17" s="378">
        <v>16312.219010839999</v>
      </c>
      <c r="H17" s="379">
        <v>37390</v>
      </c>
      <c r="I17" s="379">
        <v>37390</v>
      </c>
      <c r="J17" s="379">
        <v>46552</v>
      </c>
      <c r="K17" s="395">
        <v>25</v>
      </c>
      <c r="L17" s="395">
        <v>0</v>
      </c>
    </row>
    <row r="18" spans="1:13" ht="17.100000000000001" customHeight="1" x14ac:dyDescent="0.25">
      <c r="A18" s="394">
        <v>3</v>
      </c>
      <c r="B18" s="376" t="s">
        <v>117</v>
      </c>
      <c r="C18" s="377" t="s">
        <v>857</v>
      </c>
      <c r="D18" s="378">
        <v>18269.671862768002</v>
      </c>
      <c r="E18" s="378">
        <v>18269.671862768002</v>
      </c>
      <c r="F18" s="378"/>
      <c r="G18" s="378">
        <v>18269.671862768002</v>
      </c>
      <c r="H18" s="379">
        <v>37324</v>
      </c>
      <c r="I18" s="379">
        <v>37324</v>
      </c>
      <c r="J18" s="379">
        <v>46486</v>
      </c>
      <c r="K18" s="395">
        <v>25</v>
      </c>
      <c r="L18" s="395">
        <v>0</v>
      </c>
    </row>
    <row r="19" spans="1:13" ht="17.100000000000001" customHeight="1" x14ac:dyDescent="0.25">
      <c r="A19" s="394">
        <v>4</v>
      </c>
      <c r="B19" s="376" t="s">
        <v>117</v>
      </c>
      <c r="C19" s="377" t="s">
        <v>770</v>
      </c>
      <c r="D19" s="378">
        <v>5704.3441403727993</v>
      </c>
      <c r="E19" s="378">
        <v>5704.3441403727993</v>
      </c>
      <c r="F19" s="378"/>
      <c r="G19" s="378">
        <v>5704.3441403727993</v>
      </c>
      <c r="H19" s="379">
        <v>37799</v>
      </c>
      <c r="I19" s="379">
        <v>37769</v>
      </c>
      <c r="J19" s="379">
        <v>46932</v>
      </c>
      <c r="K19" s="395">
        <v>25</v>
      </c>
      <c r="L19" s="395">
        <v>0</v>
      </c>
    </row>
    <row r="20" spans="1:13" ht="17.100000000000001" customHeight="1" x14ac:dyDescent="0.25">
      <c r="A20" s="394">
        <v>5</v>
      </c>
      <c r="B20" s="376" t="s">
        <v>117</v>
      </c>
      <c r="C20" s="377" t="s">
        <v>858</v>
      </c>
      <c r="D20" s="378">
        <v>7208.4836361023999</v>
      </c>
      <c r="E20" s="378">
        <v>7208.4836361023999</v>
      </c>
      <c r="F20" s="378"/>
      <c r="G20" s="378">
        <v>7208.4836361023999</v>
      </c>
      <c r="H20" s="379">
        <v>37165</v>
      </c>
      <c r="I20" s="379">
        <v>37165</v>
      </c>
      <c r="J20" s="379">
        <v>46328</v>
      </c>
      <c r="K20" s="395">
        <v>25</v>
      </c>
      <c r="L20" s="395">
        <v>0</v>
      </c>
      <c r="M20" s="91"/>
    </row>
    <row r="21" spans="1:13" ht="17.100000000000001" customHeight="1" x14ac:dyDescent="0.25">
      <c r="A21" s="394">
        <v>6</v>
      </c>
      <c r="B21" s="376" t="s">
        <v>125</v>
      </c>
      <c r="C21" s="377" t="s">
        <v>772</v>
      </c>
      <c r="D21" s="378">
        <v>10258.722903313599</v>
      </c>
      <c r="E21" s="378">
        <v>10258.722903313599</v>
      </c>
      <c r="F21" s="378"/>
      <c r="G21" s="378">
        <v>10258.722903313599</v>
      </c>
      <c r="H21" s="379">
        <v>36686</v>
      </c>
      <c r="I21" s="379">
        <v>36686</v>
      </c>
      <c r="J21" s="379">
        <v>45992</v>
      </c>
      <c r="K21" s="395">
        <v>25</v>
      </c>
      <c r="L21" s="395">
        <v>0</v>
      </c>
    </row>
    <row r="22" spans="1:13" ht="17.100000000000001" customHeight="1" x14ac:dyDescent="0.25">
      <c r="A22" s="394">
        <v>7</v>
      </c>
      <c r="B22" s="376" t="s">
        <v>117</v>
      </c>
      <c r="C22" s="377" t="s">
        <v>859</v>
      </c>
      <c r="D22" s="378">
        <v>16955.641073875198</v>
      </c>
      <c r="E22" s="378">
        <v>16955.641073875198</v>
      </c>
      <c r="F22" s="378"/>
      <c r="G22" s="378">
        <v>16955.641073875198</v>
      </c>
      <c r="H22" s="379">
        <v>37342</v>
      </c>
      <c r="I22" s="379">
        <v>37342</v>
      </c>
      <c r="J22" s="379">
        <v>46504</v>
      </c>
      <c r="K22" s="395">
        <v>25</v>
      </c>
      <c r="L22" s="395">
        <v>0</v>
      </c>
    </row>
    <row r="23" spans="1:13" ht="17.100000000000001" customHeight="1" x14ac:dyDescent="0.25">
      <c r="A23" s="394">
        <v>8</v>
      </c>
      <c r="B23" s="376" t="s">
        <v>117</v>
      </c>
      <c r="C23" s="377" t="s">
        <v>860</v>
      </c>
      <c r="D23" s="378">
        <v>9799.2737268143992</v>
      </c>
      <c r="E23" s="378">
        <v>9799.2737268143992</v>
      </c>
      <c r="F23" s="378"/>
      <c r="G23" s="378">
        <v>9799.2737268143992</v>
      </c>
      <c r="H23" s="379">
        <v>37898</v>
      </c>
      <c r="I23" s="379">
        <v>37898</v>
      </c>
      <c r="J23" s="379">
        <v>47063</v>
      </c>
      <c r="K23" s="395">
        <v>25</v>
      </c>
      <c r="L23" s="395">
        <v>0</v>
      </c>
    </row>
    <row r="24" spans="1:13" ht="17.100000000000001" customHeight="1" x14ac:dyDescent="0.25">
      <c r="A24" s="394">
        <v>9</v>
      </c>
      <c r="B24" s="376" t="s">
        <v>117</v>
      </c>
      <c r="C24" s="377" t="s">
        <v>861</v>
      </c>
      <c r="D24" s="378">
        <v>13083.652505286398</v>
      </c>
      <c r="E24" s="378">
        <v>13083.652505286398</v>
      </c>
      <c r="F24" s="378"/>
      <c r="G24" s="378">
        <v>13083.652505286398</v>
      </c>
      <c r="H24" s="379">
        <v>37274</v>
      </c>
      <c r="I24" s="379">
        <v>37274</v>
      </c>
      <c r="J24" s="379">
        <v>46405</v>
      </c>
      <c r="K24" s="395">
        <v>24</v>
      </c>
      <c r="L24" s="395">
        <v>11</v>
      </c>
    </row>
    <row r="25" spans="1:13" ht="17.100000000000001" customHeight="1" x14ac:dyDescent="0.25">
      <c r="A25" s="394">
        <v>10</v>
      </c>
      <c r="B25" s="376" t="s">
        <v>117</v>
      </c>
      <c r="C25" s="377" t="s">
        <v>862</v>
      </c>
      <c r="D25" s="378">
        <v>7711.7797147935999</v>
      </c>
      <c r="E25" s="378">
        <v>7711.7797147935999</v>
      </c>
      <c r="F25" s="378"/>
      <c r="G25" s="378">
        <v>7711.7797147935999</v>
      </c>
      <c r="H25" s="379">
        <v>37822</v>
      </c>
      <c r="I25" s="379">
        <v>37822</v>
      </c>
      <c r="J25" s="379">
        <v>46954</v>
      </c>
      <c r="K25" s="395">
        <v>24</v>
      </c>
      <c r="L25" s="395">
        <v>11</v>
      </c>
    </row>
    <row r="26" spans="1:13" ht="17.100000000000001" customHeight="1" x14ac:dyDescent="0.25">
      <c r="A26" s="394">
        <v>11</v>
      </c>
      <c r="B26" s="376" t="s">
        <v>117</v>
      </c>
      <c r="C26" s="377" t="s">
        <v>777</v>
      </c>
      <c r="D26" s="378">
        <v>7370.7072859184</v>
      </c>
      <c r="E26" s="378">
        <v>7370.7072859184</v>
      </c>
      <c r="F26" s="378"/>
      <c r="G26" s="378">
        <v>7370.7072859184</v>
      </c>
      <c r="H26" s="379">
        <v>37214</v>
      </c>
      <c r="I26" s="379">
        <v>37214</v>
      </c>
      <c r="J26" s="379">
        <v>46345</v>
      </c>
      <c r="K26" s="395">
        <v>24</v>
      </c>
      <c r="L26" s="395">
        <v>11</v>
      </c>
    </row>
    <row r="27" spans="1:13" ht="17.100000000000001" customHeight="1" x14ac:dyDescent="0.25">
      <c r="A27" s="394">
        <v>12</v>
      </c>
      <c r="B27" s="376" t="s">
        <v>117</v>
      </c>
      <c r="C27" s="377" t="s">
        <v>778</v>
      </c>
      <c r="D27" s="378">
        <v>19070.788736783998</v>
      </c>
      <c r="E27" s="378">
        <v>19070.788736783998</v>
      </c>
      <c r="F27" s="378"/>
      <c r="G27" s="378">
        <v>19070.788736783998</v>
      </c>
      <c r="H27" s="379">
        <v>37240</v>
      </c>
      <c r="I27" s="379">
        <v>37240</v>
      </c>
      <c r="J27" s="379">
        <v>46371</v>
      </c>
      <c r="K27" s="395">
        <v>25</v>
      </c>
      <c r="L27" s="395">
        <v>0</v>
      </c>
    </row>
    <row r="28" spans="1:13" ht="17.100000000000001" customHeight="1" x14ac:dyDescent="0.25">
      <c r="A28" s="382" t="s">
        <v>813</v>
      </c>
      <c r="B28" s="377"/>
      <c r="C28" s="383"/>
      <c r="D28" s="374">
        <f>SUM(D29:D33)</f>
        <v>103015.82930339999</v>
      </c>
      <c r="E28" s="374">
        <f>SUM(E29:E33)</f>
        <v>103015.82930339999</v>
      </c>
      <c r="F28" s="374"/>
      <c r="G28" s="374">
        <f>SUM(G29:G33)</f>
        <v>103015.82930339999</v>
      </c>
      <c r="H28" s="376"/>
      <c r="I28" s="376"/>
      <c r="J28" s="376"/>
      <c r="K28" s="376"/>
      <c r="L28" s="376"/>
    </row>
    <row r="29" spans="1:13" ht="17.100000000000001" customHeight="1" x14ac:dyDescent="0.25">
      <c r="A29" s="394">
        <v>15</v>
      </c>
      <c r="B29" s="376" t="s">
        <v>117</v>
      </c>
      <c r="C29" s="383" t="s">
        <v>779</v>
      </c>
      <c r="D29" s="378">
        <v>34342.3508837232</v>
      </c>
      <c r="E29" s="378">
        <v>34342.3508837232</v>
      </c>
      <c r="F29" s="378"/>
      <c r="G29" s="378">
        <v>34342.3508837232</v>
      </c>
      <c r="H29" s="379">
        <v>37979</v>
      </c>
      <c r="I29" s="379">
        <v>37979</v>
      </c>
      <c r="J29" s="379">
        <v>47116</v>
      </c>
      <c r="K29" s="395">
        <v>24</v>
      </c>
      <c r="L29" s="395">
        <v>11</v>
      </c>
    </row>
    <row r="30" spans="1:13" ht="17.100000000000001" customHeight="1" x14ac:dyDescent="0.25">
      <c r="A30" s="394">
        <v>16</v>
      </c>
      <c r="B30" s="376" t="s">
        <v>117</v>
      </c>
      <c r="C30" s="383" t="s">
        <v>863</v>
      </c>
      <c r="D30" s="378">
        <v>7945.9956264911998</v>
      </c>
      <c r="E30" s="378">
        <v>7945.9956264911998</v>
      </c>
      <c r="F30" s="378"/>
      <c r="G30" s="378">
        <v>7945.9956264911998</v>
      </c>
      <c r="H30" s="379">
        <v>37873</v>
      </c>
      <c r="I30" s="379">
        <v>37873</v>
      </c>
      <c r="J30" s="379">
        <v>47035</v>
      </c>
      <c r="K30" s="395">
        <v>25</v>
      </c>
      <c r="L30" s="395">
        <v>0</v>
      </c>
    </row>
    <row r="31" spans="1:13" ht="17.100000000000001" customHeight="1" x14ac:dyDescent="0.25">
      <c r="A31" s="394">
        <v>17</v>
      </c>
      <c r="B31" s="376" t="s">
        <v>117</v>
      </c>
      <c r="C31" s="383" t="s">
        <v>781</v>
      </c>
      <c r="D31" s="378">
        <v>17229.374518543998</v>
      </c>
      <c r="E31" s="378">
        <v>17229.374518543998</v>
      </c>
      <c r="F31" s="378"/>
      <c r="G31" s="378">
        <v>17229.374518543998</v>
      </c>
      <c r="H31" s="379">
        <v>38464</v>
      </c>
      <c r="I31" s="379">
        <v>38464</v>
      </c>
      <c r="J31" s="379">
        <v>47625</v>
      </c>
      <c r="K31" s="395">
        <v>25</v>
      </c>
      <c r="L31" s="395">
        <v>0</v>
      </c>
    </row>
    <row r="32" spans="1:13" ht="17.100000000000001" customHeight="1" x14ac:dyDescent="0.25">
      <c r="A32" s="394">
        <v>18</v>
      </c>
      <c r="B32" s="376" t="s">
        <v>117</v>
      </c>
      <c r="C32" s="383" t="s">
        <v>782</v>
      </c>
      <c r="D32" s="378">
        <v>12473.144114554399</v>
      </c>
      <c r="E32" s="378">
        <v>12473.144114554399</v>
      </c>
      <c r="F32" s="378"/>
      <c r="G32" s="378">
        <v>12473.144114554399</v>
      </c>
      <c r="H32" s="379">
        <v>38078</v>
      </c>
      <c r="I32" s="379">
        <v>38078</v>
      </c>
      <c r="J32" s="379">
        <v>47239</v>
      </c>
      <c r="K32" s="395">
        <v>25</v>
      </c>
      <c r="L32" s="395">
        <v>0</v>
      </c>
    </row>
    <row r="33" spans="1:12" ht="17.100000000000001" customHeight="1" x14ac:dyDescent="0.25">
      <c r="A33" s="394">
        <v>19</v>
      </c>
      <c r="B33" s="376" t="s">
        <v>117</v>
      </c>
      <c r="C33" s="383" t="s">
        <v>864</v>
      </c>
      <c r="D33" s="378">
        <v>31024.964160087198</v>
      </c>
      <c r="E33" s="378">
        <v>31024.964160087198</v>
      </c>
      <c r="F33" s="378"/>
      <c r="G33" s="378">
        <v>31024.964160087198</v>
      </c>
      <c r="H33" s="379">
        <v>37764</v>
      </c>
      <c r="I33" s="379">
        <v>37764</v>
      </c>
      <c r="J33" s="379">
        <v>46927</v>
      </c>
      <c r="K33" s="395">
        <v>25</v>
      </c>
      <c r="L33" s="395">
        <v>0</v>
      </c>
    </row>
    <row r="34" spans="1:12" ht="17.100000000000001" customHeight="1" x14ac:dyDescent="0.25">
      <c r="A34" s="382" t="s">
        <v>814</v>
      </c>
      <c r="B34" s="377"/>
      <c r="C34" s="383"/>
      <c r="D34" s="374">
        <f>SUM(D35:D36)</f>
        <v>74271.460440888797</v>
      </c>
      <c r="E34" s="374">
        <f>SUM(E35:E36)</f>
        <v>74271.460440888797</v>
      </c>
      <c r="F34" s="374"/>
      <c r="G34" s="374">
        <f>SUM(G35:G36)</f>
        <v>74271.460440888797</v>
      </c>
      <c r="H34" s="376"/>
      <c r="I34" s="376"/>
      <c r="J34" s="376"/>
      <c r="K34" s="376"/>
      <c r="L34" s="376"/>
    </row>
    <row r="35" spans="1:12" ht="17.100000000000001" customHeight="1" x14ac:dyDescent="0.25">
      <c r="A35" s="394">
        <v>20</v>
      </c>
      <c r="B35" s="376" t="s">
        <v>117</v>
      </c>
      <c r="C35" s="383" t="s">
        <v>784</v>
      </c>
      <c r="D35" s="378">
        <v>28481.530130151998</v>
      </c>
      <c r="E35" s="378">
        <v>28481.530130151998</v>
      </c>
      <c r="F35" s="378"/>
      <c r="G35" s="378">
        <v>28481.530130151998</v>
      </c>
      <c r="H35" s="379">
        <v>39022</v>
      </c>
      <c r="I35" s="379">
        <v>39022</v>
      </c>
      <c r="J35" s="379">
        <v>48182</v>
      </c>
      <c r="K35" s="395">
        <v>25</v>
      </c>
      <c r="L35" s="395">
        <v>0</v>
      </c>
    </row>
    <row r="36" spans="1:12" ht="17.100000000000001" customHeight="1" x14ac:dyDescent="0.25">
      <c r="A36" s="394">
        <v>21</v>
      </c>
      <c r="B36" s="376" t="s">
        <v>117</v>
      </c>
      <c r="C36" s="383" t="s">
        <v>785</v>
      </c>
      <c r="D36" s="378">
        <v>45789.930310736796</v>
      </c>
      <c r="E36" s="378">
        <v>45789.930310736796</v>
      </c>
      <c r="F36" s="378"/>
      <c r="G36" s="378">
        <v>45789.930310736796</v>
      </c>
      <c r="H36" s="379">
        <v>39234</v>
      </c>
      <c r="I36" s="379">
        <v>39234</v>
      </c>
      <c r="J36" s="379">
        <v>48396</v>
      </c>
      <c r="K36" s="395">
        <v>25</v>
      </c>
      <c r="L36" s="395">
        <v>0</v>
      </c>
    </row>
    <row r="37" spans="1:12" ht="17.100000000000001" customHeight="1" x14ac:dyDescent="0.25">
      <c r="A37" s="382" t="s">
        <v>815</v>
      </c>
      <c r="B37" s="377"/>
      <c r="C37" s="383"/>
      <c r="D37" s="374">
        <f>SUM(D38:D39)</f>
        <v>36040.671827545601</v>
      </c>
      <c r="E37" s="374">
        <f>SUM(E38:E39)</f>
        <v>36040.671827545601</v>
      </c>
      <c r="F37" s="374"/>
      <c r="G37" s="374">
        <f>SUM(G38:G39)</f>
        <v>36040.671827545601</v>
      </c>
      <c r="H37" s="376"/>
      <c r="I37" s="376"/>
      <c r="J37" s="376"/>
      <c r="K37" s="376"/>
      <c r="L37" s="376"/>
    </row>
    <row r="38" spans="1:12" ht="17.100000000000001" customHeight="1" x14ac:dyDescent="0.25">
      <c r="A38" s="394">
        <v>24</v>
      </c>
      <c r="B38" s="376" t="s">
        <v>117</v>
      </c>
      <c r="C38" s="383" t="s">
        <v>786</v>
      </c>
      <c r="D38" s="378">
        <v>14691.688794669599</v>
      </c>
      <c r="E38" s="378">
        <v>14691.688794669599</v>
      </c>
      <c r="F38" s="378"/>
      <c r="G38" s="378">
        <v>14691.688794669599</v>
      </c>
      <c r="H38" s="379">
        <v>38443</v>
      </c>
      <c r="I38" s="379">
        <v>38443</v>
      </c>
      <c r="J38" s="379">
        <v>47604</v>
      </c>
      <c r="K38" s="395">
        <v>25</v>
      </c>
      <c r="L38" s="395">
        <v>0</v>
      </c>
    </row>
    <row r="39" spans="1:12" ht="17.100000000000001" customHeight="1" x14ac:dyDescent="0.25">
      <c r="A39" s="394">
        <v>25</v>
      </c>
      <c r="B39" s="376" t="s">
        <v>117</v>
      </c>
      <c r="C39" s="383" t="s">
        <v>865</v>
      </c>
      <c r="D39" s="378">
        <v>21348.983032876</v>
      </c>
      <c r="E39" s="378">
        <v>21348.983032876</v>
      </c>
      <c r="F39" s="378"/>
      <c r="G39" s="378">
        <v>21348.983032876</v>
      </c>
      <c r="H39" s="379">
        <v>38961</v>
      </c>
      <c r="I39" s="379">
        <v>38961</v>
      </c>
      <c r="J39" s="379">
        <v>48122</v>
      </c>
      <c r="K39" s="395">
        <v>25</v>
      </c>
      <c r="L39" s="395">
        <v>0</v>
      </c>
    </row>
    <row r="40" spans="1:12" ht="17.100000000000001" customHeight="1" x14ac:dyDescent="0.25">
      <c r="A40" s="382" t="s">
        <v>816</v>
      </c>
      <c r="B40" s="377"/>
      <c r="C40" s="383"/>
      <c r="D40" s="374">
        <f>SUM(D41)</f>
        <v>20989.514367648801</v>
      </c>
      <c r="E40" s="374">
        <f>SUM(E41)</f>
        <v>20989.514367648801</v>
      </c>
      <c r="F40" s="374"/>
      <c r="G40" s="374">
        <f>SUM(G41)</f>
        <v>20989.514367648801</v>
      </c>
      <c r="H40" s="376"/>
      <c r="I40" s="376"/>
      <c r="J40" s="376"/>
      <c r="K40" s="376"/>
      <c r="L40" s="376"/>
    </row>
    <row r="41" spans="1:12" ht="17.100000000000001" customHeight="1" x14ac:dyDescent="0.25">
      <c r="A41" s="394">
        <v>26</v>
      </c>
      <c r="B41" s="376" t="s">
        <v>117</v>
      </c>
      <c r="C41" s="383" t="s">
        <v>866</v>
      </c>
      <c r="D41" s="378">
        <v>20989.514367648801</v>
      </c>
      <c r="E41" s="378">
        <v>20989.514367648801</v>
      </c>
      <c r="F41" s="378"/>
      <c r="G41" s="378">
        <v>20989.514367648801</v>
      </c>
      <c r="H41" s="379">
        <v>38869</v>
      </c>
      <c r="I41" s="379">
        <v>38869</v>
      </c>
      <c r="J41" s="379">
        <v>48030</v>
      </c>
      <c r="K41" s="395">
        <v>25</v>
      </c>
      <c r="L41" s="395">
        <v>0</v>
      </c>
    </row>
    <row r="42" spans="1:12" ht="17.100000000000001" customHeight="1" x14ac:dyDescent="0.25">
      <c r="A42" s="382" t="s">
        <v>819</v>
      </c>
      <c r="B42" s="383"/>
      <c r="C42" s="383"/>
      <c r="D42" s="374">
        <f>SUM(D43:D44)</f>
        <v>33728.551428088795</v>
      </c>
      <c r="E42" s="374">
        <f>SUM(E43:E44)</f>
        <v>33728.551428088795</v>
      </c>
      <c r="F42" s="374"/>
      <c r="G42" s="374">
        <f>SUM(G43:G44)</f>
        <v>33728.551428088795</v>
      </c>
      <c r="H42" s="376"/>
      <c r="I42" s="376"/>
      <c r="J42" s="376"/>
      <c r="K42" s="376"/>
      <c r="L42" s="376"/>
    </row>
    <row r="43" spans="1:12" ht="17.100000000000001" customHeight="1" x14ac:dyDescent="0.25">
      <c r="A43" s="394">
        <v>28</v>
      </c>
      <c r="B43" s="376" t="s">
        <v>183</v>
      </c>
      <c r="C43" s="383" t="s">
        <v>867</v>
      </c>
      <c r="D43" s="378">
        <v>10414.389227576799</v>
      </c>
      <c r="E43" s="378">
        <v>10414.389227576799</v>
      </c>
      <c r="F43" s="378"/>
      <c r="G43" s="378">
        <v>10414.389227576799</v>
      </c>
      <c r="H43" s="379">
        <v>41487</v>
      </c>
      <c r="I43" s="379">
        <v>41486</v>
      </c>
      <c r="J43" s="379">
        <v>50587</v>
      </c>
      <c r="K43" s="395">
        <v>24</v>
      </c>
      <c r="L43" s="395">
        <v>11</v>
      </c>
    </row>
    <row r="44" spans="1:12" ht="17.100000000000001" customHeight="1" x14ac:dyDescent="0.25">
      <c r="A44" s="394">
        <v>29</v>
      </c>
      <c r="B44" s="376" t="s">
        <v>183</v>
      </c>
      <c r="C44" s="383" t="s">
        <v>216</v>
      </c>
      <c r="D44" s="378">
        <v>23314.162200511997</v>
      </c>
      <c r="E44" s="378">
        <v>23314.162200511997</v>
      </c>
      <c r="F44" s="378"/>
      <c r="G44" s="378">
        <v>23314.162200511997</v>
      </c>
      <c r="H44" s="379">
        <v>40392</v>
      </c>
      <c r="I44" s="379">
        <v>40389</v>
      </c>
      <c r="J44" s="379">
        <v>49151</v>
      </c>
      <c r="K44" s="395">
        <v>23</v>
      </c>
      <c r="L44" s="395">
        <v>10</v>
      </c>
    </row>
    <row r="45" spans="1:12" ht="17.100000000000001" customHeight="1" x14ac:dyDescent="0.25">
      <c r="A45" s="382" t="s">
        <v>820</v>
      </c>
      <c r="B45" s="383"/>
      <c r="C45" s="383"/>
      <c r="D45" s="374">
        <f>SUM(D46)</f>
        <v>913.32414439119998</v>
      </c>
      <c r="E45" s="374">
        <f>SUM(E46)</f>
        <v>913.32414439119998</v>
      </c>
      <c r="F45" s="374"/>
      <c r="G45" s="374">
        <f>SUM(G46)</f>
        <v>913.32414439119998</v>
      </c>
      <c r="H45" s="376"/>
      <c r="I45" s="376"/>
      <c r="J45" s="376"/>
      <c r="K45" s="376"/>
      <c r="L45" s="376"/>
    </row>
    <row r="46" spans="1:12" ht="17.100000000000001" customHeight="1" x14ac:dyDescent="0.25">
      <c r="A46" s="394">
        <v>31</v>
      </c>
      <c r="B46" s="376" t="s">
        <v>790</v>
      </c>
      <c r="C46" s="383" t="s">
        <v>868</v>
      </c>
      <c r="D46" s="378">
        <v>913.32414439119998</v>
      </c>
      <c r="E46" s="378">
        <v>913.32414439119998</v>
      </c>
      <c r="F46" s="378"/>
      <c r="G46" s="378">
        <v>913.32414439119998</v>
      </c>
      <c r="H46" s="379">
        <v>41186</v>
      </c>
      <c r="I46" s="379">
        <v>41185</v>
      </c>
      <c r="J46" s="379">
        <v>50041</v>
      </c>
      <c r="K46" s="395">
        <v>24</v>
      </c>
      <c r="L46" s="395">
        <v>2</v>
      </c>
    </row>
    <row r="47" spans="1:12" ht="17.100000000000001" customHeight="1" x14ac:dyDescent="0.25">
      <c r="A47" s="382" t="s">
        <v>821</v>
      </c>
      <c r="B47" s="383"/>
      <c r="C47" s="383"/>
      <c r="D47" s="374">
        <f>SUM(D48)</f>
        <v>1822.7887805775999</v>
      </c>
      <c r="E47" s="374">
        <f>SUM(E48)</f>
        <v>1822.7887805775999</v>
      </c>
      <c r="F47" s="374"/>
      <c r="G47" s="374">
        <f>SUM(G48)</f>
        <v>1822.7887805775999</v>
      </c>
      <c r="H47" s="376"/>
      <c r="I47" s="376"/>
      <c r="J47" s="376"/>
      <c r="K47" s="376"/>
      <c r="L47" s="376"/>
    </row>
    <row r="48" spans="1:12" ht="17.100000000000001" customHeight="1" x14ac:dyDescent="0.25">
      <c r="A48" s="394">
        <v>33</v>
      </c>
      <c r="B48" s="376" t="s">
        <v>790</v>
      </c>
      <c r="C48" s="377" t="s">
        <v>869</v>
      </c>
      <c r="D48" s="378">
        <v>1822.7887805775999</v>
      </c>
      <c r="E48" s="378">
        <v>1822.7887805775999</v>
      </c>
      <c r="F48" s="378"/>
      <c r="G48" s="378">
        <v>1822.7887805775999</v>
      </c>
      <c r="H48" s="379">
        <v>41179</v>
      </c>
      <c r="I48" s="379">
        <v>41178</v>
      </c>
      <c r="J48" s="379">
        <v>47774</v>
      </c>
      <c r="K48" s="395">
        <v>18</v>
      </c>
      <c r="L48" s="395">
        <v>0</v>
      </c>
    </row>
    <row r="49" spans="1:12" ht="17.100000000000001" customHeight="1" x14ac:dyDescent="0.25">
      <c r="A49" s="382" t="s">
        <v>822</v>
      </c>
      <c r="B49" s="383"/>
      <c r="C49" s="383"/>
      <c r="D49" s="374">
        <f>SUM(D50:D51)</f>
        <v>10145.393762510399</v>
      </c>
      <c r="E49" s="374">
        <f>SUM(E50:E51)</f>
        <v>10145.393762510399</v>
      </c>
      <c r="F49" s="374"/>
      <c r="G49" s="374">
        <f>SUM(G50:G51)</f>
        <v>10145.393762510399</v>
      </c>
      <c r="H49" s="376"/>
      <c r="I49" s="376"/>
      <c r="J49" s="376"/>
      <c r="K49" s="376"/>
      <c r="L49" s="376"/>
    </row>
    <row r="50" spans="1:12" ht="17.100000000000001" customHeight="1" x14ac:dyDescent="0.25">
      <c r="A50" s="394">
        <v>34</v>
      </c>
      <c r="B50" s="376" t="s">
        <v>790</v>
      </c>
      <c r="C50" s="383" t="s">
        <v>870</v>
      </c>
      <c r="D50" s="378">
        <v>3971.6301051199998</v>
      </c>
      <c r="E50" s="378">
        <v>3971.6301051199998</v>
      </c>
      <c r="F50" s="378"/>
      <c r="G50" s="378">
        <v>3971.6301051199998</v>
      </c>
      <c r="H50" s="379">
        <v>40939</v>
      </c>
      <c r="I50" s="379">
        <v>40938</v>
      </c>
      <c r="J50" s="379">
        <v>48579</v>
      </c>
      <c r="K50" s="395">
        <v>20</v>
      </c>
      <c r="L50" s="395">
        <v>10</v>
      </c>
    </row>
    <row r="51" spans="1:12" ht="17.100000000000001" customHeight="1" x14ac:dyDescent="0.25">
      <c r="A51" s="394">
        <v>36</v>
      </c>
      <c r="B51" s="376" t="s">
        <v>117</v>
      </c>
      <c r="C51" s="383" t="s">
        <v>871</v>
      </c>
      <c r="D51" s="378">
        <v>6173.7636573903992</v>
      </c>
      <c r="E51" s="378">
        <v>6173.7636573903992</v>
      </c>
      <c r="F51" s="378"/>
      <c r="G51" s="378">
        <v>6173.7636573903992</v>
      </c>
      <c r="H51" s="379">
        <v>42768</v>
      </c>
      <c r="I51" s="379">
        <v>42766</v>
      </c>
      <c r="J51" s="379">
        <v>51517</v>
      </c>
      <c r="K51" s="395">
        <v>23</v>
      </c>
      <c r="L51" s="395">
        <v>11</v>
      </c>
    </row>
    <row r="52" spans="1:12" ht="17.100000000000001" customHeight="1" x14ac:dyDescent="0.25">
      <c r="A52" s="382" t="s">
        <v>828</v>
      </c>
      <c r="B52" s="383"/>
      <c r="C52" s="383"/>
      <c r="D52" s="374">
        <f>SUM(D53:D54)</f>
        <v>21507.0694336776</v>
      </c>
      <c r="E52" s="374">
        <f>SUM(E53:E54)</f>
        <v>21507.0694336776</v>
      </c>
      <c r="F52" s="374"/>
      <c r="G52" s="374">
        <f>SUM(G53:G54)</f>
        <v>21507.0694336776</v>
      </c>
      <c r="H52" s="376"/>
      <c r="I52" s="376"/>
      <c r="J52" s="376"/>
      <c r="K52" s="376"/>
      <c r="L52" s="376"/>
    </row>
    <row r="53" spans="1:12" ht="17.100000000000001" customHeight="1" x14ac:dyDescent="0.25">
      <c r="A53" s="394">
        <v>38</v>
      </c>
      <c r="B53" s="376" t="s">
        <v>117</v>
      </c>
      <c r="C53" s="383" t="s">
        <v>872</v>
      </c>
      <c r="D53" s="378">
        <v>18743.727620196802</v>
      </c>
      <c r="E53" s="378">
        <v>18743.727620196802</v>
      </c>
      <c r="F53" s="378"/>
      <c r="G53" s="378">
        <v>18743.727620196802</v>
      </c>
      <c r="H53" s="379">
        <v>43923</v>
      </c>
      <c r="I53" s="379">
        <v>43920</v>
      </c>
      <c r="J53" s="379">
        <v>54056</v>
      </c>
      <c r="K53" s="395">
        <v>27</v>
      </c>
      <c r="L53" s="395">
        <v>8</v>
      </c>
    </row>
    <row r="54" spans="1:12" ht="17.100000000000001" customHeight="1" x14ac:dyDescent="0.25">
      <c r="A54" s="394">
        <v>40</v>
      </c>
      <c r="B54" s="376" t="s">
        <v>790</v>
      </c>
      <c r="C54" s="383" t="s">
        <v>873</v>
      </c>
      <c r="D54" s="378">
        <v>2763.3418134807998</v>
      </c>
      <c r="E54" s="378">
        <v>2763.3418134807998</v>
      </c>
      <c r="F54" s="378"/>
      <c r="G54" s="378">
        <v>2763.3418134807998</v>
      </c>
      <c r="H54" s="379">
        <v>43099</v>
      </c>
      <c r="I54" s="379">
        <v>43069</v>
      </c>
      <c r="J54" s="379">
        <v>50769</v>
      </c>
      <c r="K54" s="395">
        <v>21</v>
      </c>
      <c r="L54" s="395">
        <v>0</v>
      </c>
    </row>
    <row r="55" spans="1:12" ht="17.100000000000001" customHeight="1" x14ac:dyDescent="0.25">
      <c r="A55" s="382" t="s">
        <v>829</v>
      </c>
      <c r="B55" s="383"/>
      <c r="C55" s="383"/>
      <c r="D55" s="374">
        <f>SUM(D56:D57)</f>
        <v>32169.282937243199</v>
      </c>
      <c r="E55" s="374">
        <f>SUM(E56:E57)</f>
        <v>32169.282937243199</v>
      </c>
      <c r="F55" s="374"/>
      <c r="G55" s="374">
        <f>SUM(G56:G57)</f>
        <v>32169.282937243199</v>
      </c>
      <c r="H55" s="376"/>
      <c r="I55" s="376"/>
      <c r="J55" s="376"/>
      <c r="K55" s="376"/>
      <c r="L55" s="376"/>
    </row>
    <row r="56" spans="1:12" ht="17.100000000000001" customHeight="1" x14ac:dyDescent="0.25">
      <c r="A56" s="394">
        <v>42</v>
      </c>
      <c r="B56" s="376" t="s">
        <v>117</v>
      </c>
      <c r="C56" s="383" t="s">
        <v>797</v>
      </c>
      <c r="D56" s="378">
        <v>17133.391116438401</v>
      </c>
      <c r="E56" s="378">
        <v>17133.391116438401</v>
      </c>
      <c r="F56" s="378"/>
      <c r="G56" s="378">
        <v>17133.391116438401</v>
      </c>
      <c r="H56" s="379">
        <v>43861</v>
      </c>
      <c r="I56" s="379">
        <v>43753</v>
      </c>
      <c r="J56" s="379">
        <v>53695</v>
      </c>
      <c r="K56" s="395">
        <v>27</v>
      </c>
      <c r="L56" s="395">
        <v>0</v>
      </c>
    </row>
    <row r="57" spans="1:12" ht="17.100000000000001" customHeight="1" x14ac:dyDescent="0.25">
      <c r="A57" s="394">
        <v>43</v>
      </c>
      <c r="B57" s="376" t="s">
        <v>117</v>
      </c>
      <c r="C57" s="383" t="s">
        <v>798</v>
      </c>
      <c r="D57" s="378">
        <v>15035.891820804798</v>
      </c>
      <c r="E57" s="378">
        <v>15035.891820804798</v>
      </c>
      <c r="F57" s="378"/>
      <c r="G57" s="378">
        <v>15035.891820804798</v>
      </c>
      <c r="H57" s="379">
        <v>43497</v>
      </c>
      <c r="I57" s="379">
        <v>43476</v>
      </c>
      <c r="J57" s="379">
        <v>53812</v>
      </c>
      <c r="K57" s="395">
        <v>28</v>
      </c>
      <c r="L57" s="395">
        <v>2</v>
      </c>
    </row>
    <row r="58" spans="1:12" ht="17.100000000000001" customHeight="1" x14ac:dyDescent="0.25">
      <c r="A58" s="382" t="s">
        <v>830</v>
      </c>
      <c r="B58" s="377"/>
      <c r="C58" s="383"/>
      <c r="D58" s="374">
        <f>SUM(D59:D59)</f>
        <v>8353.4331427935995</v>
      </c>
      <c r="E58" s="374">
        <f>SUM(E59:E59)</f>
        <v>8353.4331427935995</v>
      </c>
      <c r="F58" s="374"/>
      <c r="G58" s="374">
        <f>SUM(G59:G59)</f>
        <v>8353.4331427935995</v>
      </c>
      <c r="H58" s="376"/>
      <c r="I58" s="376"/>
      <c r="J58" s="376"/>
      <c r="K58" s="376"/>
      <c r="L58" s="376"/>
    </row>
    <row r="59" spans="1:12" ht="17.100000000000001" customHeight="1" thickBot="1" x14ac:dyDescent="0.3">
      <c r="A59" s="396">
        <v>45</v>
      </c>
      <c r="B59" s="352" t="s">
        <v>117</v>
      </c>
      <c r="C59" s="386" t="s">
        <v>874</v>
      </c>
      <c r="D59" s="387">
        <v>8353.4331427935995</v>
      </c>
      <c r="E59" s="387">
        <v>8353.4331427935995</v>
      </c>
      <c r="F59" s="387"/>
      <c r="G59" s="387">
        <v>8353.4331427935995</v>
      </c>
      <c r="H59" s="388">
        <v>44033</v>
      </c>
      <c r="I59" s="388">
        <v>44032</v>
      </c>
      <c r="J59" s="388">
        <v>53936</v>
      </c>
      <c r="K59" s="397">
        <v>27</v>
      </c>
      <c r="L59" s="397">
        <v>2</v>
      </c>
    </row>
    <row r="60" spans="1:12" ht="13.5" customHeight="1" x14ac:dyDescent="0.25">
      <c r="A60" s="84" t="s">
        <v>891</v>
      </c>
      <c r="B60" s="43"/>
      <c r="C60" s="43"/>
      <c r="D60" s="93"/>
      <c r="E60" s="93"/>
      <c r="F60" s="93"/>
      <c r="G60" s="93"/>
      <c r="H60" s="94"/>
      <c r="I60" s="94"/>
      <c r="J60" s="95"/>
      <c r="K60" s="96"/>
      <c r="L60" s="96"/>
    </row>
    <row r="61" spans="1:12" s="43" customFormat="1" ht="12.95" customHeight="1" x14ac:dyDescent="0.25">
      <c r="A61" s="222" t="s">
        <v>912</v>
      </c>
      <c r="B61" s="222"/>
      <c r="C61" s="222"/>
      <c r="D61" s="222"/>
      <c r="E61" s="222"/>
      <c r="F61" s="222"/>
      <c r="G61" s="222"/>
      <c r="H61" s="222"/>
      <c r="I61" s="222"/>
      <c r="J61" s="222"/>
      <c r="K61" s="222"/>
      <c r="L61" s="222"/>
    </row>
    <row r="62" spans="1:12" s="43" customFormat="1" ht="12.95" customHeight="1" x14ac:dyDescent="0.25">
      <c r="A62" s="221" t="s">
        <v>913</v>
      </c>
      <c r="B62" s="221"/>
      <c r="C62" s="221"/>
      <c r="D62" s="221"/>
      <c r="E62" s="221"/>
      <c r="F62" s="221"/>
      <c r="G62" s="221"/>
      <c r="H62" s="221"/>
      <c r="I62" s="221"/>
      <c r="J62" s="221"/>
      <c r="K62" s="221"/>
      <c r="L62" s="20"/>
    </row>
    <row r="63" spans="1:12" s="43" customFormat="1" ht="12.95" customHeight="1" x14ac:dyDescent="0.25">
      <c r="A63" s="43" t="s">
        <v>875</v>
      </c>
      <c r="K63" s="20"/>
      <c r="L63" s="20"/>
    </row>
    <row r="64" spans="1:12" s="43" customFormat="1" ht="12.95" customHeight="1" x14ac:dyDescent="0.25">
      <c r="A64" s="222" t="s">
        <v>924</v>
      </c>
      <c r="B64" s="222"/>
      <c r="C64" s="222"/>
      <c r="D64" s="222"/>
      <c r="E64" s="222"/>
      <c r="F64" s="222"/>
      <c r="G64" s="222"/>
      <c r="H64" s="222"/>
      <c r="I64" s="222"/>
      <c r="J64" s="222"/>
      <c r="K64" s="222"/>
      <c r="L64" s="222"/>
    </row>
    <row r="65" spans="1:23" s="43" customFormat="1" ht="12.95" customHeight="1" x14ac:dyDescent="0.25">
      <c r="A65" s="221" t="s">
        <v>76</v>
      </c>
      <c r="B65" s="221"/>
      <c r="C65" s="221"/>
      <c r="D65" s="221"/>
      <c r="E65" s="221"/>
      <c r="F65" s="221"/>
      <c r="G65" s="221"/>
      <c r="H65" s="221"/>
      <c r="I65" s="221"/>
      <c r="J65" s="221"/>
      <c r="K65" s="221"/>
      <c r="L65" s="20"/>
    </row>
    <row r="66" spans="1:23" ht="12.75" customHeight="1" x14ac:dyDescent="0.25">
      <c r="E66" s="78"/>
      <c r="F66" s="78"/>
      <c r="G66" s="78"/>
      <c r="H66" s="78"/>
      <c r="I66" s="78"/>
      <c r="J66" s="98"/>
      <c r="K66" s="98"/>
    </row>
    <row r="67" spans="1:23" ht="12.75" customHeight="1" x14ac:dyDescent="0.25">
      <c r="A67" s="92"/>
      <c r="E67" s="78"/>
      <c r="F67" s="78"/>
      <c r="G67" s="78"/>
      <c r="H67" s="78"/>
      <c r="I67" s="78"/>
      <c r="J67" s="98"/>
      <c r="K67" s="98"/>
    </row>
    <row r="68" spans="1:23" ht="12.75" customHeight="1" x14ac:dyDescent="0.25">
      <c r="A68" s="92"/>
      <c r="E68" s="78"/>
      <c r="F68" s="78"/>
      <c r="G68" s="78"/>
      <c r="H68" s="78"/>
      <c r="I68" s="78"/>
      <c r="J68" s="98"/>
      <c r="K68" s="98"/>
    </row>
    <row r="69" spans="1:23" ht="12.75" customHeight="1" x14ac:dyDescent="0.25">
      <c r="A69" s="92"/>
      <c r="E69" s="78"/>
      <c r="F69" s="78"/>
      <c r="G69" s="78"/>
      <c r="H69" s="78"/>
      <c r="I69" s="78"/>
      <c r="J69" s="98"/>
      <c r="K69" s="98"/>
    </row>
    <row r="70" spans="1:23" s="77" customFormat="1" ht="12.75" customHeight="1" x14ac:dyDescent="0.25">
      <c r="A70" s="92"/>
      <c r="B70" s="50"/>
      <c r="C70" s="50"/>
      <c r="D70" s="97"/>
      <c r="E70" s="78"/>
      <c r="F70" s="78"/>
      <c r="G70" s="78"/>
      <c r="H70" s="78"/>
      <c r="I70" s="78"/>
      <c r="J70" s="98"/>
      <c r="K70" s="98"/>
      <c r="M70" s="50"/>
      <c r="N70" s="50"/>
      <c r="O70" s="50"/>
      <c r="P70" s="50"/>
      <c r="Q70" s="50"/>
      <c r="R70" s="50"/>
      <c r="S70" s="50"/>
      <c r="T70" s="50"/>
      <c r="U70" s="50"/>
      <c r="V70" s="50"/>
      <c r="W70" s="50"/>
    </row>
    <row r="71" spans="1:23" s="77" customFormat="1" ht="12.75" customHeight="1" x14ac:dyDescent="0.25">
      <c r="A71" s="92"/>
      <c r="B71" s="50"/>
      <c r="C71" s="50"/>
      <c r="D71" s="97"/>
      <c r="E71" s="78"/>
      <c r="F71" s="78"/>
      <c r="G71" s="78"/>
      <c r="H71" s="78"/>
      <c r="I71" s="78"/>
      <c r="J71" s="98"/>
      <c r="K71" s="98"/>
      <c r="M71" s="50"/>
      <c r="N71" s="50"/>
      <c r="O71" s="50"/>
      <c r="P71" s="50"/>
      <c r="Q71" s="50"/>
      <c r="R71" s="50"/>
      <c r="S71" s="50"/>
      <c r="T71" s="50"/>
      <c r="U71" s="50"/>
      <c r="V71" s="50"/>
      <c r="W71" s="50"/>
    </row>
    <row r="72" spans="1:23" s="77" customFormat="1" x14ac:dyDescent="0.25">
      <c r="A72" s="92"/>
      <c r="B72" s="50"/>
      <c r="C72" s="50"/>
      <c r="D72" s="97"/>
      <c r="E72" s="78"/>
      <c r="F72" s="78"/>
      <c r="G72" s="78"/>
      <c r="H72" s="78"/>
      <c r="I72" s="78"/>
      <c r="J72" s="98"/>
      <c r="K72" s="98"/>
      <c r="M72" s="50"/>
      <c r="N72" s="50"/>
      <c r="O72" s="50"/>
      <c r="P72" s="50"/>
      <c r="Q72" s="50"/>
      <c r="R72" s="50"/>
      <c r="S72" s="50"/>
      <c r="T72" s="50"/>
      <c r="U72" s="50"/>
      <c r="V72" s="50"/>
      <c r="W72" s="50"/>
    </row>
    <row r="73" spans="1:23" s="77" customFormat="1" x14ac:dyDescent="0.25">
      <c r="A73" s="92"/>
      <c r="B73" s="92"/>
      <c r="C73" s="50"/>
      <c r="D73" s="97"/>
      <c r="E73" s="81"/>
      <c r="F73" s="81"/>
      <c r="G73" s="81"/>
      <c r="H73" s="81"/>
      <c r="I73" s="81"/>
      <c r="J73" s="81"/>
      <c r="K73" s="79"/>
      <c r="M73" s="50"/>
      <c r="N73" s="50"/>
      <c r="O73" s="50"/>
      <c r="P73" s="50"/>
      <c r="Q73" s="50"/>
      <c r="R73" s="50"/>
      <c r="S73" s="50"/>
      <c r="T73" s="50"/>
      <c r="U73" s="50"/>
      <c r="V73" s="50"/>
      <c r="W73" s="50"/>
    </row>
    <row r="74" spans="1:23" s="77" customFormat="1" x14ac:dyDescent="0.25">
      <c r="A74" s="223"/>
      <c r="B74" s="223"/>
      <c r="C74" s="224"/>
      <c r="D74" s="224"/>
      <c r="E74" s="224"/>
      <c r="F74" s="224"/>
      <c r="G74" s="224"/>
      <c r="H74" s="224"/>
      <c r="I74" s="224"/>
      <c r="J74" s="224"/>
      <c r="K74" s="224"/>
      <c r="M74" s="50"/>
      <c r="N74" s="50"/>
      <c r="O74" s="50"/>
      <c r="P74" s="50"/>
      <c r="Q74" s="50"/>
      <c r="R74" s="50"/>
      <c r="S74" s="50"/>
      <c r="T74" s="50"/>
      <c r="U74" s="50"/>
      <c r="V74" s="50"/>
      <c r="W74" s="50"/>
    </row>
    <row r="82" spans="1:23" s="77" customFormat="1" ht="12.75" customHeight="1" x14ac:dyDescent="0.25">
      <c r="A82" s="50"/>
      <c r="B82" s="50"/>
      <c r="C82" s="50"/>
      <c r="D82" s="97"/>
      <c r="E82" s="50"/>
      <c r="F82" s="50"/>
      <c r="G82" s="50"/>
      <c r="H82" s="50"/>
      <c r="I82" s="50"/>
      <c r="J82" s="50"/>
      <c r="M82" s="50"/>
      <c r="N82" s="50"/>
      <c r="O82" s="50"/>
      <c r="P82" s="50"/>
      <c r="Q82" s="50"/>
      <c r="R82" s="50"/>
      <c r="S82" s="50"/>
      <c r="T82" s="50"/>
      <c r="U82" s="50"/>
      <c r="V82" s="50"/>
      <c r="W82" s="50"/>
    </row>
    <row r="83" spans="1:23" s="77" customFormat="1" ht="12.75" customHeight="1" x14ac:dyDescent="0.25">
      <c r="A83" s="50"/>
      <c r="B83" s="50"/>
      <c r="C83" s="50"/>
      <c r="D83" s="97"/>
      <c r="E83" s="50"/>
      <c r="F83" s="50"/>
      <c r="G83" s="50"/>
      <c r="H83" s="50"/>
      <c r="I83" s="50"/>
      <c r="J83" s="50"/>
      <c r="M83" s="50"/>
      <c r="N83" s="50"/>
      <c r="O83" s="50"/>
      <c r="P83" s="50"/>
      <c r="Q83" s="50"/>
      <c r="R83" s="50"/>
      <c r="S83" s="50"/>
      <c r="T83" s="50"/>
      <c r="U83" s="50"/>
      <c r="V83" s="50"/>
      <c r="W83" s="50"/>
    </row>
    <row r="84" spans="1:23" s="77" customFormat="1" ht="12.75" customHeight="1" x14ac:dyDescent="0.25">
      <c r="A84" s="50"/>
      <c r="B84" s="50"/>
      <c r="C84" s="50"/>
      <c r="D84" s="97"/>
      <c r="E84" s="50"/>
      <c r="F84" s="50"/>
      <c r="G84" s="50"/>
      <c r="H84" s="50"/>
      <c r="I84" s="50"/>
      <c r="J84" s="50"/>
      <c r="M84" s="50"/>
      <c r="N84" s="50"/>
      <c r="O84" s="50"/>
      <c r="P84" s="50"/>
      <c r="Q84" s="50"/>
      <c r="R84" s="50"/>
      <c r="S84" s="50"/>
      <c r="T84" s="50"/>
      <c r="U84" s="50"/>
      <c r="V84" s="50"/>
      <c r="W84" s="50"/>
    </row>
    <row r="85" spans="1:23" s="77" customFormat="1" ht="12.75" customHeight="1" x14ac:dyDescent="0.25">
      <c r="A85" s="50"/>
      <c r="B85" s="50"/>
      <c r="C85" s="50"/>
      <c r="D85" s="97"/>
      <c r="E85" s="50"/>
      <c r="F85" s="50"/>
      <c r="G85" s="50"/>
      <c r="H85" s="50"/>
      <c r="I85" s="50"/>
      <c r="J85" s="50"/>
      <c r="M85" s="50"/>
      <c r="N85" s="50"/>
      <c r="O85" s="50"/>
      <c r="P85" s="50"/>
      <c r="Q85" s="50"/>
      <c r="R85" s="50"/>
      <c r="S85" s="50"/>
      <c r="T85" s="50"/>
      <c r="U85" s="50"/>
      <c r="V85" s="50"/>
      <c r="W85" s="50"/>
    </row>
    <row r="86" spans="1:23" ht="12.75" customHeight="1" x14ac:dyDescent="0.25">
      <c r="A86" s="53"/>
      <c r="B86" s="53"/>
      <c r="C86" s="53"/>
      <c r="D86" s="99"/>
      <c r="E86" s="53"/>
      <c r="F86" s="53"/>
      <c r="G86" s="53"/>
      <c r="H86" s="53"/>
      <c r="I86" s="53"/>
      <c r="J86" s="53"/>
      <c r="K86" s="100"/>
      <c r="L86" s="100"/>
    </row>
    <row r="87" spans="1:23" ht="12.75" customHeight="1" x14ac:dyDescent="0.25">
      <c r="A87" s="53"/>
      <c r="B87" s="53"/>
      <c r="C87" s="53"/>
      <c r="D87" s="99"/>
      <c r="E87" s="53"/>
      <c r="F87" s="53"/>
      <c r="G87" s="53"/>
      <c r="H87" s="53"/>
      <c r="I87" s="53"/>
      <c r="J87" s="53"/>
      <c r="K87" s="100"/>
      <c r="L87" s="100"/>
    </row>
    <row r="88" spans="1:23" ht="12.75" customHeight="1" x14ac:dyDescent="0.25">
      <c r="A88" s="53"/>
      <c r="B88" s="43"/>
      <c r="C88" s="43"/>
      <c r="D88" s="99"/>
      <c r="E88" s="53"/>
      <c r="F88" s="53"/>
      <c r="G88" s="53"/>
      <c r="H88" s="53"/>
      <c r="I88" s="53"/>
      <c r="J88" s="53"/>
      <c r="K88" s="100"/>
      <c r="L88" s="100"/>
    </row>
    <row r="89" spans="1:23" ht="12.75" customHeight="1" x14ac:dyDescent="0.25">
      <c r="A89" s="53"/>
      <c r="B89" s="43"/>
      <c r="C89" s="43"/>
      <c r="D89" s="99"/>
      <c r="E89" s="53"/>
      <c r="F89" s="53"/>
      <c r="G89" s="53"/>
      <c r="H89" s="53"/>
      <c r="I89" s="53"/>
      <c r="J89" s="53"/>
      <c r="K89" s="100"/>
      <c r="L89" s="100"/>
    </row>
    <row r="90" spans="1:23" ht="12.75" customHeight="1" x14ac:dyDescent="0.25">
      <c r="A90" s="53"/>
      <c r="B90" s="43"/>
      <c r="C90" s="43"/>
      <c r="D90" s="99"/>
      <c r="E90" s="53"/>
      <c r="F90" s="53"/>
      <c r="G90" s="53"/>
      <c r="H90" s="53"/>
      <c r="I90" s="53"/>
      <c r="J90" s="53"/>
      <c r="K90" s="100"/>
      <c r="L90" s="100"/>
    </row>
    <row r="91" spans="1:23" ht="12.75" customHeight="1" x14ac:dyDescent="0.25">
      <c r="A91" s="53"/>
      <c r="B91" s="43"/>
      <c r="C91" s="43"/>
      <c r="D91" s="99"/>
      <c r="E91" s="53"/>
      <c r="F91" s="53"/>
      <c r="G91" s="53"/>
      <c r="H91" s="53"/>
      <c r="I91" s="53"/>
      <c r="J91" s="53"/>
      <c r="K91" s="100"/>
      <c r="L91" s="100"/>
    </row>
    <row r="92" spans="1:23" ht="12.75" customHeight="1" x14ac:dyDescent="0.25">
      <c r="A92" s="53"/>
      <c r="B92" s="43"/>
      <c r="C92" s="43"/>
      <c r="D92" s="99"/>
      <c r="E92" s="53"/>
      <c r="F92" s="53"/>
      <c r="G92" s="53"/>
      <c r="H92" s="53"/>
      <c r="I92" s="53"/>
      <c r="J92" s="53"/>
      <c r="K92" s="100"/>
      <c r="L92" s="100"/>
    </row>
    <row r="93" spans="1:23" ht="12.75" customHeight="1" x14ac:dyDescent="0.25">
      <c r="A93" s="53"/>
      <c r="B93" s="43"/>
      <c r="C93" s="43"/>
      <c r="D93" s="99"/>
      <c r="E93" s="53"/>
      <c r="F93" s="53"/>
      <c r="G93" s="53"/>
      <c r="H93" s="53"/>
      <c r="I93" s="53"/>
      <c r="J93" s="53"/>
      <c r="K93" s="100"/>
      <c r="L93" s="100"/>
    </row>
    <row r="94" spans="1:23" ht="12.75" customHeight="1" x14ac:dyDescent="0.25">
      <c r="A94" s="53"/>
      <c r="B94" s="43"/>
      <c r="C94" s="43"/>
      <c r="D94" s="99"/>
      <c r="E94" s="53"/>
      <c r="F94" s="53"/>
      <c r="G94" s="53"/>
      <c r="H94" s="53"/>
      <c r="I94" s="53"/>
      <c r="J94" s="53"/>
      <c r="K94" s="100"/>
      <c r="L94" s="100"/>
    </row>
    <row r="95" spans="1:23" ht="12.75" customHeight="1" x14ac:dyDescent="0.25">
      <c r="A95" s="53"/>
      <c r="B95" s="43"/>
      <c r="C95" s="43"/>
      <c r="D95" s="99"/>
      <c r="E95" s="53"/>
      <c r="F95" s="53"/>
      <c r="G95" s="53"/>
      <c r="H95" s="53"/>
      <c r="I95" s="53"/>
      <c r="J95" s="53"/>
      <c r="K95" s="100"/>
      <c r="L95" s="100"/>
    </row>
    <row r="96" spans="1:23" ht="12.75" customHeight="1" x14ac:dyDescent="0.25">
      <c r="A96" s="53"/>
      <c r="B96" s="43"/>
      <c r="C96" s="43"/>
      <c r="D96" s="99"/>
      <c r="E96" s="53"/>
      <c r="F96" s="53"/>
      <c r="G96" s="53"/>
      <c r="H96" s="53"/>
      <c r="I96" s="53"/>
      <c r="J96" s="53"/>
      <c r="K96" s="100"/>
      <c r="L96" s="100"/>
    </row>
    <row r="97" spans="1:12" ht="12.75" customHeight="1" x14ac:dyDescent="0.25">
      <c r="A97" s="53"/>
      <c r="B97" s="43"/>
      <c r="C97" s="43"/>
      <c r="D97" s="99"/>
      <c r="E97" s="53"/>
      <c r="F97" s="53"/>
      <c r="G97" s="53"/>
      <c r="H97" s="53"/>
      <c r="I97" s="53"/>
      <c r="J97" s="53"/>
      <c r="K97" s="100"/>
      <c r="L97" s="100"/>
    </row>
    <row r="98" spans="1:12" ht="12.75" customHeight="1" x14ac:dyDescent="0.25">
      <c r="A98" s="53"/>
      <c r="B98" s="43"/>
      <c r="C98" s="43"/>
      <c r="D98" s="99"/>
      <c r="E98" s="53"/>
      <c r="F98" s="53"/>
      <c r="G98" s="53"/>
      <c r="H98" s="53"/>
      <c r="I98" s="53"/>
      <c r="J98" s="53"/>
      <c r="K98" s="100"/>
      <c r="L98" s="100"/>
    </row>
    <row r="99" spans="1:12" ht="12.75" customHeight="1" x14ac:dyDescent="0.25">
      <c r="A99" s="53"/>
      <c r="B99" s="43"/>
      <c r="C99" s="43"/>
      <c r="D99" s="99"/>
      <c r="E99" s="53"/>
      <c r="F99" s="53"/>
      <c r="G99" s="53"/>
      <c r="H99" s="53"/>
      <c r="I99" s="53"/>
      <c r="J99" s="53"/>
      <c r="K99" s="100"/>
      <c r="L99" s="100"/>
    </row>
    <row r="100" spans="1:12" ht="12.75" customHeight="1" x14ac:dyDescent="0.25">
      <c r="A100" s="53"/>
      <c r="B100" s="43"/>
      <c r="C100" s="43"/>
      <c r="D100" s="99"/>
      <c r="E100" s="53"/>
      <c r="F100" s="53"/>
      <c r="G100" s="53"/>
      <c r="H100" s="53"/>
      <c r="I100" s="53"/>
      <c r="J100" s="53"/>
      <c r="K100" s="100"/>
      <c r="L100" s="100"/>
    </row>
    <row r="101" spans="1:12" ht="12.75" customHeight="1" x14ac:dyDescent="0.25">
      <c r="A101" s="53"/>
      <c r="B101" s="43"/>
      <c r="C101" s="43"/>
      <c r="D101" s="99"/>
      <c r="E101" s="53"/>
      <c r="F101" s="53"/>
      <c r="G101" s="53"/>
      <c r="H101" s="53"/>
      <c r="I101" s="53"/>
      <c r="J101" s="53"/>
      <c r="K101" s="100"/>
      <c r="L101" s="100"/>
    </row>
    <row r="102" spans="1:12" ht="12.75" customHeight="1" x14ac:dyDescent="0.25">
      <c r="A102" s="53"/>
      <c r="B102" s="43"/>
      <c r="C102" s="43"/>
      <c r="D102" s="99"/>
      <c r="E102" s="53"/>
      <c r="F102" s="53"/>
      <c r="G102" s="53"/>
      <c r="H102" s="53"/>
      <c r="I102" s="53"/>
      <c r="J102" s="53"/>
      <c r="K102" s="100"/>
      <c r="L102" s="100"/>
    </row>
    <row r="103" spans="1:12" ht="12.75" customHeight="1" x14ac:dyDescent="0.25">
      <c r="A103" s="53"/>
      <c r="B103" s="43"/>
      <c r="C103" s="43"/>
      <c r="D103" s="99"/>
      <c r="E103" s="53"/>
      <c r="F103" s="53"/>
      <c r="G103" s="53"/>
      <c r="H103" s="53"/>
      <c r="I103" s="53"/>
      <c r="J103" s="53"/>
      <c r="K103" s="100"/>
      <c r="L103" s="100"/>
    </row>
    <row r="104" spans="1:12" ht="12.75" customHeight="1" x14ac:dyDescent="0.25">
      <c r="A104" s="53"/>
      <c r="B104" s="43"/>
      <c r="C104" s="43"/>
      <c r="D104" s="99"/>
      <c r="E104" s="53"/>
      <c r="F104" s="53"/>
      <c r="G104" s="53"/>
      <c r="H104" s="53"/>
      <c r="I104" s="53"/>
      <c r="J104" s="53"/>
      <c r="K104" s="100"/>
      <c r="L104" s="100"/>
    </row>
    <row r="105" spans="1:12" ht="12.75" customHeight="1" x14ac:dyDescent="0.25">
      <c r="A105" s="53"/>
      <c r="B105" s="43"/>
      <c r="C105" s="43"/>
      <c r="D105" s="99"/>
      <c r="E105" s="53"/>
      <c r="F105" s="53"/>
      <c r="G105" s="53"/>
      <c r="H105" s="53"/>
      <c r="I105" s="53"/>
      <c r="J105" s="53"/>
      <c r="K105" s="100"/>
      <c r="L105" s="100"/>
    </row>
    <row r="106" spans="1:12" ht="12.75" customHeight="1" x14ac:dyDescent="0.25">
      <c r="A106" s="53"/>
      <c r="B106" s="43"/>
      <c r="C106" s="43"/>
      <c r="D106" s="99"/>
      <c r="E106" s="53"/>
      <c r="F106" s="53"/>
      <c r="G106" s="53"/>
      <c r="H106" s="53"/>
      <c r="I106" s="53"/>
      <c r="J106" s="53"/>
      <c r="K106" s="100"/>
      <c r="L106" s="100"/>
    </row>
    <row r="107" spans="1:12" ht="12.75" customHeight="1" x14ac:dyDescent="0.25">
      <c r="A107" s="53"/>
      <c r="B107" s="43"/>
      <c r="C107" s="43"/>
      <c r="D107" s="99"/>
      <c r="E107" s="53"/>
      <c r="F107" s="53"/>
      <c r="G107" s="53"/>
      <c r="H107" s="53"/>
      <c r="I107" s="53"/>
      <c r="J107" s="53"/>
      <c r="K107" s="100"/>
      <c r="L107" s="100"/>
    </row>
    <row r="108" spans="1:12" ht="12.75" customHeight="1" x14ac:dyDescent="0.25">
      <c r="A108" s="53"/>
      <c r="B108" s="43"/>
      <c r="C108" s="43"/>
      <c r="D108" s="99"/>
      <c r="E108" s="53"/>
      <c r="F108" s="53"/>
      <c r="G108" s="53"/>
      <c r="H108" s="53"/>
      <c r="I108" s="53"/>
      <c r="J108" s="53"/>
      <c r="K108" s="100"/>
      <c r="L108" s="100"/>
    </row>
    <row r="109" spans="1:12" ht="12.75" customHeight="1" x14ac:dyDescent="0.25">
      <c r="A109" s="53"/>
      <c r="B109" s="43"/>
      <c r="C109" s="43"/>
      <c r="D109" s="99"/>
      <c r="E109" s="53"/>
      <c r="F109" s="53"/>
      <c r="G109" s="53"/>
      <c r="H109" s="53"/>
      <c r="I109" s="53"/>
      <c r="J109" s="53"/>
      <c r="K109" s="100"/>
      <c r="L109" s="100"/>
    </row>
    <row r="110" spans="1:12" ht="12.75" customHeight="1" x14ac:dyDescent="0.25">
      <c r="A110" s="53"/>
      <c r="B110" s="43"/>
      <c r="C110" s="43"/>
      <c r="D110" s="99"/>
      <c r="E110" s="53"/>
      <c r="F110" s="53"/>
      <c r="G110" s="53"/>
      <c r="H110" s="53"/>
      <c r="I110" s="53"/>
      <c r="J110" s="53"/>
      <c r="K110" s="100"/>
      <c r="L110" s="100"/>
    </row>
    <row r="111" spans="1:12" ht="12.75" customHeight="1" x14ac:dyDescent="0.25">
      <c r="A111" s="53"/>
      <c r="B111" s="43"/>
      <c r="C111" s="43"/>
      <c r="D111" s="99"/>
      <c r="E111" s="53"/>
      <c r="F111" s="53"/>
      <c r="G111" s="53"/>
      <c r="H111" s="53"/>
      <c r="I111" s="53"/>
      <c r="J111" s="53"/>
      <c r="K111" s="100"/>
      <c r="L111" s="100"/>
    </row>
    <row r="112" spans="1:12" ht="12.75" customHeight="1" x14ac:dyDescent="0.25">
      <c r="A112" s="53"/>
      <c r="B112" s="43"/>
      <c r="C112" s="43"/>
      <c r="D112" s="99"/>
      <c r="E112" s="53"/>
      <c r="F112" s="53"/>
      <c r="G112" s="53"/>
      <c r="H112" s="53"/>
      <c r="I112" s="53"/>
      <c r="J112" s="53"/>
      <c r="K112" s="100"/>
      <c r="L112" s="100"/>
    </row>
    <row r="113" spans="1:12" ht="12.75" customHeight="1" x14ac:dyDescent="0.25">
      <c r="A113" s="53"/>
      <c r="B113" s="43"/>
      <c r="C113" s="43"/>
      <c r="D113" s="99"/>
      <c r="E113" s="53"/>
      <c r="F113" s="53"/>
      <c r="G113" s="53"/>
      <c r="H113" s="53"/>
      <c r="I113" s="53"/>
      <c r="J113" s="53"/>
      <c r="K113" s="100"/>
      <c r="L113" s="100"/>
    </row>
    <row r="114" spans="1:12" ht="12.75" customHeight="1" x14ac:dyDescent="0.25">
      <c r="A114" s="53"/>
      <c r="B114" s="43"/>
      <c r="C114" s="43"/>
      <c r="D114" s="99"/>
      <c r="E114" s="53"/>
      <c r="F114" s="53"/>
      <c r="G114" s="53"/>
      <c r="H114" s="53"/>
      <c r="I114" s="53"/>
      <c r="J114" s="53"/>
      <c r="K114" s="100"/>
      <c r="L114" s="100"/>
    </row>
    <row r="115" spans="1:12" ht="12.75" customHeight="1" x14ac:dyDescent="0.25">
      <c r="A115" s="53"/>
      <c r="B115" s="43"/>
      <c r="C115" s="43"/>
      <c r="D115" s="99"/>
      <c r="E115" s="53"/>
      <c r="F115" s="53"/>
      <c r="G115" s="53"/>
      <c r="H115" s="53"/>
      <c r="I115" s="53"/>
      <c r="J115" s="53"/>
      <c r="K115" s="100"/>
      <c r="L115" s="100"/>
    </row>
    <row r="116" spans="1:12" ht="12.75" customHeight="1" x14ac:dyDescent="0.25">
      <c r="A116" s="53"/>
      <c r="B116" s="43"/>
      <c r="C116" s="43"/>
      <c r="D116" s="99"/>
      <c r="E116" s="53"/>
      <c r="F116" s="53"/>
      <c r="G116" s="53"/>
      <c r="H116" s="53"/>
      <c r="I116" s="53"/>
      <c r="J116" s="53"/>
      <c r="K116" s="100"/>
      <c r="L116" s="100"/>
    </row>
    <row r="117" spans="1:12" ht="12.75" customHeight="1" x14ac:dyDescent="0.25">
      <c r="A117" s="53"/>
      <c r="B117" s="43"/>
      <c r="C117" s="43"/>
      <c r="D117" s="99"/>
      <c r="E117" s="53"/>
      <c r="F117" s="53"/>
      <c r="G117" s="53"/>
      <c r="H117" s="53"/>
      <c r="I117" s="53"/>
      <c r="J117" s="53"/>
      <c r="K117" s="100"/>
      <c r="L117" s="100"/>
    </row>
    <row r="118" spans="1:12" ht="12.75" customHeight="1" x14ac:dyDescent="0.25">
      <c r="A118" s="53"/>
      <c r="B118" s="43"/>
      <c r="C118" s="43"/>
      <c r="D118" s="99"/>
      <c r="E118" s="53"/>
      <c r="F118" s="53"/>
      <c r="G118" s="53"/>
      <c r="H118" s="53"/>
      <c r="I118" s="53"/>
      <c r="J118" s="53"/>
      <c r="K118" s="100"/>
      <c r="L118" s="100"/>
    </row>
    <row r="119" spans="1:12" ht="12.75" customHeight="1" x14ac:dyDescent="0.25">
      <c r="A119" s="53"/>
      <c r="B119" s="43"/>
      <c r="C119" s="43"/>
      <c r="D119" s="99"/>
      <c r="E119" s="53"/>
      <c r="F119" s="53"/>
      <c r="G119" s="53"/>
      <c r="H119" s="53"/>
      <c r="I119" s="53"/>
      <c r="J119" s="53"/>
      <c r="K119" s="100"/>
      <c r="L119" s="100"/>
    </row>
    <row r="120" spans="1:12" x14ac:dyDescent="0.25">
      <c r="A120" s="53"/>
      <c r="B120" s="43"/>
      <c r="C120" s="43"/>
      <c r="D120" s="99"/>
      <c r="E120" s="53"/>
      <c r="F120" s="53"/>
      <c r="G120" s="53"/>
      <c r="H120" s="53"/>
      <c r="I120" s="53"/>
      <c r="J120" s="53"/>
      <c r="K120" s="100"/>
      <c r="L120" s="100"/>
    </row>
    <row r="121" spans="1:12" x14ac:dyDescent="0.25">
      <c r="A121" s="53"/>
      <c r="B121" s="43"/>
      <c r="C121" s="43"/>
      <c r="D121" s="99"/>
      <c r="E121" s="53"/>
      <c r="F121" s="53"/>
      <c r="G121" s="53"/>
      <c r="H121" s="53"/>
      <c r="I121" s="53"/>
      <c r="J121" s="53"/>
      <c r="K121" s="100"/>
      <c r="L121" s="100"/>
    </row>
    <row r="122" spans="1:12" ht="12.75" customHeight="1" x14ac:dyDescent="0.25">
      <c r="A122" s="53"/>
      <c r="B122" s="43"/>
      <c r="C122" s="43"/>
      <c r="D122" s="99"/>
      <c r="E122" s="53"/>
      <c r="F122" s="53"/>
      <c r="G122" s="53"/>
      <c r="H122" s="53"/>
      <c r="I122" s="53"/>
      <c r="J122" s="53"/>
      <c r="K122" s="100"/>
      <c r="L122" s="100"/>
    </row>
    <row r="123" spans="1:12" ht="12.75" customHeight="1" x14ac:dyDescent="0.25">
      <c r="A123" s="53"/>
      <c r="B123" s="43"/>
      <c r="C123" s="43"/>
      <c r="D123" s="99"/>
      <c r="E123" s="53"/>
      <c r="F123" s="53"/>
      <c r="G123" s="53"/>
      <c r="H123" s="53"/>
      <c r="I123" s="53"/>
      <c r="J123" s="53"/>
      <c r="K123" s="100"/>
      <c r="L123" s="100"/>
    </row>
    <row r="124" spans="1:12" ht="12.75" customHeight="1" x14ac:dyDescent="0.25">
      <c r="A124" s="53"/>
      <c r="B124" s="43"/>
      <c r="C124" s="43"/>
      <c r="D124" s="99"/>
      <c r="E124" s="53"/>
      <c r="F124" s="53"/>
      <c r="G124" s="53"/>
      <c r="H124" s="53"/>
      <c r="I124" s="53"/>
      <c r="J124" s="53"/>
      <c r="K124" s="100"/>
      <c r="L124" s="100"/>
    </row>
    <row r="125" spans="1:12" ht="12.75" customHeight="1" x14ac:dyDescent="0.25">
      <c r="A125" s="53"/>
      <c r="B125" s="43"/>
      <c r="C125" s="43"/>
      <c r="D125" s="99"/>
      <c r="E125" s="53"/>
      <c r="F125" s="53"/>
      <c r="G125" s="53"/>
      <c r="H125" s="53"/>
      <c r="I125" s="53"/>
      <c r="J125" s="53"/>
      <c r="K125" s="100"/>
      <c r="L125" s="100"/>
    </row>
    <row r="126" spans="1:12" ht="12.75" customHeight="1" x14ac:dyDescent="0.25">
      <c r="A126" s="53"/>
      <c r="B126" s="53"/>
      <c r="C126" s="53"/>
      <c r="D126" s="99"/>
      <c r="E126" s="53"/>
      <c r="F126" s="53"/>
      <c r="G126" s="53"/>
      <c r="H126" s="53"/>
      <c r="I126" s="53"/>
      <c r="J126" s="53"/>
      <c r="K126" s="100"/>
      <c r="L126" s="100"/>
    </row>
    <row r="127" spans="1:12" ht="12.75" customHeight="1" x14ac:dyDescent="0.25">
      <c r="A127" s="53"/>
      <c r="B127" s="53"/>
      <c r="C127" s="53"/>
      <c r="D127" s="99"/>
      <c r="E127" s="53"/>
      <c r="F127" s="53"/>
      <c r="G127" s="53"/>
      <c r="H127" s="53"/>
      <c r="I127" s="53"/>
      <c r="J127" s="53"/>
      <c r="K127" s="100"/>
      <c r="L127" s="100"/>
    </row>
    <row r="128" spans="1:12" ht="12.75" customHeight="1" x14ac:dyDescent="0.25">
      <c r="A128" s="53"/>
      <c r="B128" s="43"/>
      <c r="C128" s="43"/>
      <c r="D128" s="99"/>
      <c r="E128" s="53"/>
      <c r="F128" s="53"/>
      <c r="G128" s="53"/>
      <c r="H128" s="53"/>
      <c r="I128" s="53"/>
      <c r="J128" s="53"/>
      <c r="K128" s="100"/>
      <c r="L128" s="100"/>
    </row>
    <row r="129" spans="1:12" ht="12.75" customHeight="1" x14ac:dyDescent="0.25">
      <c r="A129" s="53"/>
      <c r="B129" s="43"/>
      <c r="C129" s="43"/>
      <c r="D129" s="99"/>
      <c r="E129" s="53"/>
      <c r="F129" s="53"/>
      <c r="G129" s="53"/>
      <c r="H129" s="53"/>
      <c r="I129" s="53"/>
      <c r="J129" s="53"/>
      <c r="K129" s="100"/>
      <c r="L129" s="100"/>
    </row>
    <row r="130" spans="1:12" ht="12.75" customHeight="1" x14ac:dyDescent="0.25">
      <c r="A130" s="53"/>
      <c r="B130" s="43"/>
      <c r="C130" s="43"/>
      <c r="D130" s="99"/>
      <c r="E130" s="53"/>
      <c r="F130" s="53"/>
      <c r="G130" s="53"/>
      <c r="H130" s="53"/>
      <c r="I130" s="53"/>
      <c r="J130" s="53"/>
      <c r="K130" s="100"/>
      <c r="L130" s="100"/>
    </row>
    <row r="131" spans="1:12" ht="12.75" customHeight="1" x14ac:dyDescent="0.25">
      <c r="A131" s="53"/>
      <c r="B131" s="43"/>
      <c r="C131" s="43"/>
      <c r="D131" s="99"/>
      <c r="E131" s="53"/>
      <c r="F131" s="53"/>
      <c r="G131" s="53"/>
      <c r="H131" s="53"/>
      <c r="I131" s="53"/>
      <c r="J131" s="53"/>
      <c r="K131" s="100"/>
      <c r="L131" s="100"/>
    </row>
    <row r="132" spans="1:12" ht="12.75" customHeight="1" x14ac:dyDescent="0.25">
      <c r="A132" s="53"/>
      <c r="B132" s="43"/>
      <c r="C132" s="43"/>
      <c r="D132" s="99"/>
      <c r="E132" s="53"/>
      <c r="F132" s="53"/>
      <c r="G132" s="53"/>
      <c r="H132" s="53"/>
      <c r="I132" s="53"/>
      <c r="J132" s="53"/>
      <c r="K132" s="100"/>
      <c r="L132" s="100"/>
    </row>
    <row r="133" spans="1:12" ht="12.75" customHeight="1" x14ac:dyDescent="0.25">
      <c r="A133" s="53"/>
      <c r="B133" s="43"/>
      <c r="C133" s="43"/>
      <c r="D133" s="99"/>
      <c r="E133" s="53"/>
      <c r="F133" s="53"/>
      <c r="G133" s="53"/>
      <c r="H133" s="53"/>
      <c r="I133" s="53"/>
      <c r="J133" s="53"/>
      <c r="K133" s="100"/>
      <c r="L133" s="100"/>
    </row>
    <row r="134" spans="1:12" ht="12.75" customHeight="1" x14ac:dyDescent="0.25">
      <c r="A134" s="53"/>
      <c r="B134" s="43"/>
      <c r="C134" s="43"/>
      <c r="D134" s="99"/>
      <c r="E134" s="53"/>
      <c r="F134" s="53"/>
      <c r="G134" s="53"/>
      <c r="H134" s="53"/>
      <c r="I134" s="53"/>
      <c r="J134" s="53"/>
      <c r="K134" s="100"/>
      <c r="L134" s="100"/>
    </row>
    <row r="135" spans="1:12" ht="12.75" customHeight="1" x14ac:dyDescent="0.25">
      <c r="A135" s="53"/>
      <c r="B135" s="43"/>
      <c r="C135" s="43"/>
      <c r="D135" s="99"/>
      <c r="E135" s="53"/>
      <c r="F135" s="53"/>
      <c r="G135" s="53"/>
      <c r="H135" s="53"/>
      <c r="I135" s="53"/>
      <c r="J135" s="53"/>
      <c r="K135" s="100"/>
      <c r="L135" s="100"/>
    </row>
    <row r="136" spans="1:12" ht="12.75" customHeight="1" x14ac:dyDescent="0.25">
      <c r="A136" s="53"/>
      <c r="B136" s="43"/>
      <c r="C136" s="43"/>
      <c r="D136" s="99"/>
      <c r="E136" s="53"/>
      <c r="F136" s="53"/>
      <c r="G136" s="53"/>
      <c r="H136" s="53"/>
      <c r="I136" s="53"/>
      <c r="J136" s="53"/>
      <c r="K136" s="100"/>
      <c r="L136" s="100"/>
    </row>
    <row r="137" spans="1:12" ht="12.75" customHeight="1" x14ac:dyDescent="0.25">
      <c r="A137" s="53"/>
      <c r="B137" s="43"/>
      <c r="C137" s="43"/>
      <c r="D137" s="99"/>
      <c r="E137" s="53"/>
      <c r="F137" s="53"/>
      <c r="G137" s="53"/>
      <c r="H137" s="53"/>
      <c r="I137" s="53"/>
      <c r="J137" s="53"/>
      <c r="K137" s="100"/>
      <c r="L137" s="100"/>
    </row>
    <row r="138" spans="1:12" ht="12.75" customHeight="1" x14ac:dyDescent="0.25">
      <c r="A138" s="53"/>
      <c r="B138" s="43"/>
      <c r="C138" s="43"/>
      <c r="D138" s="99"/>
      <c r="E138" s="53"/>
      <c r="F138" s="53"/>
      <c r="G138" s="53"/>
      <c r="H138" s="53"/>
      <c r="I138" s="53"/>
      <c r="J138" s="53"/>
      <c r="K138" s="100"/>
      <c r="L138" s="100"/>
    </row>
    <row r="139" spans="1:12" ht="12.75" customHeight="1" x14ac:dyDescent="0.25">
      <c r="A139" s="53"/>
      <c r="B139" s="43"/>
      <c r="C139" s="43"/>
      <c r="D139" s="99"/>
      <c r="E139" s="53"/>
      <c r="F139" s="53"/>
      <c r="G139" s="53"/>
      <c r="H139" s="53"/>
      <c r="I139" s="53"/>
      <c r="J139" s="53"/>
      <c r="K139" s="100"/>
      <c r="L139" s="100"/>
    </row>
    <row r="140" spans="1:12" ht="12.75" customHeight="1" x14ac:dyDescent="0.25">
      <c r="A140" s="53"/>
      <c r="B140" s="43"/>
      <c r="C140" s="43"/>
      <c r="D140" s="99"/>
      <c r="E140" s="53"/>
      <c r="F140" s="53"/>
      <c r="G140" s="53"/>
      <c r="H140" s="53"/>
      <c r="I140" s="53"/>
      <c r="J140" s="53"/>
      <c r="K140" s="100"/>
      <c r="L140" s="100"/>
    </row>
    <row r="141" spans="1:12" ht="12.75" customHeight="1" x14ac:dyDescent="0.25">
      <c r="A141" s="53"/>
      <c r="B141" s="43"/>
      <c r="C141" s="43"/>
      <c r="D141" s="99"/>
      <c r="E141" s="53"/>
      <c r="F141" s="53"/>
      <c r="G141" s="53"/>
      <c r="H141" s="53"/>
      <c r="I141" s="53"/>
      <c r="J141" s="53"/>
      <c r="K141" s="100"/>
      <c r="L141" s="100"/>
    </row>
    <row r="142" spans="1:12" ht="12.75" customHeight="1" x14ac:dyDescent="0.25">
      <c r="A142" s="53"/>
      <c r="B142" s="43"/>
      <c r="C142" s="43"/>
      <c r="D142" s="99"/>
      <c r="E142" s="53"/>
      <c r="F142" s="53"/>
      <c r="G142" s="53"/>
      <c r="H142" s="53"/>
      <c r="I142" s="53"/>
      <c r="J142" s="53"/>
      <c r="K142" s="100"/>
      <c r="L142" s="100"/>
    </row>
    <row r="143" spans="1:12" ht="12.75" customHeight="1" x14ac:dyDescent="0.25">
      <c r="A143" s="53"/>
      <c r="B143" s="43"/>
      <c r="C143" s="43"/>
      <c r="D143" s="99"/>
      <c r="E143" s="53"/>
      <c r="F143" s="53"/>
      <c r="G143" s="53"/>
      <c r="H143" s="53"/>
      <c r="I143" s="53"/>
      <c r="J143" s="53"/>
      <c r="K143" s="100"/>
      <c r="L143" s="100"/>
    </row>
    <row r="144" spans="1:12" x14ac:dyDescent="0.25">
      <c r="A144" s="53"/>
      <c r="B144" s="43"/>
      <c r="C144" s="43"/>
      <c r="D144" s="99"/>
      <c r="E144" s="53"/>
      <c r="F144" s="53"/>
      <c r="G144" s="53"/>
      <c r="H144" s="53"/>
      <c r="I144" s="53"/>
      <c r="J144" s="53"/>
      <c r="K144" s="100"/>
      <c r="L144" s="100"/>
    </row>
    <row r="145" spans="1:12" x14ac:dyDescent="0.25">
      <c r="A145" s="53"/>
      <c r="B145" s="43"/>
      <c r="C145" s="43"/>
      <c r="D145" s="99"/>
      <c r="E145" s="53"/>
      <c r="F145" s="53"/>
      <c r="G145" s="53"/>
      <c r="H145" s="53"/>
      <c r="I145" s="53"/>
      <c r="J145" s="53"/>
      <c r="K145" s="100"/>
      <c r="L145" s="100"/>
    </row>
    <row r="146" spans="1:12" x14ac:dyDescent="0.25">
      <c r="A146" s="53"/>
      <c r="B146" s="43"/>
      <c r="C146" s="43"/>
      <c r="D146" s="99"/>
      <c r="E146" s="53"/>
      <c r="F146" s="53"/>
      <c r="G146" s="53"/>
      <c r="H146" s="53"/>
      <c r="I146" s="53"/>
      <c r="J146" s="53"/>
      <c r="K146" s="100"/>
      <c r="L146" s="100"/>
    </row>
    <row r="147" spans="1:12" x14ac:dyDescent="0.25">
      <c r="A147" s="53"/>
      <c r="B147" s="43"/>
      <c r="C147" s="43"/>
      <c r="D147" s="99"/>
      <c r="E147" s="53"/>
      <c r="F147" s="53"/>
      <c r="G147" s="53"/>
      <c r="H147" s="53"/>
      <c r="I147" s="53"/>
      <c r="J147" s="53"/>
      <c r="K147" s="100"/>
      <c r="L147" s="100"/>
    </row>
    <row r="148" spans="1:12" x14ac:dyDescent="0.25">
      <c r="A148" s="53"/>
      <c r="B148" s="43"/>
      <c r="C148" s="43"/>
      <c r="D148" s="99"/>
      <c r="E148" s="53"/>
      <c r="F148" s="53"/>
      <c r="G148" s="53"/>
      <c r="H148" s="53"/>
      <c r="I148" s="53"/>
      <c r="J148" s="53"/>
      <c r="K148" s="100"/>
      <c r="L148" s="100"/>
    </row>
    <row r="149" spans="1:12" x14ac:dyDescent="0.25">
      <c r="A149" s="53"/>
      <c r="B149" s="43"/>
      <c r="C149" s="43"/>
      <c r="D149" s="99"/>
      <c r="E149" s="53"/>
      <c r="F149" s="53"/>
      <c r="G149" s="53"/>
      <c r="H149" s="53"/>
      <c r="I149" s="53"/>
      <c r="J149" s="53"/>
      <c r="K149" s="100"/>
      <c r="L149" s="100"/>
    </row>
    <row r="154" spans="1:12" ht="12.75" customHeight="1" x14ac:dyDescent="0.25"/>
    <row r="155" spans="1:12" ht="12.75" customHeight="1" x14ac:dyDescent="0.25"/>
    <row r="156" spans="1:12" ht="12.75" customHeight="1" x14ac:dyDescent="0.25"/>
    <row r="157" spans="1:12" ht="12.75" customHeight="1" x14ac:dyDescent="0.25"/>
    <row r="158" spans="1:12" ht="12.75" customHeight="1" x14ac:dyDescent="0.25">
      <c r="A158" s="53"/>
      <c r="B158" s="53"/>
      <c r="C158" s="53"/>
      <c r="D158" s="99"/>
      <c r="E158" s="53"/>
      <c r="F158" s="53"/>
      <c r="G158" s="53"/>
      <c r="H158" s="53"/>
      <c r="I158" s="53"/>
      <c r="J158" s="53"/>
      <c r="K158" s="100"/>
      <c r="L158" s="100"/>
    </row>
    <row r="159" spans="1:12" ht="12.75" customHeight="1" x14ac:dyDescent="0.25">
      <c r="A159" s="53"/>
      <c r="B159" s="53"/>
      <c r="C159" s="53"/>
      <c r="D159" s="99"/>
      <c r="E159" s="53"/>
      <c r="F159" s="53"/>
      <c r="G159" s="53"/>
      <c r="H159" s="53"/>
      <c r="I159" s="53"/>
      <c r="J159" s="53"/>
      <c r="K159" s="100"/>
      <c r="L159" s="100"/>
    </row>
    <row r="160" spans="1:12" ht="12.75" customHeight="1" x14ac:dyDescent="0.25">
      <c r="A160" s="53"/>
      <c r="B160" s="43"/>
      <c r="C160" s="43"/>
      <c r="D160" s="99"/>
      <c r="E160" s="53"/>
      <c r="F160" s="53"/>
      <c r="G160" s="53"/>
      <c r="H160" s="53"/>
      <c r="I160" s="53"/>
      <c r="J160" s="53"/>
      <c r="K160" s="100"/>
      <c r="L160" s="100"/>
    </row>
    <row r="161" spans="1:12" ht="12.75" customHeight="1" x14ac:dyDescent="0.25">
      <c r="A161" s="53"/>
      <c r="B161" s="43"/>
      <c r="C161" s="43"/>
      <c r="D161" s="99"/>
      <c r="E161" s="53"/>
      <c r="F161" s="53"/>
      <c r="G161" s="53"/>
      <c r="H161" s="53"/>
      <c r="I161" s="53"/>
      <c r="J161" s="53"/>
      <c r="K161" s="100"/>
      <c r="L161" s="100"/>
    </row>
    <row r="162" spans="1:12" ht="12.75" customHeight="1" x14ac:dyDescent="0.25">
      <c r="A162" s="53"/>
      <c r="B162" s="43"/>
      <c r="C162" s="43"/>
      <c r="D162" s="99"/>
      <c r="E162" s="53"/>
      <c r="F162" s="53"/>
      <c r="G162" s="53"/>
      <c r="H162" s="53"/>
      <c r="I162" s="53"/>
      <c r="J162" s="53"/>
      <c r="K162" s="100"/>
      <c r="L162" s="100"/>
    </row>
    <row r="163" spans="1:12" ht="12.75" customHeight="1" x14ac:dyDescent="0.25">
      <c r="A163" s="53"/>
      <c r="B163" s="43"/>
      <c r="C163" s="43"/>
      <c r="D163" s="99"/>
      <c r="E163" s="53"/>
      <c r="F163" s="53"/>
      <c r="G163" s="53"/>
      <c r="H163" s="53"/>
      <c r="I163" s="53"/>
      <c r="J163" s="53"/>
      <c r="K163" s="100"/>
      <c r="L163" s="100"/>
    </row>
    <row r="164" spans="1:12" ht="12.75" customHeight="1" x14ac:dyDescent="0.25">
      <c r="A164" s="53"/>
      <c r="B164" s="43"/>
      <c r="C164" s="43"/>
      <c r="D164" s="99"/>
      <c r="E164" s="53"/>
      <c r="F164" s="53"/>
      <c r="G164" s="53"/>
      <c r="H164" s="53"/>
      <c r="I164" s="53"/>
      <c r="J164" s="53"/>
      <c r="K164" s="100"/>
      <c r="L164" s="100"/>
    </row>
    <row r="165" spans="1:12" ht="12.75" customHeight="1" x14ac:dyDescent="0.25">
      <c r="A165" s="53"/>
      <c r="B165" s="43"/>
      <c r="C165" s="43"/>
      <c r="D165" s="99"/>
      <c r="E165" s="53"/>
      <c r="F165" s="53"/>
      <c r="G165" s="53"/>
      <c r="H165" s="53"/>
      <c r="I165" s="53"/>
      <c r="J165" s="53"/>
      <c r="K165" s="100"/>
      <c r="L165" s="100"/>
    </row>
    <row r="166" spans="1:12" ht="12.75" customHeight="1" x14ac:dyDescent="0.25">
      <c r="A166" s="53"/>
      <c r="B166" s="43"/>
      <c r="C166" s="43"/>
      <c r="D166" s="99"/>
      <c r="E166" s="53"/>
      <c r="F166" s="53"/>
      <c r="G166" s="53"/>
      <c r="H166" s="53"/>
      <c r="I166" s="53"/>
      <c r="J166" s="53"/>
      <c r="K166" s="100"/>
      <c r="L166" s="100"/>
    </row>
    <row r="167" spans="1:12" ht="12.75" customHeight="1" x14ac:dyDescent="0.25">
      <c r="A167" s="53"/>
      <c r="B167" s="43"/>
      <c r="C167" s="43"/>
      <c r="D167" s="99"/>
      <c r="E167" s="53"/>
      <c r="F167" s="53"/>
      <c r="G167" s="53"/>
      <c r="H167" s="53"/>
      <c r="I167" s="53"/>
      <c r="J167" s="53"/>
      <c r="K167" s="100"/>
      <c r="L167" s="100"/>
    </row>
    <row r="168" spans="1:12" x14ac:dyDescent="0.25">
      <c r="A168" s="53"/>
      <c r="B168" s="43"/>
      <c r="C168" s="43"/>
      <c r="D168" s="99"/>
      <c r="E168" s="53"/>
      <c r="F168" s="53"/>
      <c r="G168" s="53"/>
      <c r="H168" s="53"/>
      <c r="I168" s="53"/>
      <c r="J168" s="53"/>
      <c r="K168" s="100"/>
      <c r="L168" s="100"/>
    </row>
    <row r="169" spans="1:12" x14ac:dyDescent="0.25">
      <c r="A169" s="53"/>
      <c r="B169" s="43"/>
      <c r="C169" s="43"/>
      <c r="D169" s="99"/>
      <c r="E169" s="53"/>
      <c r="F169" s="53"/>
      <c r="G169" s="53"/>
      <c r="H169" s="53"/>
      <c r="I169" s="53"/>
      <c r="J169" s="53"/>
      <c r="K169" s="100"/>
      <c r="L169" s="100"/>
    </row>
    <row r="170" spans="1:12" ht="12.75" customHeight="1" x14ac:dyDescent="0.25">
      <c r="A170" s="53"/>
      <c r="B170" s="43"/>
      <c r="C170" s="43"/>
      <c r="D170" s="99"/>
      <c r="E170" s="53"/>
      <c r="F170" s="53"/>
      <c r="G170" s="53"/>
      <c r="H170" s="53"/>
      <c r="I170" s="53"/>
      <c r="J170" s="53"/>
      <c r="K170" s="100"/>
      <c r="L170" s="100"/>
    </row>
    <row r="171" spans="1:12" ht="12.75" customHeight="1" x14ac:dyDescent="0.25">
      <c r="A171" s="53"/>
      <c r="B171" s="43"/>
      <c r="C171" s="43"/>
      <c r="D171" s="99"/>
      <c r="E171" s="53"/>
      <c r="F171" s="53"/>
      <c r="G171" s="53"/>
      <c r="H171" s="53"/>
      <c r="I171" s="53"/>
      <c r="J171" s="53"/>
      <c r="K171" s="100"/>
      <c r="L171" s="100"/>
    </row>
    <row r="172" spans="1:12" ht="12.75" customHeight="1" x14ac:dyDescent="0.25">
      <c r="A172" s="53"/>
      <c r="B172" s="43"/>
      <c r="C172" s="43"/>
      <c r="D172" s="99"/>
      <c r="E172" s="53"/>
      <c r="F172" s="53"/>
      <c r="G172" s="53"/>
      <c r="H172" s="53"/>
      <c r="I172" s="53"/>
      <c r="J172" s="53"/>
      <c r="K172" s="100"/>
      <c r="L172" s="100"/>
    </row>
    <row r="173" spans="1:12" ht="12.75" customHeight="1" x14ac:dyDescent="0.25">
      <c r="A173" s="53"/>
      <c r="B173" s="43"/>
      <c r="C173" s="43"/>
      <c r="D173" s="99"/>
      <c r="E173" s="53"/>
      <c r="F173" s="53"/>
      <c r="G173" s="53"/>
      <c r="H173" s="53"/>
      <c r="I173" s="53"/>
      <c r="J173" s="53"/>
      <c r="K173" s="100"/>
      <c r="L173" s="100"/>
    </row>
    <row r="174" spans="1:12" ht="12.75" customHeight="1" x14ac:dyDescent="0.25">
      <c r="A174" s="53"/>
      <c r="B174" s="53"/>
      <c r="C174" s="53"/>
      <c r="D174" s="99"/>
      <c r="E174" s="53"/>
      <c r="F174" s="53"/>
      <c r="G174" s="53"/>
      <c r="H174" s="53"/>
      <c r="I174" s="53"/>
      <c r="J174" s="53"/>
      <c r="K174" s="100"/>
      <c r="L174" s="100"/>
    </row>
    <row r="175" spans="1:12" ht="12.75" customHeight="1" x14ac:dyDescent="0.25">
      <c r="A175" s="53"/>
      <c r="B175" s="53"/>
      <c r="C175" s="53"/>
      <c r="D175" s="99"/>
      <c r="E175" s="53"/>
      <c r="F175" s="53"/>
      <c r="G175" s="53"/>
      <c r="H175" s="53"/>
      <c r="I175" s="53"/>
      <c r="J175" s="53"/>
      <c r="K175" s="100"/>
      <c r="L175" s="100"/>
    </row>
    <row r="176" spans="1:12" ht="12.75" customHeight="1" x14ac:dyDescent="0.25">
      <c r="A176" s="53"/>
      <c r="B176" s="43"/>
      <c r="C176" s="43"/>
      <c r="D176" s="99"/>
      <c r="E176" s="53"/>
      <c r="F176" s="53"/>
      <c r="G176" s="53"/>
      <c r="H176" s="53"/>
      <c r="I176" s="53"/>
      <c r="J176" s="53"/>
      <c r="K176" s="100"/>
      <c r="L176" s="100"/>
    </row>
    <row r="177" spans="1:12" ht="12.75" customHeight="1" x14ac:dyDescent="0.25">
      <c r="A177" s="53"/>
      <c r="B177" s="43"/>
      <c r="C177" s="43"/>
      <c r="D177" s="99"/>
      <c r="E177" s="53"/>
      <c r="F177" s="53"/>
      <c r="G177" s="53"/>
      <c r="H177" s="53"/>
      <c r="I177" s="53"/>
      <c r="J177" s="53"/>
      <c r="K177" s="100"/>
      <c r="L177" s="100"/>
    </row>
    <row r="178" spans="1:12" ht="12.75" customHeight="1" x14ac:dyDescent="0.25">
      <c r="A178" s="53"/>
      <c r="B178" s="43"/>
      <c r="C178" s="43"/>
      <c r="D178" s="99"/>
      <c r="E178" s="53"/>
      <c r="F178" s="53"/>
      <c r="G178" s="53"/>
      <c r="H178" s="53"/>
      <c r="I178" s="53"/>
      <c r="J178" s="53"/>
      <c r="K178" s="100"/>
      <c r="L178" s="100"/>
    </row>
    <row r="179" spans="1:12" ht="12.75" customHeight="1" x14ac:dyDescent="0.25">
      <c r="A179" s="53"/>
      <c r="B179" s="43"/>
      <c r="C179" s="43"/>
      <c r="D179" s="99"/>
      <c r="E179" s="53"/>
      <c r="F179" s="53"/>
      <c r="G179" s="53"/>
      <c r="H179" s="53"/>
      <c r="I179" s="53"/>
      <c r="J179" s="53"/>
      <c r="K179" s="100"/>
      <c r="L179" s="100"/>
    </row>
    <row r="180" spans="1:12" ht="12.75" customHeight="1" x14ac:dyDescent="0.25">
      <c r="A180" s="53"/>
      <c r="B180" s="43"/>
      <c r="C180" s="43"/>
      <c r="D180" s="99"/>
      <c r="E180" s="53"/>
      <c r="F180" s="53"/>
      <c r="G180" s="53"/>
      <c r="H180" s="53"/>
      <c r="I180" s="53"/>
      <c r="J180" s="53"/>
      <c r="K180" s="100"/>
      <c r="L180" s="100"/>
    </row>
    <row r="181" spans="1:12" ht="12.75" customHeight="1" x14ac:dyDescent="0.25">
      <c r="A181" s="53"/>
      <c r="B181" s="43"/>
      <c r="C181" s="43"/>
      <c r="D181" s="99"/>
      <c r="E181" s="53"/>
      <c r="F181" s="53"/>
      <c r="G181" s="53"/>
      <c r="H181" s="53"/>
      <c r="I181" s="53"/>
      <c r="J181" s="53"/>
      <c r="K181" s="100"/>
      <c r="L181" s="100"/>
    </row>
    <row r="182" spans="1:12" ht="12.75" customHeight="1" x14ac:dyDescent="0.25">
      <c r="A182" s="53"/>
      <c r="B182" s="43"/>
      <c r="C182" s="43"/>
      <c r="D182" s="99"/>
      <c r="E182" s="53"/>
      <c r="F182" s="53"/>
      <c r="G182" s="53"/>
      <c r="H182" s="53"/>
      <c r="I182" s="53"/>
      <c r="J182" s="53"/>
      <c r="K182" s="100"/>
      <c r="L182" s="100"/>
    </row>
    <row r="183" spans="1:12" ht="12.75" customHeight="1" x14ac:dyDescent="0.25">
      <c r="A183" s="53"/>
      <c r="B183" s="43"/>
      <c r="C183" s="43"/>
      <c r="D183" s="99"/>
      <c r="E183" s="53"/>
      <c r="F183" s="53"/>
      <c r="G183" s="53"/>
      <c r="H183" s="53"/>
      <c r="I183" s="53"/>
      <c r="J183" s="53"/>
      <c r="K183" s="100"/>
      <c r="L183" s="100"/>
    </row>
    <row r="184" spans="1:12" ht="12.75" customHeight="1" x14ac:dyDescent="0.25">
      <c r="A184" s="53"/>
      <c r="B184" s="43"/>
      <c r="C184" s="43"/>
      <c r="D184" s="99"/>
      <c r="E184" s="53"/>
      <c r="F184" s="53"/>
      <c r="G184" s="53"/>
      <c r="H184" s="53"/>
      <c r="I184" s="53"/>
      <c r="J184" s="53"/>
      <c r="K184" s="100"/>
      <c r="L184" s="100"/>
    </row>
    <row r="185" spans="1:12" ht="12.75" customHeight="1" x14ac:dyDescent="0.25">
      <c r="A185" s="53"/>
      <c r="B185" s="43"/>
      <c r="C185" s="43"/>
      <c r="D185" s="99"/>
      <c r="E185" s="53"/>
      <c r="F185" s="53"/>
      <c r="G185" s="53"/>
      <c r="H185" s="53"/>
      <c r="I185" s="53"/>
      <c r="J185" s="53"/>
      <c r="K185" s="100"/>
      <c r="L185" s="100"/>
    </row>
    <row r="186" spans="1:12" ht="12.75" customHeight="1" x14ac:dyDescent="0.25">
      <c r="A186" s="53"/>
      <c r="B186" s="43"/>
      <c r="C186" s="43"/>
      <c r="D186" s="99"/>
      <c r="E186" s="53"/>
      <c r="F186" s="53"/>
      <c r="G186" s="53"/>
      <c r="H186" s="53"/>
      <c r="I186" s="53"/>
      <c r="J186" s="53"/>
      <c r="K186" s="100"/>
      <c r="L186" s="100"/>
    </row>
    <row r="187" spans="1:12" ht="12.75" customHeight="1" x14ac:dyDescent="0.25">
      <c r="A187" s="53"/>
      <c r="B187" s="43"/>
      <c r="C187" s="43"/>
      <c r="D187" s="99"/>
      <c r="E187" s="53"/>
      <c r="F187" s="53"/>
      <c r="G187" s="53"/>
      <c r="H187" s="53"/>
      <c r="I187" s="53"/>
      <c r="J187" s="53"/>
      <c r="K187" s="100"/>
      <c r="L187" s="100"/>
    </row>
    <row r="188" spans="1:12" ht="12.75" customHeight="1" x14ac:dyDescent="0.25">
      <c r="A188" s="53"/>
      <c r="B188" s="43"/>
      <c r="C188" s="43"/>
      <c r="D188" s="99"/>
      <c r="E188" s="53"/>
      <c r="F188" s="53"/>
      <c r="G188" s="53"/>
      <c r="H188" s="53"/>
      <c r="I188" s="53"/>
      <c r="J188" s="53"/>
      <c r="K188" s="100"/>
      <c r="L188" s="100"/>
    </row>
    <row r="189" spans="1:12" ht="12.75" customHeight="1" x14ac:dyDescent="0.25">
      <c r="A189" s="53"/>
      <c r="B189" s="43"/>
      <c r="C189" s="43"/>
      <c r="D189" s="99"/>
      <c r="E189" s="53"/>
      <c r="F189" s="53"/>
      <c r="G189" s="53"/>
      <c r="H189" s="53"/>
      <c r="I189" s="53"/>
      <c r="J189" s="53"/>
      <c r="K189" s="100"/>
      <c r="L189" s="100"/>
    </row>
    <row r="190" spans="1:12" ht="12.75" customHeight="1" x14ac:dyDescent="0.25">
      <c r="A190" s="53"/>
      <c r="B190" s="43"/>
      <c r="C190" s="43"/>
      <c r="D190" s="99"/>
      <c r="E190" s="53"/>
      <c r="F190" s="53"/>
      <c r="G190" s="53"/>
      <c r="H190" s="53"/>
      <c r="I190" s="53"/>
      <c r="J190" s="53"/>
      <c r="K190" s="100"/>
      <c r="L190" s="100"/>
    </row>
    <row r="191" spans="1:12" ht="12.75" customHeight="1" x14ac:dyDescent="0.25">
      <c r="A191" s="53"/>
      <c r="B191" s="43"/>
      <c r="C191" s="43"/>
      <c r="D191" s="99"/>
      <c r="E191" s="53"/>
      <c r="F191" s="53"/>
      <c r="G191" s="53"/>
      <c r="H191" s="53"/>
      <c r="I191" s="53"/>
      <c r="J191" s="53"/>
      <c r="K191" s="100"/>
      <c r="L191" s="100"/>
    </row>
    <row r="192" spans="1:12" ht="12.75" customHeight="1" x14ac:dyDescent="0.25">
      <c r="A192" s="53"/>
      <c r="B192" s="43"/>
      <c r="C192" s="43"/>
      <c r="D192" s="99"/>
      <c r="E192" s="53"/>
      <c r="F192" s="53"/>
      <c r="G192" s="53"/>
      <c r="H192" s="53"/>
      <c r="I192" s="53"/>
      <c r="J192" s="53"/>
      <c r="K192" s="100"/>
      <c r="L192" s="100"/>
    </row>
    <row r="193" spans="1:12" ht="12.75" customHeight="1" x14ac:dyDescent="0.25">
      <c r="A193" s="53"/>
      <c r="B193" s="43"/>
      <c r="C193" s="43"/>
      <c r="D193" s="99"/>
      <c r="E193" s="53"/>
      <c r="F193" s="53"/>
      <c r="G193" s="53"/>
      <c r="H193" s="53"/>
      <c r="I193" s="53"/>
      <c r="J193" s="53"/>
      <c r="K193" s="100"/>
      <c r="L193" s="100"/>
    </row>
    <row r="194" spans="1:12" x14ac:dyDescent="0.25">
      <c r="A194" s="53"/>
      <c r="B194" s="43"/>
      <c r="C194" s="43"/>
      <c r="D194" s="99"/>
      <c r="E194" s="53"/>
      <c r="F194" s="53"/>
      <c r="G194" s="53"/>
      <c r="H194" s="53"/>
      <c r="I194" s="53"/>
      <c r="J194" s="53"/>
      <c r="K194" s="100"/>
      <c r="L194" s="100"/>
    </row>
    <row r="195" spans="1:12" x14ac:dyDescent="0.25">
      <c r="A195" s="53"/>
      <c r="B195" s="43"/>
      <c r="C195" s="43"/>
      <c r="D195" s="99"/>
      <c r="E195" s="53"/>
      <c r="F195" s="53"/>
      <c r="G195" s="53"/>
      <c r="H195" s="53"/>
      <c r="I195" s="53"/>
      <c r="J195" s="53"/>
      <c r="K195" s="100"/>
      <c r="L195" s="100"/>
    </row>
    <row r="196" spans="1:12" ht="12.75" customHeight="1" x14ac:dyDescent="0.25">
      <c r="A196" s="53"/>
      <c r="B196" s="43"/>
      <c r="C196" s="43"/>
      <c r="D196" s="99"/>
      <c r="E196" s="53"/>
      <c r="F196" s="53"/>
      <c r="G196" s="53"/>
      <c r="H196" s="53"/>
      <c r="I196" s="53"/>
      <c r="J196" s="53"/>
      <c r="K196" s="100"/>
      <c r="L196" s="100"/>
    </row>
    <row r="197" spans="1:12" ht="12.75" customHeight="1" x14ac:dyDescent="0.25">
      <c r="A197" s="53"/>
      <c r="B197" s="43"/>
      <c r="C197" s="43"/>
      <c r="D197" s="99"/>
      <c r="E197" s="53"/>
      <c r="F197" s="53"/>
      <c r="G197" s="53"/>
      <c r="H197" s="53"/>
      <c r="I197" s="53"/>
      <c r="J197" s="53"/>
      <c r="K197" s="100"/>
      <c r="L197" s="100"/>
    </row>
    <row r="198" spans="1:12" ht="12.75" customHeight="1" x14ac:dyDescent="0.25">
      <c r="A198" s="53"/>
      <c r="B198" s="43"/>
      <c r="C198" s="43"/>
      <c r="D198" s="99"/>
      <c r="E198" s="53"/>
      <c r="F198" s="53"/>
      <c r="G198" s="53"/>
      <c r="H198" s="53"/>
      <c r="I198" s="53"/>
      <c r="J198" s="53"/>
      <c r="K198" s="100"/>
      <c r="L198" s="100"/>
    </row>
    <row r="199" spans="1:12" ht="12.75" customHeight="1" x14ac:dyDescent="0.25">
      <c r="A199" s="53"/>
      <c r="B199" s="43"/>
      <c r="C199" s="43"/>
      <c r="D199" s="99"/>
      <c r="E199" s="53"/>
      <c r="F199" s="53"/>
      <c r="G199" s="53"/>
      <c r="H199" s="53"/>
      <c r="I199" s="53"/>
      <c r="J199" s="53"/>
      <c r="K199" s="100"/>
      <c r="L199" s="100"/>
    </row>
    <row r="200" spans="1:12" ht="12.75" customHeight="1" x14ac:dyDescent="0.25">
      <c r="A200" s="53"/>
      <c r="B200" s="53"/>
      <c r="C200" s="53"/>
      <c r="D200" s="99"/>
      <c r="E200" s="53"/>
      <c r="F200" s="53"/>
      <c r="G200" s="53"/>
      <c r="H200" s="53"/>
      <c r="I200" s="53"/>
      <c r="J200" s="53"/>
      <c r="K200" s="100"/>
      <c r="L200" s="100"/>
    </row>
    <row r="201" spans="1:12" ht="12.75" customHeight="1" x14ac:dyDescent="0.25">
      <c r="A201" s="53"/>
      <c r="B201" s="53"/>
      <c r="C201" s="53"/>
      <c r="D201" s="99"/>
      <c r="E201" s="53"/>
      <c r="F201" s="53"/>
      <c r="G201" s="53"/>
      <c r="H201" s="53"/>
      <c r="I201" s="53"/>
      <c r="J201" s="53"/>
      <c r="K201" s="100"/>
      <c r="L201" s="100"/>
    </row>
    <row r="202" spans="1:12" ht="12.75" customHeight="1" x14ac:dyDescent="0.25">
      <c r="A202" s="53"/>
      <c r="B202" s="43"/>
      <c r="C202" s="43"/>
      <c r="D202" s="99"/>
      <c r="E202" s="53"/>
      <c r="F202" s="53"/>
      <c r="G202" s="53"/>
      <c r="H202" s="53"/>
      <c r="I202" s="53"/>
      <c r="J202" s="53"/>
      <c r="K202" s="100"/>
      <c r="L202" s="100"/>
    </row>
    <row r="203" spans="1:12" ht="12.75" customHeight="1" x14ac:dyDescent="0.25">
      <c r="A203" s="53"/>
      <c r="B203" s="43"/>
      <c r="C203" s="43"/>
      <c r="D203" s="99"/>
      <c r="E203" s="53"/>
      <c r="F203" s="53"/>
      <c r="G203" s="53"/>
      <c r="H203" s="53"/>
      <c r="I203" s="53"/>
      <c r="J203" s="53"/>
      <c r="K203" s="100"/>
      <c r="L203" s="100"/>
    </row>
    <row r="204" spans="1:12" ht="12.75" customHeight="1" x14ac:dyDescent="0.25">
      <c r="A204" s="53"/>
      <c r="B204" s="43"/>
      <c r="C204" s="43"/>
      <c r="D204" s="99"/>
      <c r="E204" s="53"/>
      <c r="F204" s="53"/>
      <c r="G204" s="53"/>
      <c r="H204" s="53"/>
      <c r="I204" s="53"/>
      <c r="J204" s="53"/>
      <c r="K204" s="100"/>
      <c r="L204" s="100"/>
    </row>
    <row r="205" spans="1:12" ht="12.75" customHeight="1" x14ac:dyDescent="0.25">
      <c r="A205" s="53"/>
      <c r="B205" s="43"/>
      <c r="C205" s="43"/>
      <c r="D205" s="99"/>
      <c r="E205" s="53"/>
      <c r="F205" s="53"/>
      <c r="G205" s="53"/>
      <c r="H205" s="53"/>
      <c r="I205" s="53"/>
      <c r="J205" s="53"/>
      <c r="K205" s="100"/>
      <c r="L205" s="100"/>
    </row>
    <row r="206" spans="1:12" ht="12.75" customHeight="1" x14ac:dyDescent="0.25">
      <c r="A206" s="53"/>
      <c r="B206" s="43"/>
      <c r="C206" s="43"/>
      <c r="D206" s="99"/>
      <c r="E206" s="53"/>
      <c r="F206" s="53"/>
      <c r="G206" s="53"/>
      <c r="H206" s="53"/>
      <c r="I206" s="53"/>
      <c r="J206" s="53"/>
      <c r="K206" s="100"/>
      <c r="L206" s="100"/>
    </row>
    <row r="207" spans="1:12" ht="12.75" customHeight="1" x14ac:dyDescent="0.25">
      <c r="A207" s="53"/>
      <c r="B207" s="43"/>
      <c r="C207" s="43"/>
      <c r="D207" s="99"/>
      <c r="E207" s="53"/>
      <c r="F207" s="53"/>
      <c r="G207" s="53"/>
      <c r="H207" s="53"/>
      <c r="I207" s="53"/>
      <c r="J207" s="53"/>
      <c r="K207" s="100"/>
      <c r="L207" s="100"/>
    </row>
    <row r="208" spans="1:12" ht="12.75" customHeight="1" x14ac:dyDescent="0.25">
      <c r="A208" s="53"/>
      <c r="B208" s="43"/>
      <c r="C208" s="43"/>
      <c r="D208" s="99"/>
      <c r="E208" s="53"/>
      <c r="F208" s="53"/>
      <c r="G208" s="53"/>
      <c r="H208" s="53"/>
      <c r="I208" s="53"/>
      <c r="J208" s="53"/>
      <c r="K208" s="100"/>
      <c r="L208" s="100"/>
    </row>
    <row r="209" spans="1:12" ht="12.75" customHeight="1" x14ac:dyDescent="0.25">
      <c r="A209" s="53"/>
      <c r="B209" s="43"/>
      <c r="C209" s="43"/>
      <c r="D209" s="99"/>
      <c r="E209" s="53"/>
      <c r="F209" s="53"/>
      <c r="G209" s="53"/>
      <c r="H209" s="53"/>
      <c r="I209" s="53"/>
      <c r="J209" s="53"/>
      <c r="K209" s="100"/>
      <c r="L209" s="100"/>
    </row>
    <row r="210" spans="1:12" ht="12.75" customHeight="1" x14ac:dyDescent="0.25">
      <c r="A210" s="53"/>
      <c r="B210" s="43"/>
      <c r="C210" s="43"/>
      <c r="D210" s="99"/>
      <c r="E210" s="53"/>
      <c r="F210" s="53"/>
      <c r="G210" s="53"/>
      <c r="H210" s="53"/>
      <c r="I210" s="53"/>
      <c r="J210" s="53"/>
      <c r="K210" s="100"/>
      <c r="L210" s="100"/>
    </row>
    <row r="211" spans="1:12" ht="12.75" customHeight="1" x14ac:dyDescent="0.25">
      <c r="A211" s="53"/>
      <c r="B211" s="43"/>
      <c r="C211" s="43"/>
      <c r="D211" s="99"/>
      <c r="E211" s="53"/>
      <c r="F211" s="53"/>
      <c r="G211" s="53"/>
      <c r="H211" s="53"/>
      <c r="I211" s="53"/>
      <c r="J211" s="53"/>
      <c r="K211" s="100"/>
      <c r="L211" s="100"/>
    </row>
    <row r="212" spans="1:12" ht="12.75" customHeight="1" x14ac:dyDescent="0.25">
      <c r="A212" s="53"/>
      <c r="B212" s="43"/>
      <c r="C212" s="43"/>
      <c r="D212" s="99"/>
      <c r="E212" s="53"/>
      <c r="F212" s="53"/>
      <c r="G212" s="53"/>
      <c r="H212" s="53"/>
      <c r="I212" s="53"/>
      <c r="J212" s="53"/>
      <c r="K212" s="100"/>
      <c r="L212" s="100"/>
    </row>
    <row r="213" spans="1:12" ht="12.75" customHeight="1" x14ac:dyDescent="0.25">
      <c r="A213" s="53"/>
      <c r="B213" s="43"/>
      <c r="C213" s="43"/>
      <c r="D213" s="99"/>
      <c r="E213" s="53"/>
      <c r="F213" s="53"/>
      <c r="G213" s="53"/>
      <c r="H213" s="53"/>
      <c r="I213" s="53"/>
      <c r="J213" s="53"/>
      <c r="K213" s="100"/>
      <c r="L213" s="100"/>
    </row>
    <row r="214" spans="1:12" ht="12.75" customHeight="1" x14ac:dyDescent="0.25">
      <c r="A214" s="53"/>
      <c r="B214" s="43"/>
      <c r="C214" s="43"/>
      <c r="D214" s="99"/>
      <c r="E214" s="53"/>
      <c r="F214" s="53"/>
      <c r="G214" s="53"/>
      <c r="H214" s="53"/>
      <c r="I214" s="53"/>
      <c r="J214" s="53"/>
      <c r="K214" s="100"/>
      <c r="L214" s="100"/>
    </row>
    <row r="215" spans="1:12" ht="12.75" customHeight="1" x14ac:dyDescent="0.25">
      <c r="A215" s="53"/>
      <c r="B215" s="43"/>
      <c r="C215" s="43"/>
      <c r="D215" s="99"/>
      <c r="E215" s="53"/>
      <c r="F215" s="53"/>
      <c r="G215" s="53"/>
      <c r="H215" s="53"/>
      <c r="I215" s="53"/>
      <c r="J215" s="53"/>
      <c r="K215" s="100"/>
      <c r="L215" s="100"/>
    </row>
    <row r="216" spans="1:12" ht="12.75" customHeight="1" x14ac:dyDescent="0.25">
      <c r="A216" s="53"/>
      <c r="B216" s="43"/>
      <c r="C216" s="43"/>
      <c r="D216" s="99"/>
      <c r="E216" s="53"/>
      <c r="F216" s="53"/>
      <c r="G216" s="53"/>
      <c r="H216" s="53"/>
      <c r="I216" s="53"/>
      <c r="J216" s="53"/>
      <c r="K216" s="100"/>
      <c r="L216" s="100"/>
    </row>
    <row r="217" spans="1:12" ht="12.75" customHeight="1" x14ac:dyDescent="0.25">
      <c r="A217" s="53"/>
      <c r="B217" s="43"/>
      <c r="C217" s="43"/>
      <c r="D217" s="99"/>
      <c r="E217" s="53"/>
      <c r="F217" s="53"/>
      <c r="G217" s="53"/>
      <c r="H217" s="53"/>
      <c r="I217" s="53"/>
      <c r="J217" s="53"/>
      <c r="K217" s="100"/>
      <c r="L217" s="100"/>
    </row>
    <row r="218" spans="1:12" ht="12.75" customHeight="1" x14ac:dyDescent="0.25">
      <c r="A218" s="53"/>
      <c r="B218" s="43"/>
      <c r="C218" s="43"/>
      <c r="D218" s="99"/>
      <c r="E218" s="53"/>
      <c r="F218" s="53"/>
      <c r="G218" s="53"/>
      <c r="H218" s="53"/>
      <c r="I218" s="53"/>
      <c r="J218" s="53"/>
      <c r="K218" s="100"/>
      <c r="L218" s="100"/>
    </row>
    <row r="219" spans="1:12" ht="12.75" customHeight="1" x14ac:dyDescent="0.25">
      <c r="A219" s="53"/>
      <c r="B219" s="43"/>
      <c r="C219" s="43"/>
      <c r="D219" s="99"/>
      <c r="E219" s="53"/>
      <c r="F219" s="53"/>
      <c r="G219" s="53"/>
      <c r="H219" s="53"/>
      <c r="I219" s="53"/>
      <c r="J219" s="53"/>
      <c r="K219" s="100"/>
      <c r="L219" s="100"/>
    </row>
    <row r="220" spans="1:12" ht="12.75" customHeight="1" x14ac:dyDescent="0.25">
      <c r="A220" s="53"/>
      <c r="B220" s="43"/>
      <c r="C220" s="43"/>
      <c r="D220" s="99"/>
      <c r="E220" s="53"/>
      <c r="F220" s="53"/>
      <c r="G220" s="53"/>
      <c r="H220" s="53"/>
      <c r="I220" s="53"/>
      <c r="J220" s="53"/>
      <c r="K220" s="100"/>
      <c r="L220" s="100"/>
    </row>
    <row r="221" spans="1:12" ht="12.75" customHeight="1" x14ac:dyDescent="0.25">
      <c r="A221" s="53"/>
      <c r="B221" s="43"/>
      <c r="C221" s="43"/>
      <c r="D221" s="99"/>
      <c r="E221" s="53"/>
      <c r="F221" s="53"/>
      <c r="G221" s="53"/>
      <c r="H221" s="53"/>
      <c r="I221" s="53"/>
      <c r="J221" s="53"/>
      <c r="K221" s="100"/>
      <c r="L221" s="100"/>
    </row>
    <row r="222" spans="1:12" ht="12.75" customHeight="1" x14ac:dyDescent="0.25">
      <c r="A222" s="53"/>
      <c r="B222" s="43"/>
      <c r="C222" s="43"/>
      <c r="D222" s="99"/>
      <c r="E222" s="53"/>
      <c r="F222" s="53"/>
      <c r="G222" s="53"/>
      <c r="H222" s="53"/>
      <c r="I222" s="53"/>
      <c r="J222" s="53"/>
      <c r="K222" s="100"/>
      <c r="L222" s="100"/>
    </row>
    <row r="223" spans="1:12" ht="12.75" customHeight="1" x14ac:dyDescent="0.25">
      <c r="A223" s="53"/>
      <c r="B223" s="43"/>
      <c r="C223" s="43"/>
      <c r="D223" s="99"/>
      <c r="E223" s="53"/>
      <c r="F223" s="53"/>
      <c r="G223" s="53"/>
      <c r="H223" s="53"/>
      <c r="I223" s="53"/>
      <c r="J223" s="53"/>
      <c r="K223" s="100"/>
      <c r="L223" s="100"/>
    </row>
    <row r="224" spans="1:12" ht="12.75" customHeight="1" x14ac:dyDescent="0.25">
      <c r="A224" s="53"/>
      <c r="B224" s="43"/>
      <c r="C224" s="43"/>
      <c r="D224" s="99"/>
      <c r="E224" s="53"/>
      <c r="F224" s="53"/>
      <c r="G224" s="53"/>
      <c r="H224" s="53"/>
      <c r="I224" s="53"/>
      <c r="J224" s="53"/>
      <c r="K224" s="100"/>
      <c r="L224" s="100"/>
    </row>
    <row r="225" spans="1:12" ht="12.75" customHeight="1" x14ac:dyDescent="0.25">
      <c r="A225" s="53"/>
      <c r="B225" s="43"/>
      <c r="C225" s="43"/>
      <c r="D225" s="99"/>
      <c r="E225" s="53"/>
      <c r="F225" s="53"/>
      <c r="G225" s="53"/>
      <c r="H225" s="53"/>
      <c r="I225" s="53"/>
      <c r="J225" s="53"/>
      <c r="K225" s="100"/>
      <c r="L225" s="100"/>
    </row>
    <row r="226" spans="1:12" ht="12.75" customHeight="1" x14ac:dyDescent="0.25">
      <c r="A226" s="53"/>
      <c r="B226" s="43"/>
      <c r="C226" s="43"/>
      <c r="D226" s="99"/>
      <c r="E226" s="53"/>
      <c r="F226" s="53"/>
      <c r="G226" s="53"/>
      <c r="H226" s="53"/>
      <c r="I226" s="53"/>
      <c r="J226" s="53"/>
      <c r="K226" s="100"/>
      <c r="L226" s="100"/>
    </row>
    <row r="227" spans="1:12" ht="12.75" customHeight="1" x14ac:dyDescent="0.25">
      <c r="A227" s="53"/>
      <c r="B227" s="43"/>
      <c r="C227" s="43"/>
      <c r="D227" s="99"/>
      <c r="E227" s="53"/>
      <c r="F227" s="53"/>
      <c r="G227" s="53"/>
      <c r="H227" s="53"/>
      <c r="I227" s="53"/>
      <c r="J227" s="53"/>
      <c r="K227" s="100"/>
      <c r="L227" s="100"/>
    </row>
    <row r="228" spans="1:12" ht="12.75" customHeight="1" x14ac:dyDescent="0.25">
      <c r="A228" s="53"/>
      <c r="B228" s="43"/>
      <c r="C228" s="43"/>
      <c r="D228" s="99"/>
      <c r="E228" s="53"/>
      <c r="F228" s="53"/>
      <c r="G228" s="53"/>
      <c r="H228" s="53"/>
      <c r="I228" s="53"/>
      <c r="J228" s="53"/>
      <c r="K228" s="100"/>
      <c r="L228" s="100"/>
    </row>
    <row r="229" spans="1:12" ht="12.75" customHeight="1" x14ac:dyDescent="0.25">
      <c r="A229" s="53"/>
      <c r="B229" s="43"/>
      <c r="C229" s="43"/>
      <c r="D229" s="99"/>
      <c r="E229" s="53"/>
      <c r="F229" s="53"/>
      <c r="G229" s="53"/>
      <c r="H229" s="53"/>
      <c r="I229" s="53"/>
      <c r="J229" s="53"/>
      <c r="K229" s="100"/>
      <c r="L229" s="100"/>
    </row>
    <row r="230" spans="1:12" x14ac:dyDescent="0.25">
      <c r="A230" s="53"/>
      <c r="B230" s="43"/>
      <c r="C230" s="43"/>
      <c r="D230" s="99"/>
      <c r="E230" s="53"/>
      <c r="F230" s="53"/>
      <c r="G230" s="53"/>
      <c r="H230" s="53"/>
      <c r="I230" s="53"/>
      <c r="J230" s="53"/>
      <c r="K230" s="100"/>
      <c r="L230" s="100"/>
    </row>
    <row r="231" spans="1:12" x14ac:dyDescent="0.25">
      <c r="A231" s="53"/>
      <c r="B231" s="43"/>
      <c r="C231" s="43"/>
      <c r="D231" s="99"/>
      <c r="E231" s="53"/>
      <c r="F231" s="53"/>
      <c r="G231" s="53"/>
      <c r="H231" s="53"/>
      <c r="I231" s="53"/>
      <c r="J231" s="53"/>
      <c r="K231" s="100"/>
      <c r="L231" s="100"/>
    </row>
    <row r="232" spans="1:12" x14ac:dyDescent="0.25">
      <c r="A232" s="53"/>
      <c r="B232" s="43"/>
      <c r="C232" s="43"/>
      <c r="D232" s="99"/>
      <c r="E232" s="53"/>
      <c r="F232" s="53"/>
      <c r="G232" s="53"/>
      <c r="H232" s="53"/>
      <c r="I232" s="53"/>
      <c r="J232" s="53"/>
      <c r="K232" s="100"/>
      <c r="L232" s="100"/>
    </row>
    <row r="233" spans="1:12" x14ac:dyDescent="0.25">
      <c r="A233" s="53"/>
      <c r="B233" s="43"/>
      <c r="C233" s="43"/>
      <c r="D233" s="99"/>
      <c r="E233" s="53"/>
      <c r="F233" s="53"/>
      <c r="G233" s="53"/>
      <c r="H233" s="53"/>
      <c r="I233" s="53"/>
      <c r="J233" s="53"/>
      <c r="K233" s="100"/>
      <c r="L233" s="100"/>
    </row>
    <row r="234" spans="1:12" x14ac:dyDescent="0.25">
      <c r="A234" s="53"/>
      <c r="B234" s="43"/>
      <c r="C234" s="43"/>
      <c r="D234" s="99"/>
      <c r="E234" s="53"/>
      <c r="F234" s="53"/>
      <c r="G234" s="53"/>
      <c r="H234" s="53"/>
      <c r="I234" s="53"/>
      <c r="J234" s="53"/>
      <c r="K234" s="100"/>
      <c r="L234" s="100"/>
    </row>
    <row r="235" spans="1:12" x14ac:dyDescent="0.25">
      <c r="A235" s="53"/>
      <c r="B235" s="43"/>
      <c r="C235" s="43"/>
      <c r="D235" s="99"/>
      <c r="E235" s="53"/>
      <c r="F235" s="53"/>
      <c r="G235" s="53"/>
      <c r="H235" s="53"/>
      <c r="I235" s="53"/>
      <c r="J235" s="53"/>
      <c r="K235" s="100"/>
      <c r="L235" s="100"/>
    </row>
    <row r="236" spans="1:12" x14ac:dyDescent="0.25">
      <c r="A236" s="53"/>
      <c r="B236" s="53"/>
      <c r="C236" s="53"/>
      <c r="D236" s="99"/>
      <c r="E236" s="53"/>
      <c r="F236" s="53"/>
      <c r="G236" s="53"/>
      <c r="H236" s="53"/>
      <c r="I236" s="53"/>
      <c r="J236" s="53"/>
      <c r="K236" s="100"/>
      <c r="L236" s="100"/>
    </row>
    <row r="241" spans="1:12" ht="12.75" customHeight="1" x14ac:dyDescent="0.25"/>
    <row r="242" spans="1:12" ht="12.75" customHeight="1" x14ac:dyDescent="0.25"/>
    <row r="243" spans="1:12" ht="12.75" customHeight="1" x14ac:dyDescent="0.25"/>
    <row r="244" spans="1:12" ht="12.75" customHeight="1" x14ac:dyDescent="0.25"/>
    <row r="245" spans="1:12" ht="12.75" customHeight="1" x14ac:dyDescent="0.25">
      <c r="A245" s="53"/>
      <c r="B245" s="53"/>
      <c r="C245" s="53"/>
      <c r="D245" s="99"/>
      <c r="E245" s="53"/>
      <c r="F245" s="53"/>
      <c r="G245" s="53"/>
      <c r="H245" s="53"/>
      <c r="I245" s="53"/>
      <c r="J245" s="53"/>
      <c r="K245" s="100"/>
      <c r="L245" s="100"/>
    </row>
    <row r="246" spans="1:12" ht="12.75" customHeight="1" x14ac:dyDescent="0.25">
      <c r="A246" s="53"/>
      <c r="B246" s="53"/>
      <c r="C246" s="53"/>
      <c r="D246" s="99"/>
      <c r="E246" s="53"/>
      <c r="F246" s="53"/>
      <c r="G246" s="53"/>
      <c r="H246" s="53"/>
      <c r="I246" s="53"/>
      <c r="J246" s="53"/>
      <c r="K246" s="100"/>
      <c r="L246" s="100"/>
    </row>
    <row r="247" spans="1:12" ht="12.75" customHeight="1" x14ac:dyDescent="0.25">
      <c r="A247" s="100"/>
      <c r="B247" s="43"/>
      <c r="C247" s="43"/>
      <c r="D247" s="99"/>
      <c r="E247" s="53"/>
      <c r="F247" s="53"/>
      <c r="G247" s="53"/>
      <c r="H247" s="53"/>
      <c r="I247" s="53"/>
      <c r="J247" s="53"/>
      <c r="K247" s="100"/>
      <c r="L247" s="100"/>
    </row>
    <row r="248" spans="1:12" ht="12.75" customHeight="1" x14ac:dyDescent="0.25">
      <c r="A248" s="100"/>
      <c r="B248" s="43"/>
      <c r="C248" s="43"/>
      <c r="D248" s="99"/>
      <c r="E248" s="53"/>
      <c r="F248" s="53"/>
      <c r="G248" s="53"/>
      <c r="H248" s="53"/>
      <c r="I248" s="53"/>
      <c r="J248" s="53"/>
      <c r="K248" s="100"/>
      <c r="L248" s="100"/>
    </row>
    <row r="249" spans="1:12" ht="12.75" customHeight="1" x14ac:dyDescent="0.25">
      <c r="A249" s="100"/>
      <c r="B249" s="43"/>
      <c r="C249" s="43"/>
      <c r="D249" s="99"/>
      <c r="E249" s="53"/>
      <c r="F249" s="53"/>
      <c r="G249" s="53"/>
      <c r="H249" s="53"/>
      <c r="I249" s="53"/>
      <c r="J249" s="53"/>
      <c r="K249" s="100"/>
      <c r="L249" s="100"/>
    </row>
    <row r="250" spans="1:12" ht="12.75" customHeight="1" x14ac:dyDescent="0.25">
      <c r="A250" s="100"/>
      <c r="B250" s="43"/>
      <c r="C250" s="43"/>
      <c r="D250" s="99"/>
      <c r="E250" s="53"/>
      <c r="F250" s="53"/>
      <c r="G250" s="53"/>
      <c r="H250" s="53"/>
      <c r="I250" s="53"/>
      <c r="J250" s="53"/>
      <c r="K250" s="100"/>
      <c r="L250" s="100"/>
    </row>
    <row r="251" spans="1:12" ht="12.75" customHeight="1" x14ac:dyDescent="0.25">
      <c r="A251" s="100"/>
      <c r="B251" s="43"/>
      <c r="C251" s="43"/>
      <c r="D251" s="99"/>
      <c r="E251" s="53"/>
      <c r="F251" s="53"/>
      <c r="G251" s="53"/>
      <c r="H251" s="53"/>
      <c r="I251" s="53"/>
      <c r="J251" s="53"/>
      <c r="K251" s="100"/>
      <c r="L251" s="100"/>
    </row>
    <row r="252" spans="1:12" ht="12.75" customHeight="1" x14ac:dyDescent="0.25">
      <c r="A252" s="100"/>
      <c r="B252" s="43"/>
      <c r="C252" s="43"/>
      <c r="D252" s="99"/>
      <c r="E252" s="53"/>
      <c r="F252" s="53"/>
      <c r="G252" s="53"/>
      <c r="H252" s="53"/>
      <c r="I252" s="53"/>
      <c r="J252" s="53"/>
      <c r="K252" s="100"/>
      <c r="L252" s="100"/>
    </row>
    <row r="253" spans="1:12" ht="12.75" customHeight="1" x14ac:dyDescent="0.25">
      <c r="A253" s="100"/>
      <c r="B253" s="43"/>
      <c r="C253" s="43"/>
      <c r="D253" s="99"/>
      <c r="E253" s="53"/>
      <c r="F253" s="53"/>
      <c r="G253" s="53"/>
      <c r="H253" s="53"/>
      <c r="I253" s="53"/>
      <c r="J253" s="53"/>
      <c r="K253" s="100"/>
      <c r="L253" s="100"/>
    </row>
    <row r="254" spans="1:12" ht="12.75" customHeight="1" x14ac:dyDescent="0.25">
      <c r="A254" s="100"/>
      <c r="B254" s="43"/>
      <c r="C254" s="43"/>
      <c r="D254" s="99"/>
      <c r="E254" s="53"/>
      <c r="F254" s="53"/>
      <c r="G254" s="53"/>
      <c r="H254" s="53"/>
      <c r="I254" s="53"/>
      <c r="J254" s="53"/>
      <c r="K254" s="100"/>
      <c r="L254" s="100"/>
    </row>
    <row r="255" spans="1:12" ht="12.75" customHeight="1" x14ac:dyDescent="0.25">
      <c r="A255" s="100"/>
      <c r="B255" s="43"/>
      <c r="C255" s="43"/>
      <c r="D255" s="99"/>
      <c r="E255" s="53"/>
      <c r="F255" s="53"/>
      <c r="G255" s="53"/>
      <c r="H255" s="53"/>
      <c r="I255" s="53"/>
      <c r="J255" s="53"/>
      <c r="K255" s="100"/>
      <c r="L255" s="100"/>
    </row>
    <row r="256" spans="1:12" ht="12.75" customHeight="1" x14ac:dyDescent="0.25">
      <c r="A256" s="100"/>
      <c r="B256" s="43"/>
      <c r="C256" s="43"/>
      <c r="D256" s="99"/>
      <c r="E256" s="53"/>
      <c r="F256" s="53"/>
      <c r="G256" s="53"/>
      <c r="H256" s="53"/>
      <c r="I256" s="53"/>
      <c r="J256" s="53"/>
      <c r="K256" s="100"/>
      <c r="L256" s="100"/>
    </row>
    <row r="257" spans="1:12" ht="12.75" customHeight="1" x14ac:dyDescent="0.25">
      <c r="A257" s="100"/>
      <c r="B257" s="43"/>
      <c r="C257" s="43"/>
      <c r="D257" s="99"/>
      <c r="E257" s="53"/>
      <c r="F257" s="53"/>
      <c r="G257" s="53"/>
      <c r="H257" s="53"/>
      <c r="I257" s="53"/>
      <c r="J257" s="53"/>
      <c r="K257" s="100"/>
      <c r="L257" s="100"/>
    </row>
    <row r="258" spans="1:12" ht="12.75" customHeight="1" x14ac:dyDescent="0.25">
      <c r="A258" s="100"/>
      <c r="B258" s="43"/>
      <c r="C258" s="43"/>
      <c r="D258" s="99"/>
      <c r="E258" s="53"/>
      <c r="F258" s="53"/>
      <c r="G258" s="53"/>
      <c r="H258" s="53"/>
      <c r="I258" s="53"/>
      <c r="J258" s="53"/>
      <c r="K258" s="100"/>
      <c r="L258" s="100"/>
    </row>
    <row r="259" spans="1:12" ht="12.75" customHeight="1" x14ac:dyDescent="0.25">
      <c r="A259" s="100"/>
      <c r="B259" s="43"/>
      <c r="C259" s="43"/>
      <c r="D259" s="99"/>
      <c r="E259" s="53"/>
      <c r="F259" s="53"/>
      <c r="G259" s="53"/>
      <c r="H259" s="53"/>
      <c r="I259" s="53"/>
      <c r="J259" s="53"/>
      <c r="K259" s="100"/>
      <c r="L259" s="100"/>
    </row>
    <row r="260" spans="1:12" ht="12.75" customHeight="1" x14ac:dyDescent="0.25">
      <c r="A260" s="100"/>
      <c r="B260" s="43"/>
      <c r="C260" s="43"/>
      <c r="D260" s="99"/>
      <c r="E260" s="53"/>
      <c r="F260" s="53"/>
      <c r="G260" s="53"/>
      <c r="H260" s="53"/>
      <c r="I260" s="53"/>
      <c r="J260" s="53"/>
      <c r="K260" s="100"/>
      <c r="L260" s="100"/>
    </row>
    <row r="261" spans="1:12" ht="12.75" customHeight="1" x14ac:dyDescent="0.25">
      <c r="A261" s="100"/>
      <c r="B261" s="43"/>
      <c r="C261" s="43"/>
      <c r="D261" s="99"/>
      <c r="E261" s="53"/>
      <c r="F261" s="53"/>
      <c r="G261" s="53"/>
      <c r="H261" s="53"/>
      <c r="I261" s="53"/>
      <c r="J261" s="53"/>
      <c r="K261" s="100"/>
      <c r="L261" s="100"/>
    </row>
    <row r="262" spans="1:12" ht="12.75" customHeight="1" x14ac:dyDescent="0.25">
      <c r="A262" s="100"/>
      <c r="B262" s="43"/>
      <c r="C262" s="43"/>
      <c r="D262" s="99"/>
      <c r="E262" s="53"/>
      <c r="F262" s="53"/>
      <c r="G262" s="53"/>
      <c r="H262" s="53"/>
      <c r="I262" s="53"/>
      <c r="J262" s="53"/>
      <c r="K262" s="100"/>
      <c r="L262" s="100"/>
    </row>
    <row r="263" spans="1:12" ht="12.75" customHeight="1" x14ac:dyDescent="0.25">
      <c r="A263" s="100"/>
      <c r="B263" s="43"/>
      <c r="C263" s="43"/>
      <c r="D263" s="99"/>
      <c r="E263" s="53"/>
      <c r="F263" s="53"/>
      <c r="G263" s="53"/>
      <c r="H263" s="53"/>
      <c r="I263" s="53"/>
      <c r="J263" s="53"/>
      <c r="K263" s="100"/>
      <c r="L263" s="100"/>
    </row>
    <row r="264" spans="1:12" ht="12.75" customHeight="1" x14ac:dyDescent="0.25">
      <c r="A264" s="100"/>
      <c r="B264" s="43"/>
      <c r="C264" s="43"/>
      <c r="D264" s="99"/>
      <c r="E264" s="53"/>
      <c r="F264" s="53"/>
      <c r="G264" s="53"/>
      <c r="H264" s="53"/>
      <c r="I264" s="53"/>
      <c r="J264" s="53"/>
      <c r="K264" s="100"/>
      <c r="L264" s="100"/>
    </row>
    <row r="265" spans="1:12" x14ac:dyDescent="0.25">
      <c r="A265" s="100"/>
      <c r="B265" s="43"/>
      <c r="C265" s="43"/>
      <c r="D265" s="99"/>
      <c r="E265" s="53"/>
      <c r="F265" s="53"/>
      <c r="G265" s="53"/>
      <c r="H265" s="53"/>
      <c r="I265" s="53"/>
      <c r="J265" s="53"/>
      <c r="K265" s="100"/>
      <c r="L265" s="100"/>
    </row>
    <row r="266" spans="1:12" x14ac:dyDescent="0.25">
      <c r="A266" s="100"/>
      <c r="B266" s="43"/>
      <c r="C266" s="43"/>
      <c r="D266" s="99"/>
      <c r="E266" s="53"/>
      <c r="F266" s="53"/>
      <c r="G266" s="53"/>
      <c r="H266" s="53"/>
      <c r="I266" s="53"/>
      <c r="J266" s="53"/>
      <c r="K266" s="100"/>
      <c r="L266" s="100"/>
    </row>
    <row r="267" spans="1:12" x14ac:dyDescent="0.25">
      <c r="A267" s="100"/>
      <c r="B267" s="43"/>
      <c r="C267" s="43"/>
      <c r="D267" s="99"/>
      <c r="E267" s="53"/>
      <c r="F267" s="53"/>
      <c r="G267" s="53"/>
      <c r="H267" s="53"/>
      <c r="I267" s="53"/>
      <c r="J267" s="53"/>
      <c r="K267" s="100"/>
      <c r="L267" s="100"/>
    </row>
    <row r="268" spans="1:12" x14ac:dyDescent="0.25">
      <c r="A268" s="100"/>
      <c r="B268" s="43"/>
      <c r="C268" s="43"/>
      <c r="D268" s="99"/>
      <c r="E268" s="53"/>
      <c r="F268" s="53"/>
      <c r="G268" s="53"/>
      <c r="H268" s="53"/>
      <c r="I268" s="53"/>
      <c r="J268" s="53"/>
      <c r="K268" s="100"/>
      <c r="L268" s="100"/>
    </row>
    <row r="269" spans="1:12" x14ac:dyDescent="0.25">
      <c r="A269" s="100"/>
      <c r="B269" s="43"/>
      <c r="C269" s="43"/>
      <c r="D269" s="99"/>
      <c r="E269" s="53"/>
      <c r="F269" s="53"/>
      <c r="G269" s="53"/>
      <c r="H269" s="53"/>
      <c r="I269" s="53"/>
      <c r="J269" s="53"/>
      <c r="K269" s="100"/>
      <c r="L269" s="100"/>
    </row>
    <row r="270" spans="1:12" x14ac:dyDescent="0.25">
      <c r="A270" s="100"/>
      <c r="B270" s="43"/>
      <c r="C270" s="43"/>
      <c r="D270" s="99"/>
      <c r="E270" s="53"/>
      <c r="F270" s="53"/>
      <c r="G270" s="53"/>
      <c r="H270" s="53"/>
      <c r="I270" s="53"/>
      <c r="J270" s="53"/>
      <c r="K270" s="100"/>
      <c r="L270" s="100"/>
    </row>
  </sheetData>
  <mergeCells count="20">
    <mergeCell ref="A1:C1"/>
    <mergeCell ref="A2:L2"/>
    <mergeCell ref="A3:I3"/>
    <mergeCell ref="J3:L3"/>
    <mergeCell ref="M3:O3"/>
    <mergeCell ref="A62:K62"/>
    <mergeCell ref="A64:L64"/>
    <mergeCell ref="A65:K65"/>
    <mergeCell ref="A74:K74"/>
    <mergeCell ref="K9:L10"/>
    <mergeCell ref="D10:D11"/>
    <mergeCell ref="E10:E11"/>
    <mergeCell ref="G10:G11"/>
    <mergeCell ref="A61:L61"/>
    <mergeCell ref="A9:A11"/>
    <mergeCell ref="B9:C11"/>
    <mergeCell ref="D9:E9"/>
    <mergeCell ref="H9:H11"/>
    <mergeCell ref="I9:I11"/>
    <mergeCell ref="J9:J11"/>
  </mergeCells>
  <printOptions horizontalCentered="1"/>
  <pageMargins left="0.39370078740157483" right="0.59055118110236227" top="0.59055118110236227" bottom="0.59055118110236227" header="0.19685039370078741" footer="0"/>
  <pageSetup scale="65" fitToHeight="0" orientation="landscape" r:id="rId1"/>
  <rowBreaks count="1" manualBreakCount="1">
    <brk id="41"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13</vt:i4>
      </vt:variant>
    </vt:vector>
  </HeadingPairs>
  <TitlesOfParts>
    <vt:vector size="20" baseType="lpstr">
      <vt:lpstr>AVANCE FIN FIS</vt:lpstr>
      <vt:lpstr>FN INV DIR OPER</vt:lpstr>
      <vt:lpstr>FN INV COND OPER</vt:lpstr>
      <vt:lpstr>COM INV DIR OPER</vt:lpstr>
      <vt:lpstr>COM DIR COND COSTO TOT</vt:lpstr>
      <vt:lpstr>VPN INV FIN DIR</vt:lpstr>
      <vt:lpstr>VPN INV FIN COND</vt:lpstr>
      <vt:lpstr>'AVANCE FIN FIS'!Área_de_impresión</vt:lpstr>
      <vt:lpstr>'COM DIR COND COSTO TOT'!Área_de_impresión</vt:lpstr>
      <vt:lpstr>'COM INV DIR OPER'!Área_de_impresión</vt:lpstr>
      <vt:lpstr>'FN INV COND OPER'!Área_de_impresión</vt:lpstr>
      <vt:lpstr>'FN INV DIR OPER'!Área_de_impresión</vt:lpstr>
      <vt:lpstr>'VPN INV FIN COND'!Área_de_impresión</vt:lpstr>
      <vt:lpstr>'VPN INV FIN DIR'!Área_de_impresión</vt:lpstr>
      <vt:lpstr>'AVANCE FIN FIS'!Títulos_a_imprimir</vt:lpstr>
      <vt:lpstr>'COM DIR COND COSTO TOT'!Títulos_a_imprimir</vt:lpstr>
      <vt:lpstr>'COM INV DIR OPER'!Títulos_a_imprimir</vt:lpstr>
      <vt:lpstr>'FN INV DIR OPER'!Títulos_a_imprimir</vt:lpstr>
      <vt:lpstr>'VPN INV FIN COND'!Títulos_a_imprimir</vt:lpstr>
      <vt:lpstr>'VPN INV FIN DIR'!Títulos_a_imprimir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prueba</dc:creator>
  <cp:lastModifiedBy>prueba</cp:lastModifiedBy>
  <cp:lastPrinted>2024-04-25T19:00:03Z</cp:lastPrinted>
  <dcterms:created xsi:type="dcterms:W3CDTF">2024-04-24T02:26:34Z</dcterms:created>
  <dcterms:modified xsi:type="dcterms:W3CDTF">2024-04-25T19:00:54Z</dcterms:modified>
</cp:coreProperties>
</file>