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mis documentos\Información 2024\Informes Trimestrales\Tercer Trimestre\Pidiregas\"/>
    </mc:Choice>
  </mc:AlternateContent>
  <bookViews>
    <workbookView xWindow="0" yWindow="0" windowWidth="28800" windowHeight="12330"/>
  </bookViews>
  <sheets>
    <sheet name="Av Fin Fís" sheetId="1" r:id="rId1"/>
    <sheet name="FN Inv Dir Oper" sheetId="2" r:id="rId2"/>
    <sheet name="FN Inv Con Oper" sheetId="8" r:id="rId3"/>
    <sheet name="Compr Inv Dir Oper" sheetId="4" r:id="rId4"/>
    <sheet name="Cmpr Dir Cond Cost Tot" sheetId="5" r:id="rId5"/>
    <sheet name="VPN Inv Fin Dir" sheetId="6" r:id="rId6"/>
    <sheet name="VPN Inv Fin Cond" sheetId="7"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A" localSheetId="0">#REF!</definedName>
    <definedName name="\A" localSheetId="4">[1]FORMATO!#REF!</definedName>
    <definedName name="\A" localSheetId="3">[1]FORMATO!#REF!</definedName>
    <definedName name="\A">#REF!</definedName>
    <definedName name="\B" localSheetId="0">#REF!</definedName>
    <definedName name="\B" localSheetId="4">#REF!</definedName>
    <definedName name="\B" localSheetId="3">#REF!</definedName>
    <definedName name="\B">#REF!</definedName>
    <definedName name="\C" localSheetId="0">#REF!</definedName>
    <definedName name="\C" localSheetId="4">#REF!</definedName>
    <definedName name="\C" localSheetId="3">#REF!</definedName>
    <definedName name="\C">#REF!</definedName>
    <definedName name="\G" localSheetId="0">#REF!</definedName>
    <definedName name="\G" localSheetId="4">#REF!</definedName>
    <definedName name="\G" localSheetId="3">#REF!</definedName>
    <definedName name="\G">#REF!</definedName>
    <definedName name="____1__123Graph_AGRAFICO_1" hidden="1">#REF!</definedName>
    <definedName name="____10__123Graph_XGRAFICO_2" hidden="1">#REF!</definedName>
    <definedName name="____2__123Graph_AGRAFICO_2" hidden="1">#REF!</definedName>
    <definedName name="____3__123Graph_BGRAFICO_1" hidden="1">#REF!</definedName>
    <definedName name="____4__123Graph_BGRAFICO_2" hidden="1">#REF!</definedName>
    <definedName name="____5__123Graph_LBL_AGRAFICO_1" hidden="1">#REF!</definedName>
    <definedName name="____6__123Graph_LBL_AGRAFICO_2" hidden="1">#REF!</definedName>
    <definedName name="____7__123Graph_LBL_BGRAFICO_1" hidden="1">#REF!</definedName>
    <definedName name="____8__123Graph_LBL_BGRAFICO_2" hidden="1">#REF!</definedName>
    <definedName name="____9__123Graph_XGRAFICO_1" hidden="1">#REF!</definedName>
    <definedName name="___1__123Graph_AGRAFICO_1" hidden="1">#REF!</definedName>
    <definedName name="___10__123Graph_XGRAFICO_2" hidden="1">#REF!</definedName>
    <definedName name="___2__123Graph_AGRAFICO_2" hidden="1">#REF!</definedName>
    <definedName name="___3__123Graph_BGRAFICO_1" hidden="1">#REF!</definedName>
    <definedName name="___4__123Graph_BGRAFICO_2" hidden="1">#REF!</definedName>
    <definedName name="___5__123Graph_LBL_AGRAFICO_1" hidden="1">#REF!</definedName>
    <definedName name="___6__123Graph_LBL_AGRAFICO_2" hidden="1">#REF!</definedName>
    <definedName name="___7__123Graph_LBL_BGRAFICO_1" hidden="1">#REF!</definedName>
    <definedName name="___8__123Graph_LBL_BGRAFICO_2" hidden="1">#REF!</definedName>
    <definedName name="___9__123Graph_XGRAFICO_1" hidden="1">#REF!</definedName>
    <definedName name="___TDC2001">'[2]Tipos de Cambio'!$C$4</definedName>
    <definedName name="___tdc20012">'[2]Tipos de Cambio'!$C$4</definedName>
    <definedName name="__1__123Graph_AGRAFICO_1" hidden="1">#REF!</definedName>
    <definedName name="__10__123Graph_XGRAFICO_2" hidden="1">#REF!</definedName>
    <definedName name="__123Graph_A" hidden="1">#REF!</definedName>
    <definedName name="__123Graph_B" hidden="1">#REF!</definedName>
    <definedName name="__123Graph_LBL_A" hidden="1">#REF!</definedName>
    <definedName name="__123Graph_LBL_B" hidden="1">#REF!</definedName>
    <definedName name="__123Graph_X" hidden="1">#REF!</definedName>
    <definedName name="__2__123Graph_AGRAFICO_2" hidden="1">#REF!</definedName>
    <definedName name="__3__123Graph_BGRAFICO_1" hidden="1">#REF!</definedName>
    <definedName name="__4__123Graph_BGRAFICO_2" hidden="1">#REF!</definedName>
    <definedName name="__5__123Graph_LBL_AGRAFICO_1" hidden="1">#REF!</definedName>
    <definedName name="__6__123Graph_LBL_AGRAFICO_2" hidden="1">#REF!</definedName>
    <definedName name="__7__123Graph_LBL_BGRAFICO_1" hidden="1">#REF!</definedName>
    <definedName name="__8__123Graph_LBL_BGRAFICO_2" hidden="1">#REF!</definedName>
    <definedName name="__9__123Graph_XGRAFICO_1" hidden="1">#REF!</definedName>
    <definedName name="_1__123Graph_AGRAFICO_1" hidden="1">#REF!</definedName>
    <definedName name="_10__123Graph_XGRAFICO_2" hidden="1">#REF!</definedName>
    <definedName name="_2__123Graph_AGRAFICO_2" hidden="1">#REF!</definedName>
    <definedName name="_3__123Graph_BGRAFICO_1" hidden="1">#REF!</definedName>
    <definedName name="_4__123Graph_BGRAFICO_2" hidden="1">#REF!</definedName>
    <definedName name="_5__123Graph_LBL_AGRAFICO_1" hidden="1">#REF!</definedName>
    <definedName name="_6__123Graph_LBL_AGRAFICO_2" hidden="1">#REF!</definedName>
    <definedName name="_7__123Graph_LBL_BGRAFICO_1" hidden="1">#REF!</definedName>
    <definedName name="_8__123Graph_LBL_BGRAFICO_2" hidden="1">#REF!</definedName>
    <definedName name="_9__123Graph_XGRAFICO_1" hidden="1">#REF!</definedName>
    <definedName name="_DA0" localSheetId="0" hidden="1">#REF!</definedName>
    <definedName name="_DA0" hidden="1">#REF!</definedName>
    <definedName name="_DEF9596" localSheetId="0">#REF!</definedName>
    <definedName name="_DEF9596">#REF!</definedName>
    <definedName name="_DEF9796" localSheetId="0">#REF!</definedName>
    <definedName name="_DEF9796">#REF!</definedName>
    <definedName name="_DEF9899" localSheetId="0">#REF!</definedName>
    <definedName name="_DEF9899">#REF!</definedName>
    <definedName name="_Ene2001" localSheetId="0">#REF!</definedName>
    <definedName name="_Ene2001" localSheetId="4">#REF!</definedName>
    <definedName name="_Ene2001" localSheetId="3">#REF!</definedName>
    <definedName name="_Ene2001" localSheetId="2">#REF!</definedName>
    <definedName name="_Ene2001" localSheetId="6">#REF!</definedName>
    <definedName name="_Ene2001" localSheetId="5">#REF!</definedName>
    <definedName name="_Ene2001">#REF!</definedName>
    <definedName name="_Fill" localSheetId="0" hidden="1">#REF!</definedName>
    <definedName name="_Fill" localSheetId="4" hidden="1">#REF!</definedName>
    <definedName name="_Fill" localSheetId="3" hidden="1">#REF!</definedName>
    <definedName name="_Fill" hidden="1">#REF!</definedName>
    <definedName name="_xlnm._FilterDatabase" localSheetId="0" hidden="1">'Av Fin Fís'!$A$17:$P$75</definedName>
    <definedName name="_xlnm._FilterDatabase" localSheetId="4" hidden="1">'Cmpr Dir Cond Cost Tot'!$A$15:$L$245</definedName>
    <definedName name="_xlnm._FilterDatabase" localSheetId="3">#REF!</definedName>
    <definedName name="_xlnm._FilterDatabase">#REF!</definedName>
    <definedName name="_Key1" localSheetId="0" hidden="1">#REF!</definedName>
    <definedName name="_Key1" localSheetId="4" hidden="1">#REF!</definedName>
    <definedName name="_Key1" localSheetId="3" hidden="1">#REF!</definedName>
    <definedName name="_Key1" hidden="1">#REF!</definedName>
    <definedName name="_Key2" localSheetId="0" hidden="1">#REF!</definedName>
    <definedName name="_Key2" localSheetId="4" hidden="1">#REF!</definedName>
    <definedName name="_Key2" localSheetId="3" hidden="1">#REF!</definedName>
    <definedName name="_Key2" hidden="1">#REF!</definedName>
    <definedName name="_Order1" hidden="1">255</definedName>
    <definedName name="_Order2" hidden="1">0</definedName>
    <definedName name="_Parse_In" localSheetId="0" hidden="1">#REF!</definedName>
    <definedName name="_Parse_In" localSheetId="4" hidden="1">#REF!</definedName>
    <definedName name="_Parse_In" localSheetId="3" hidden="1">#REF!</definedName>
    <definedName name="_Parse_In" hidden="1">#REF!</definedName>
    <definedName name="_Sort" localSheetId="0" hidden="1">#REF!</definedName>
    <definedName name="_Sort" localSheetId="4" hidden="1">#REF!</definedName>
    <definedName name="_Sort" localSheetId="3" hidden="1">#REF!</definedName>
    <definedName name="_Sort" hidden="1">#REF!</definedName>
    <definedName name="_TC2001" localSheetId="0">#REF!</definedName>
    <definedName name="_TC2001" localSheetId="4">#REF!</definedName>
    <definedName name="_TC2001" localSheetId="3">#REF!</definedName>
    <definedName name="_TC2001" localSheetId="2">#REF!</definedName>
    <definedName name="_TC2001" localSheetId="6">#REF!</definedName>
    <definedName name="_TC2001" localSheetId="5">#REF!</definedName>
    <definedName name="_TC2001">#REF!</definedName>
    <definedName name="_TDC2001" localSheetId="4">'[3]Tipos de Cambio'!$C$4</definedName>
    <definedName name="_TDC2001" localSheetId="3">'[3]Tipos de Cambio'!$C$4</definedName>
    <definedName name="_TDC2001" localSheetId="2">'[4]Tipos de Cambio'!$C$4</definedName>
    <definedName name="_TDC2001" localSheetId="6">'[5]Tipos de Cambio'!$C$4</definedName>
    <definedName name="_TDC2001" localSheetId="5">'[5]Tipos de Cambio'!$C$4</definedName>
    <definedName name="_TDC2001">#REF!</definedName>
    <definedName name="_tdc20012" localSheetId="4">'[3]Tipos de Cambio'!$C$4</definedName>
    <definedName name="_tdc20012" localSheetId="3">'[3]Tipos de Cambio'!$C$4</definedName>
    <definedName name="_tdc20012" localSheetId="2">'[4]Tipos de Cambio'!$C$4</definedName>
    <definedName name="_tdc20012" localSheetId="6">'[3]Tipos de Cambio'!$C$4</definedName>
    <definedName name="_tdc20012" localSheetId="5">'[3]Tipos de Cambio'!$C$4</definedName>
    <definedName name="_tdc20012">#REF!</definedName>
    <definedName name="_TIT1" localSheetId="0">#REF!</definedName>
    <definedName name="_TIT1">#REF!</definedName>
    <definedName name="a" localSheetId="0">#REF!</definedName>
    <definedName name="a" localSheetId="4">#REF!</definedName>
    <definedName name="a" localSheetId="3">#REF!</definedName>
    <definedName name="a">#REF!</definedName>
    <definedName name="A_01_SEN" localSheetId="0">#REF!</definedName>
    <definedName name="A_01_SEN" localSheetId="4">'[6]DGBSEN 03'!#REF!</definedName>
    <definedName name="A_01_SEN" localSheetId="3">'[6]DGBSEN 03'!#REF!</definedName>
    <definedName name="A_01_SEN">#REF!</definedName>
    <definedName name="A_02_CFE" localSheetId="0">#REF!</definedName>
    <definedName name="A_02_CFE" localSheetId="4">'[6]DGBSEN 03'!#REF!</definedName>
    <definedName name="A_02_CFE" localSheetId="3">'[6]DGBSEN 03'!#REF!</definedName>
    <definedName name="A_02_CFE">#REF!</definedName>
    <definedName name="A_03_CLYF" localSheetId="0">#REF!</definedName>
    <definedName name="A_03_CLYF" localSheetId="4">'[6]DGBSEN 03'!#REF!</definedName>
    <definedName name="A_03_CLYF" localSheetId="3">'[6]DGBSEN 03'!#REF!</definedName>
    <definedName name="A_03_CLYF">#REF!</definedName>
    <definedName name="A_04_ADC" localSheetId="0">#REF!</definedName>
    <definedName name="A_04_ADC" localSheetId="4">'[6]DGBSEN 03'!#REF!</definedName>
    <definedName name="A_04_ADC" localSheetId="3">'[6]DGBSEN 03'!#REF!</definedName>
    <definedName name="A_04_ADC">#REF!</definedName>
    <definedName name="A_05_VAPMAY" localSheetId="0">#REF!</definedName>
    <definedName name="A_05_VAPMAY" localSheetId="4">'[6]DGBSEN 03'!#REF!</definedName>
    <definedName name="A_05_VAPMAY" localSheetId="3">'[6]DGBSEN 03'!#REF!</definedName>
    <definedName name="A_05_VAPMAY">#REF!</definedName>
    <definedName name="A_06_VAPMEN" localSheetId="0">#REF!</definedName>
    <definedName name="A_06_VAPMEN" localSheetId="4">'[6]DGBSEN 03'!#REF!</definedName>
    <definedName name="A_06_VAPMEN" localSheetId="3">'[6]DGBSEN 03'!#REF!</definedName>
    <definedName name="A_06_VAPMEN">#REF!</definedName>
    <definedName name="A_07_TGASa" localSheetId="0">#REF!</definedName>
    <definedName name="A_07_TGASa" localSheetId="4">'[6]DGBSEN 03'!#REF!</definedName>
    <definedName name="A_07_TGASa" localSheetId="3">'[6]DGBSEN 03'!#REF!</definedName>
    <definedName name="A_07_TGASa">#REF!</definedName>
    <definedName name="A_08_TGASb" localSheetId="0">#REF!</definedName>
    <definedName name="A_08_TGASb" localSheetId="4">'[6]DGBSEN 03'!#REF!</definedName>
    <definedName name="A_08_TGASb" localSheetId="3">'[6]DGBSEN 03'!#REF!</definedName>
    <definedName name="A_08_TGASb">#REF!</definedName>
    <definedName name="A_09_CCOMB" localSheetId="0">#REF!</definedName>
    <definedName name="A_09_CCOMB" localSheetId="4">'[6]DGBSEN 03'!#REF!</definedName>
    <definedName name="A_09_CCOMB" localSheetId="3">'[6]DGBSEN 03'!#REF!</definedName>
    <definedName name="A_09_CCOMB">#REF!</definedName>
    <definedName name="A_10_CINT" localSheetId="0">#REF!</definedName>
    <definedName name="A_10_CINT" localSheetId="4">'[6]DGBSEN 03'!#REF!</definedName>
    <definedName name="A_10_CINT" localSheetId="3">'[6]DGBSEN 03'!#REF!</definedName>
    <definedName name="A_10_CINT">#REF!</definedName>
    <definedName name="A_11_PAISLADAS" localSheetId="0">#REF!</definedName>
    <definedName name="A_11_PAISLADAS" localSheetId="4">'[6]DGBSEN 03'!#REF!</definedName>
    <definedName name="A_11_PAISLADAS" localSheetId="3">'[6]DGBSEN 03'!#REF!</definedName>
    <definedName name="A_11_PAISLADAS">#REF!</definedName>
    <definedName name="A_12_HIDROMAY" localSheetId="0">#REF!</definedName>
    <definedName name="A_12_HIDROMAY" localSheetId="4">'[6]DGBSEN 03'!#REF!</definedName>
    <definedName name="A_12_HIDROMAY" localSheetId="3">'[6]DGBSEN 03'!#REF!</definedName>
    <definedName name="A_12_HIDROMAY">#REF!</definedName>
    <definedName name="A_13_HIDROMENa" localSheetId="0">#REF!</definedName>
    <definedName name="A_13_HIDROMENa" localSheetId="4">'[6]DGBSEN 03'!#REF!</definedName>
    <definedName name="A_13_HIDROMENa" localSheetId="3">'[6]DGBSEN 03'!#REF!</definedName>
    <definedName name="A_13_HIDROMENa">#REF!</definedName>
    <definedName name="A_14_HIDROMENb" localSheetId="0">#REF!</definedName>
    <definedName name="A_14_HIDROMENb" localSheetId="4">'[6]DGBSEN 03'!#REF!</definedName>
    <definedName name="A_14_HIDROMENb" localSheetId="3">'[6]DGBSEN 03'!#REF!</definedName>
    <definedName name="A_14_HIDROMENb">#REF!</definedName>
    <definedName name="A_15_HIDROMENc" localSheetId="0">#REF!</definedName>
    <definedName name="A_15_HIDROMENc" localSheetId="4">'[6]DGBSEN 03'!#REF!</definedName>
    <definedName name="A_15_HIDROMENc" localSheetId="3">'[6]DGBSEN 03'!#REF!</definedName>
    <definedName name="A_15_HIDROMENc">#REF!</definedName>
    <definedName name="A_16_CARBONUCLEAR" localSheetId="0">#REF!</definedName>
    <definedName name="A_16_CARBONUCLEAR" localSheetId="4">'[6]DGBSEN 03'!#REF!</definedName>
    <definedName name="A_16_CARBONUCLEAR" localSheetId="3">'[6]DGBSEN 03'!#REF!</definedName>
    <definedName name="A_16_CARBONUCLEAR">#REF!</definedName>
    <definedName name="A_18_GEOEOLO" localSheetId="0">#REF!</definedName>
    <definedName name="A_18_GEOEOLO" localSheetId="4">'[6]DGBSEN 03'!#REF!</definedName>
    <definedName name="A_18_GEOEOLO" localSheetId="3">'[6]DGBSEN 03'!#REF!</definedName>
    <definedName name="A_18_GEOEOLO">#REF!</definedName>
    <definedName name="aa" hidden="1">{"'Control de Gestión'!$A$2:$N$39"}</definedName>
    <definedName name="aaa" localSheetId="0">#REF!</definedName>
    <definedName name="aaa">#REF!</definedName>
    <definedName name="AAAA" localSheetId="0">#REF!</definedName>
    <definedName name="AAAA">#REF!</definedName>
    <definedName name="Acum_2014_Condicionada" localSheetId="0">#REF!</definedName>
    <definedName name="Acum_2014_Condicionada" localSheetId="4">#REF!</definedName>
    <definedName name="Acum_2014_Condicionada" localSheetId="3">#REF!</definedName>
    <definedName name="Acum_2014_Condicionada">#REF!</definedName>
    <definedName name="Acum_2014_Directa" localSheetId="0">#REF!</definedName>
    <definedName name="Acum_2014_Directa" localSheetId="4">#REF!</definedName>
    <definedName name="Acum_2014_Directa" localSheetId="3">#REF!</definedName>
    <definedName name="Acum_2014_Directa">#REF!</definedName>
    <definedName name="Acum_2014_Total" localSheetId="0">#REF!</definedName>
    <definedName name="Acum_2014_Total" localSheetId="4">#REF!</definedName>
    <definedName name="Acum_2014_Total" localSheetId="3">#REF!</definedName>
    <definedName name="Acum_2014_Total">#REF!</definedName>
    <definedName name="Acum_2016_Total" localSheetId="0">#REF!</definedName>
    <definedName name="Acum_2016_Total" localSheetId="4">#REF!</definedName>
    <definedName name="Acum_2016_Total" localSheetId="3">#REF!</definedName>
    <definedName name="Acum_2016_Total">#REF!</definedName>
    <definedName name="adadsasda" localSheetId="0">#REF!</definedName>
    <definedName name="adadsasda">#REF!</definedName>
    <definedName name="Ahorros_OP" localSheetId="4">'[7]EVA 00'!$F$14</definedName>
    <definedName name="Ahorros_OP" localSheetId="3">'[7]EVA 00'!$F$14</definedName>
    <definedName name="Ahorros_OP">#REF!</definedName>
    <definedName name="ANEXOS">#REF!</definedName>
    <definedName name="Anyo_de_referencia" localSheetId="4">[8]Oculta!$B$8</definedName>
    <definedName name="Anyo_de_referencia" localSheetId="3">[8]Oculta!$B$8</definedName>
    <definedName name="Anyo_de_referencia">#REF!</definedName>
    <definedName name="Anyo_fin_PEM" localSheetId="4">'[7]EVA 00'!$A$54</definedName>
    <definedName name="Anyo_fin_PEM" localSheetId="3">'[7]EVA 00'!$A$54</definedName>
    <definedName name="Anyo_fin_PEM">#REF!</definedName>
    <definedName name="Anyo_inicio_PEM" localSheetId="4">'[7]EVA 00'!$A$22</definedName>
    <definedName name="Anyo_inicio_PEM" localSheetId="3">'[7]EVA 00'!$A$22</definedName>
    <definedName name="Anyo_inicio_PEM">#REF!</definedName>
    <definedName name="año">2006</definedName>
    <definedName name="AREA_DE_IMPRESI" localSheetId="0">#REF!</definedName>
    <definedName name="AREA_DE_IMPRESI" localSheetId="4">#REF!</definedName>
    <definedName name="AREA_DE_IMPRESI" localSheetId="3">#REF!</definedName>
    <definedName name="AREA_DE_IMPRESI">#REF!</definedName>
    <definedName name="_xlnm.Print_Area" localSheetId="0">'Av Fin Fís'!$C$4:$P$75</definedName>
    <definedName name="_xlnm.Print_Area" localSheetId="4">'Cmpr Dir Cond Cost Tot'!$A$13:$L$314</definedName>
    <definedName name="_xlnm.Print_Area" localSheetId="3">'Compr Inv Dir Oper'!$A$13:$M$278</definedName>
    <definedName name="_xlnm.Print_Area" localSheetId="2">'FN Inv Con Oper'!$A$1:$M$52</definedName>
    <definedName name="_xlnm.Print_Area" localSheetId="1">'FN Inv Dir Oper'!$A$4:$O$286</definedName>
    <definedName name="_xlnm.Print_Area" localSheetId="6">'VPN Inv Fin Cond'!$A$13:$L$65</definedName>
    <definedName name="_xlnm.Print_Area" localSheetId="5">'VPN Inv Fin Dir'!$A$13:$L$316</definedName>
    <definedName name="asadasd" localSheetId="0">#REF!</definedName>
    <definedName name="asadasd" localSheetId="4">#REF!</definedName>
    <definedName name="asadasd" localSheetId="3">#REF!</definedName>
    <definedName name="asadasd">#REF!</definedName>
    <definedName name="ASDADAD" localSheetId="0">_F17C15</definedName>
    <definedName name="ASDADAD">_F17C15</definedName>
    <definedName name="b" localSheetId="0">#REF!</definedName>
    <definedName name="b">#REF!</definedName>
    <definedName name="B_01_SEN" localSheetId="0">#REF!</definedName>
    <definedName name="B_01_SEN" localSheetId="4">'[6]DGBSEN 03'!#REF!</definedName>
    <definedName name="B_01_SEN" localSheetId="3">'[6]DGBSEN 03'!#REF!</definedName>
    <definedName name="B_01_SEN">#REF!</definedName>
    <definedName name="B_02_CFE" localSheetId="0">#REF!</definedName>
    <definedName name="B_02_CFE" localSheetId="4">'[6]DGBSEN 03'!#REF!</definedName>
    <definedName name="B_02_CFE" localSheetId="3">'[6]DGBSEN 03'!#REF!</definedName>
    <definedName name="B_02_CFE">#REF!</definedName>
    <definedName name="B_03_CLYF" localSheetId="0">#REF!</definedName>
    <definedName name="B_03_CLYF" localSheetId="4">'[6]DGBSEN 03'!#REF!</definedName>
    <definedName name="B_03_CLYF" localSheetId="3">'[6]DGBSEN 03'!#REF!</definedName>
    <definedName name="B_03_CLYF">#REF!</definedName>
    <definedName name="B_04_ADC" localSheetId="0">#REF!</definedName>
    <definedName name="B_04_ADC" localSheetId="4">'[6]DGBSEN 03'!#REF!</definedName>
    <definedName name="B_04_ADC" localSheetId="3">'[6]DGBSEN 03'!#REF!</definedName>
    <definedName name="B_04_ADC">#REF!</definedName>
    <definedName name="B_05_VAPMAY" localSheetId="0">#REF!</definedName>
    <definedName name="B_05_VAPMAY" localSheetId="4">'[6]DGBSEN 03'!#REF!</definedName>
    <definedName name="B_05_VAPMAY" localSheetId="3">'[6]DGBSEN 03'!#REF!</definedName>
    <definedName name="B_05_VAPMAY">#REF!</definedName>
    <definedName name="B_06_VAPMEN" localSheetId="0">#REF!</definedName>
    <definedName name="B_06_VAPMEN" localSheetId="4">'[6]DGBSEN 03'!#REF!</definedName>
    <definedName name="B_06_VAPMEN" localSheetId="3">'[6]DGBSEN 03'!#REF!</definedName>
    <definedName name="B_06_VAPMEN">#REF!</definedName>
    <definedName name="B_07_TGASa" localSheetId="0">#REF!</definedName>
    <definedName name="B_07_TGASa" localSheetId="4">'[6]DGBSEN 03'!#REF!</definedName>
    <definedName name="B_07_TGASa" localSheetId="3">'[6]DGBSEN 03'!#REF!</definedName>
    <definedName name="B_07_TGASa">#REF!</definedName>
    <definedName name="B_08_TGASb" localSheetId="0">#REF!</definedName>
    <definedName name="B_08_TGASb" localSheetId="4">'[6]DGBSEN 03'!#REF!</definedName>
    <definedName name="B_08_TGASb" localSheetId="3">'[6]DGBSEN 03'!#REF!</definedName>
    <definedName name="B_08_TGASb">#REF!</definedName>
    <definedName name="B_09_CCOMB" localSheetId="0">#REF!</definedName>
    <definedName name="B_09_CCOMB" localSheetId="4">'[6]DGBSEN 03'!#REF!</definedName>
    <definedName name="B_09_CCOMB" localSheetId="3">'[6]DGBSEN 03'!#REF!</definedName>
    <definedName name="B_09_CCOMB">#REF!</definedName>
    <definedName name="B_10_CINT" localSheetId="0">#REF!</definedName>
    <definedName name="B_10_CINT" localSheetId="4">'[6]DGBSEN 03'!#REF!</definedName>
    <definedName name="B_10_CINT" localSheetId="3">'[6]DGBSEN 03'!#REF!</definedName>
    <definedName name="B_10_CINT">#REF!</definedName>
    <definedName name="B_11_PAISLADAS" localSheetId="0">#REF!</definedName>
    <definedName name="B_11_PAISLADAS" localSheetId="4">'[6]DGBSEN 03'!#REF!</definedName>
    <definedName name="B_11_PAISLADAS" localSheetId="3">'[6]DGBSEN 03'!#REF!</definedName>
    <definedName name="B_11_PAISLADAS">#REF!</definedName>
    <definedName name="B_12_HIDROMAY" localSheetId="0">#REF!</definedName>
    <definedName name="B_12_HIDROMAY" localSheetId="4">'[6]DGBSEN 03'!#REF!</definedName>
    <definedName name="B_12_HIDROMAY" localSheetId="3">'[6]DGBSEN 03'!#REF!</definedName>
    <definedName name="B_12_HIDROMAY">#REF!</definedName>
    <definedName name="B_13_HIDROMENa" localSheetId="0">#REF!</definedName>
    <definedName name="B_13_HIDROMENa" localSheetId="4">'[6]DGBSEN 03'!#REF!</definedName>
    <definedName name="B_13_HIDROMENa" localSheetId="3">'[6]DGBSEN 03'!#REF!</definedName>
    <definedName name="B_13_HIDROMENa">#REF!</definedName>
    <definedName name="B_14_HIDROMENb" localSheetId="0">#REF!</definedName>
    <definedName name="B_14_HIDROMENb" localSheetId="4">'[6]DGBSEN 03'!#REF!</definedName>
    <definedName name="B_14_HIDROMENb" localSheetId="3">'[6]DGBSEN 03'!#REF!</definedName>
    <definedName name="B_14_HIDROMENb">#REF!</definedName>
    <definedName name="B_15_HIDROMENc" localSheetId="0">#REF!</definedName>
    <definedName name="B_15_HIDROMENc" localSheetId="4">'[6]DGBSEN 03'!#REF!</definedName>
    <definedName name="B_15_HIDROMENc" localSheetId="3">'[6]DGBSEN 03'!#REF!</definedName>
    <definedName name="B_15_HIDROMENc">#REF!</definedName>
    <definedName name="B_16_CARBONUCLEAR" localSheetId="0">#REF!</definedName>
    <definedName name="B_16_CARBONUCLEAR" localSheetId="4">'[6]DGBSEN 03'!#REF!</definedName>
    <definedName name="B_16_CARBONUCLEAR" localSheetId="3">'[6]DGBSEN 03'!#REF!</definedName>
    <definedName name="B_16_CARBONUCLEAR">#REF!</definedName>
    <definedName name="B_18_GEOEOLO" localSheetId="0">#REF!</definedName>
    <definedName name="B_18_GEOEOLO" localSheetId="4">'[6]DGBSEN 03'!#REF!</definedName>
    <definedName name="B_18_GEOEOLO" localSheetId="3">'[6]DGBSEN 03'!#REF!</definedName>
    <definedName name="B_18_GEOEOLO">#REF!</definedName>
    <definedName name="BARRILES">6.28982</definedName>
    <definedName name="Benef_Costo" localSheetId="4">'[7]EVA 00'!$I$11</definedName>
    <definedName name="Benef_Costo" localSheetId="3">'[7]EVA 00'!$I$11</definedName>
    <definedName name="Benef_Costo">#REF!</definedName>
    <definedName name="BTU">3.968569</definedName>
    <definedName name="CA_CARBON" localSheetId="0">#REF!</definedName>
    <definedName name="CA_CARBON" localSheetId="4">'[6]DGBSEN 03'!#REF!</definedName>
    <definedName name="CA_CARBON" localSheetId="3">'[6]DGBSEN 03'!#REF!</definedName>
    <definedName name="CA_CARBON">#REF!</definedName>
    <definedName name="CA_EOLO" localSheetId="0">#REF!</definedName>
    <definedName name="CA_EOLO" localSheetId="4">'[6]DGBSEN 03'!#REF!</definedName>
    <definedName name="CA_EOLO" localSheetId="3">'[6]DGBSEN 03'!#REF!</definedName>
    <definedName name="CA_EOLO">#REF!</definedName>
    <definedName name="CA_GEOTERM" localSheetId="0">#REF!</definedName>
    <definedName name="CA_GEOTERM" localSheetId="4">'[6]DGBSEN 03'!#REF!</definedName>
    <definedName name="CA_GEOTERM" localSheetId="3">'[6]DGBSEN 03'!#REF!</definedName>
    <definedName name="CA_GEOTERM">#REF!</definedName>
    <definedName name="CA_HCARBUROS" localSheetId="0">#REF!</definedName>
    <definedName name="CA_HCARBUROS" localSheetId="4">'[6]DGBSEN 03'!#REF!</definedName>
    <definedName name="CA_HCARBUROS" localSheetId="3">'[6]DGBSEN 03'!#REF!</definedName>
    <definedName name="CA_HCARBUROS">#REF!</definedName>
    <definedName name="CA_HIDRO" localSheetId="0">#REF!</definedName>
    <definedName name="CA_HIDRO" localSheetId="4">'[6]DGBSEN 03'!#REF!</definedName>
    <definedName name="CA_HIDRO" localSheetId="3">'[6]DGBSEN 03'!#REF!</definedName>
    <definedName name="CA_HIDRO">#REF!</definedName>
    <definedName name="CA_NUCLEAR" localSheetId="0">#REF!</definedName>
    <definedName name="CA_NUCLEAR" localSheetId="4">'[6]DGBSEN 03'!#REF!</definedName>
    <definedName name="CA_NUCLEAR" localSheetId="3">'[6]DGBSEN 03'!#REF!</definedName>
    <definedName name="CA_NUCLEAR">#REF!</definedName>
    <definedName name="CA_RESUMENES" localSheetId="0">#REF!</definedName>
    <definedName name="CA_RESUMENES" localSheetId="4">'[6]DGBSEN 03'!#REF!</definedName>
    <definedName name="CA_RESUMENES" localSheetId="3">'[6]DGBSEN 03'!#REF!</definedName>
    <definedName name="CA_RESUMENES">#REF!</definedName>
    <definedName name="CA_TIPO" localSheetId="0">#REF!</definedName>
    <definedName name="CA_TIPO" localSheetId="4">'[6]DGBSEN 03'!#REF!</definedName>
    <definedName name="CA_TIPO" localSheetId="3">'[6]DGBSEN 03'!#REF!</definedName>
    <definedName name="CA_TIPO">#REF!</definedName>
    <definedName name="CA_TODO" localSheetId="0">#REF!</definedName>
    <definedName name="CA_TODO" localSheetId="4">'[6]DGBSEN 03'!#REF!</definedName>
    <definedName name="CA_TODO" localSheetId="3">'[6]DGBSEN 03'!#REF!</definedName>
    <definedName name="CA_TODO">#REF!</definedName>
    <definedName name="Cal_Ent1" localSheetId="0" hidden="1">#REF!</definedName>
    <definedName name="Cal_Ent1" hidden="1">#REF!</definedName>
    <definedName name="calorcarbonII">5164.3</definedName>
    <definedName name="Calorcomb">9959</definedName>
    <definedName name="CalorcombNTE">9965</definedName>
    <definedName name="calorcoque">8903.5</definedName>
    <definedName name="calordiesel">9243.22</definedName>
    <definedName name="Calorgas">8967.6</definedName>
    <definedName name="CalorgasIMP">9148</definedName>
    <definedName name="CalorgasNTE">8801</definedName>
    <definedName name="CalorgasSUR">9113</definedName>
    <definedName name="CalorGNL">9189.51</definedName>
    <definedName name="calorpeta">6389.256</definedName>
    <definedName name="calorrio">3900.6</definedName>
    <definedName name="calorvacio">13700</definedName>
    <definedName name="can" localSheetId="4" hidden="1">{"Bruto",#N/A,FALSE,"CONV3T.XLS";"Neto",#N/A,FALSE,"CONV3T.XLS";"UnoB",#N/A,FALSE,"CONV3T.XLS";"Bruto",#N/A,FALSE,"CONV4T.XLS";"Neto",#N/A,FALSE,"CONV4T.XLS";"UnoB",#N/A,FALSE,"CONV4T.XLS"}</definedName>
    <definedName name="can" localSheetId="3" hidden="1">{"Bruto",#N/A,FALSE,"CONV3T.XLS";"Neto",#N/A,FALSE,"CONV3T.XLS";"UnoB",#N/A,FALSE,"CONV3T.XLS";"Bruto",#N/A,FALSE,"CONV4T.XLS";"Neto",#N/A,FALSE,"CONV4T.XLS";"UnoB",#N/A,FALSE,"CONV4T.XLS"}</definedName>
    <definedName name="can" hidden="1">{"Bruto",#N/A,FALSE,"CONV3T.XLS";"Neto",#N/A,FALSE,"CONV3T.XLS";"UnoB",#N/A,FALSE,"CONV3T.XLS";"Bruto",#N/A,FALSE,"CONV4T.XLS";"Neto",#N/A,FALSE,"CONV4T.XLS";"UnoB",#N/A,FALSE,"CONV4T.XLS"}</definedName>
    <definedName name="Capacidad_obra" localSheetId="4">[7]PEM!$H$1</definedName>
    <definedName name="Capacidad_obra" localSheetId="3">[7]PEM!$H$1</definedName>
    <definedName name="Capacidad_obra">#REF!</definedName>
    <definedName name="carbonCOLOMBIA">6445.35</definedName>
    <definedName name="cccc" localSheetId="0">#REF!</definedName>
    <definedName name="cccc" localSheetId="4">#REF!</definedName>
    <definedName name="cccc" localSheetId="3">#REF!</definedName>
    <definedName name="cccc">#REF!</definedName>
    <definedName name="CFLL_EVA" localSheetId="4">'[7]EVA 00'!$S$18</definedName>
    <definedName name="CFLL_EVA" localSheetId="3">'[7]EVA 00'!$S$18</definedName>
    <definedName name="CFLL_EVA">#REF!</definedName>
    <definedName name="Clase_obra" localSheetId="4">[7]PEM!$L$1</definedName>
    <definedName name="Clase_obra" localSheetId="3">[7]PEM!$L$1</definedName>
    <definedName name="Clase_obra">#REF!</definedName>
    <definedName name="CMAA_EVA" localSheetId="4">'[7]EVA 00'!$S$13</definedName>
    <definedName name="CMAA_EVA" localSheetId="3">'[7]EVA 00'!$S$13</definedName>
    <definedName name="CMAA_EVA">#REF!</definedName>
    <definedName name="CMAB_EVA" localSheetId="4">'[7]EVA 00'!$S$14</definedName>
    <definedName name="CMAB_EVA" localSheetId="3">'[7]EVA 00'!$S$14</definedName>
    <definedName name="CMAB_EVA">#REF!</definedName>
    <definedName name="CMGN_EVA" localSheetId="4">'[7]EVA 00'!$S$16</definedName>
    <definedName name="CMGN_EVA" localSheetId="3">'[7]EVA 00'!$S$16</definedName>
    <definedName name="CMGN_EVA">#REF!</definedName>
    <definedName name="CMPE_EVA" localSheetId="4">'[7]EVA 00'!$S$15</definedName>
    <definedName name="CMPE_EVA" localSheetId="3">'[7]EVA 00'!$S$15</definedName>
    <definedName name="CMPE_EVA">#REF!</definedName>
    <definedName name="CMPM_EVA" localSheetId="4">'[7]EVA 00'!$S$17</definedName>
    <definedName name="CMPM_EVA" localSheetId="3">'[7]EVA 00'!$S$17</definedName>
    <definedName name="CMPM_EVA">#REF!</definedName>
    <definedName name="Col_duracion" localSheetId="4">[7]PEM!$F$1</definedName>
    <definedName name="Col_duracion" localSheetId="3">[7]PEM!$F$1</definedName>
    <definedName name="Col_duracion">#REF!</definedName>
    <definedName name="Comb_TJoules">litros*Calorcomb*BTU*#REF!/1000000000</definedName>
    <definedName name="Comb_TJoules_1">litros*Calorcomb*BTU*[0]!joules/1000000000</definedName>
    <definedName name="Comb_TJoules_2">litros*Calorcomb*BTU*[0]!joules/1000000000</definedName>
    <definedName name="COMBCOG" localSheetId="0">#REF!</definedName>
    <definedName name="COMBCOG">#REF!</definedName>
    <definedName name="COMBCOG_1">NA()</definedName>
    <definedName name="COMBCOG_2">NA()</definedName>
    <definedName name="COMBSCOG_1">NA()</definedName>
    <definedName name="COMBSCOG_2">NA()</definedName>
    <definedName name="COMBSCOG_bc_1">NA()</definedName>
    <definedName name="COMBSCOG_bc_2">NA()</definedName>
    <definedName name="COMBSCOG_h_1">NA()</definedName>
    <definedName name="COMBSCOG_h_2">NA()</definedName>
    <definedName name="Combustoleo">9958</definedName>
    <definedName name="comprom" localSheetId="0" xml:space="preserve"> salida6</definedName>
    <definedName name="comprom" xml:space="preserve"> salida6</definedName>
    <definedName name="Compromisos" localSheetId="0" xml:space="preserve"> salida6</definedName>
    <definedName name="compromisos" localSheetId="4">#REF!</definedName>
    <definedName name="compromisos" localSheetId="3">#REF!</definedName>
    <definedName name="Compromisos" xml:space="preserve"> salida6</definedName>
    <definedName name="CONTIN" localSheetId="0">#REF!</definedName>
    <definedName name="CONTIN" localSheetId="4">#REF!</definedName>
    <definedName name="CONTIN" localSheetId="3">#REF!</definedName>
    <definedName name="CONTIN">#REF!</definedName>
    <definedName name="copia89" localSheetId="0">#REF!</definedName>
    <definedName name="copia89">#REF!</definedName>
    <definedName name="cor" localSheetId="4" hidden="1">{"Bruto",#N/A,FALSE,"CONV3T.XLS";"Neto",#N/A,FALSE,"CONV3T.XLS";"UnoB",#N/A,FALSE,"CONV3T.XLS";"Bruto",#N/A,FALSE,"CONV4T.XLS";"Neto",#N/A,FALSE,"CONV4T.XLS";"UnoB",#N/A,FALSE,"CONV4T.XLS"}</definedName>
    <definedName name="cor" localSheetId="3" hidden="1">{"Bruto",#N/A,FALSE,"CONV3T.XLS";"Neto",#N/A,FALSE,"CONV3T.XLS";"UnoB",#N/A,FALSE,"CONV3T.XLS";"Bruto",#N/A,FALSE,"CONV4T.XLS";"Neto",#N/A,FALSE,"CONV4T.XLS";"UnoB",#N/A,FALSE,"CONV4T.XLS"}</definedName>
    <definedName name="cor" hidden="1">{"Bruto",#N/A,FALSE,"CONV3T.XLS";"Neto",#N/A,FALSE,"CONV3T.XLS";"UnoB",#N/A,FALSE,"CONV3T.XLS";"Bruto",#N/A,FALSE,"CONV4T.XLS";"Neto",#N/A,FALSE,"CONV4T.XLS";"UnoB",#N/A,FALSE,"CONV4T.XLS"}</definedName>
    <definedName name="corporativo1" hidden="1">{"Bruto",#N/A,FALSE,"CONV3T.XLS";"Neto",#N/A,FALSE,"CONV3T.XLS";"UnoB",#N/A,FALSE,"CONV3T.XLS";"Bruto",#N/A,FALSE,"CONV4T.XLS";"Neto",#N/A,FALSE,"CONV4T.XLS";"UnoB",#N/A,FALSE,"CONV4T.XLS"}</definedName>
    <definedName name="cos" localSheetId="4" hidden="1">{"Bruto",#N/A,FALSE,"CONV3T.XLS";"Neto",#N/A,FALSE,"CONV3T.XLS";"UnoB",#N/A,FALSE,"CONV3T.XLS";"Bruto",#N/A,FALSE,"CONV4T.XLS";"Neto",#N/A,FALSE,"CONV4T.XLS";"UnoB",#N/A,FALSE,"CONV4T.XLS"}</definedName>
    <definedName name="cos" localSheetId="3" hidden="1">{"Bruto",#N/A,FALSE,"CONV3T.XLS";"Neto",#N/A,FALSE,"CONV3T.XLS";"UnoB",#N/A,FALSE,"CONV3T.XLS";"Bruto",#N/A,FALSE,"CONV4T.XLS";"Neto",#N/A,FALSE,"CONV4T.XLS";"UnoB",#N/A,FALSE,"CONV4T.XLS"}</definedName>
    <definedName name="cos" hidden="1">{"Bruto",#N/A,FALSE,"CONV3T.XLS";"Neto",#N/A,FALSE,"CONV3T.XLS";"UnoB",#N/A,FALSE,"CONV3T.XLS";"Bruto",#N/A,FALSE,"CONV4T.XLS";"Neto",#N/A,FALSE,"CONV4T.XLS";"UnoB",#N/A,FALSE,"CONV4T.XLS"}</definedName>
    <definedName name="Costo_preObra" localSheetId="4">[7]PEM!$C$1</definedName>
    <definedName name="Costo_preObra" localSheetId="3">[7]PEM!$C$1</definedName>
    <definedName name="Costo_preObra">#REF!</definedName>
    <definedName name="Costo_Total_Obra" localSheetId="4">[7]PEM!$D$1</definedName>
    <definedName name="Costo_Total_Obra" localSheetId="3">[7]PEM!$D$1</definedName>
    <definedName name="Costo_Total_Obra">#REF!</definedName>
    <definedName name="cpnting" localSheetId="0">#REF!</definedName>
    <definedName name="cpnting" localSheetId="4">#REF!</definedName>
    <definedName name="cpnting" localSheetId="3">#REF!</definedName>
    <definedName name="cpnting">#REF!</definedName>
    <definedName name="Cuadro_1" localSheetId="0">#REF!</definedName>
    <definedName name="Cuadro_1">#REF!</definedName>
    <definedName name="Cuadro_6.01" localSheetId="0">#REF!</definedName>
    <definedName name="Cuadro_6.01">#REF!</definedName>
    <definedName name="Cuadro_6.02a" localSheetId="0">#REF!</definedName>
    <definedName name="Cuadro_6.02a">#REF!</definedName>
    <definedName name="Cuadro_6.02b" localSheetId="0">#REF!</definedName>
    <definedName name="Cuadro_6.02b">#REF!</definedName>
    <definedName name="Cuadro_6.03" localSheetId="0">#REF!</definedName>
    <definedName name="Cuadro_6.03">#REF!</definedName>
    <definedName name="Cuadro_6.04" localSheetId="0">#REF!</definedName>
    <definedName name="Cuadro_6.04">#REF!</definedName>
    <definedName name="Cuadro_6.05" localSheetId="0">#REF!</definedName>
    <definedName name="Cuadro_6.05">#REF!</definedName>
    <definedName name="Cuadro_6.06" localSheetId="0">#REF!</definedName>
    <definedName name="Cuadro_6.06">#REF!</definedName>
    <definedName name="Cuadro_6.07" localSheetId="0">#REF!</definedName>
    <definedName name="Cuadro_6.07">#REF!</definedName>
    <definedName name="Cuadro_6.08" localSheetId="0">#REF!</definedName>
    <definedName name="Cuadro_6.08">#REF!</definedName>
    <definedName name="Cuadro_6.09" localSheetId="0">#REF!</definedName>
    <definedName name="Cuadro_6.09">#REF!</definedName>
    <definedName name="Cuadro_6.10" localSheetId="0">#REF!</definedName>
    <definedName name="Cuadro_6.10">#REF!</definedName>
    <definedName name="Cuadro_6.11" localSheetId="0">#REF!</definedName>
    <definedName name="Cuadro_6.11">#REF!</definedName>
    <definedName name="Cuadro_6.12" localSheetId="0">#REF!</definedName>
    <definedName name="Cuadro_6.12">#REF!</definedName>
    <definedName name="CUADRO2" localSheetId="0">#REF!</definedName>
    <definedName name="CUADRO2" localSheetId="4">#REF!</definedName>
    <definedName name="CUADRO2" localSheetId="3">#REF!</definedName>
    <definedName name="CUADRO2">#REF!</definedName>
    <definedName name="cuah" localSheetId="0">#REF!</definedName>
    <definedName name="cuah" localSheetId="4">#REF!</definedName>
    <definedName name="cuah" localSheetId="3">#REF!</definedName>
    <definedName name="cuah">#REF!</definedName>
    <definedName name="DA" localSheetId="0">#REF!</definedName>
    <definedName name="DA">#REF!</definedName>
    <definedName name="dada" hidden="1">{"'Control de Gestión'!$A$2:$N$39"}</definedName>
    <definedName name="DAIN" localSheetId="0">#REF!</definedName>
    <definedName name="DAIN" localSheetId="4">#REF!</definedName>
    <definedName name="DAIN" localSheetId="3">#REF!</definedName>
    <definedName name="DAIN">#REF!</definedName>
    <definedName name="DAINA" localSheetId="0">#REF!</definedName>
    <definedName name="DAINA" localSheetId="4">#REF!</definedName>
    <definedName name="DAINA" localSheetId="3">#REF!</definedName>
    <definedName name="DAINA">#REF!</definedName>
    <definedName name="ddddd" localSheetId="0">#REF!</definedName>
    <definedName name="ddddd" localSheetId="4">#REF!</definedName>
    <definedName name="ddddd" localSheetId="3">#REF!</definedName>
    <definedName name="ddddd">#REF!</definedName>
    <definedName name="ddddde" localSheetId="0">#REF!</definedName>
    <definedName name="ddddde" localSheetId="4">#REF!</definedName>
    <definedName name="ddddde" localSheetId="3">#REF!</definedName>
    <definedName name="ddddde">#REF!</definedName>
    <definedName name="dec.fp.cp" localSheetId="4">'[9]Datos Base'!$E$34</definedName>
    <definedName name="dec.fp.cp" localSheetId="3">'[9]Datos Base'!$E$34</definedName>
    <definedName name="dec.fp.cp">#REF!</definedName>
    <definedName name="dec.fp4" localSheetId="4">'[10]datos base'!$H$33</definedName>
    <definedName name="dec.fp4" localSheetId="3">'[10]datos base'!$H$33</definedName>
    <definedName name="dec.fp4">#REF!</definedName>
    <definedName name="Deflactor_97_98" localSheetId="0">#REF!</definedName>
    <definedName name="Deflactor_97_98">#REF!</definedName>
    <definedName name="DGF" localSheetId="0">#REF!</definedName>
    <definedName name="DGF" localSheetId="4">#REF!</definedName>
    <definedName name="DGF" localSheetId="3">#REF!</definedName>
    <definedName name="DGF">#REF!</definedName>
    <definedName name="DIFPROD" localSheetId="0">#REF!</definedName>
    <definedName name="DIFPROD" localSheetId="4">#REF!</definedName>
    <definedName name="DIFPROD" localSheetId="3">#REF!</definedName>
    <definedName name="DIFPROD">#REF!</definedName>
    <definedName name="DIFPRODAJE" localSheetId="0">#REF!</definedName>
    <definedName name="DIFPRODAJE" localSheetId="4">#REF!</definedName>
    <definedName name="DIFPRODAJE" localSheetId="3">#REF!</definedName>
    <definedName name="DIFPRODAJE">#REF!</definedName>
    <definedName name="dsfgsdfgsdrfg" hidden="1">{"Bruto",#N/A,FALSE,"CONV3T.XLS";"Neto",#N/A,FALSE,"CONV3T.XLS";"UnoB",#N/A,FALSE,"CONV3T.XLS";"Bruto",#N/A,FALSE,"CONV4T.XLS";"Neto",#N/A,FALSE,"CONV4T.XLS";"UnoB",#N/A,FALSE,"CONV4T.XLS"}</definedName>
    <definedName name="e3e" localSheetId="0">#REF!</definedName>
    <definedName name="e3e" localSheetId="4">#REF!</definedName>
    <definedName name="e3e" localSheetId="3">#REF!</definedName>
    <definedName name="e3e">#REF!</definedName>
    <definedName name="edos" localSheetId="0">#REF!</definedName>
    <definedName name="edos" localSheetId="4">#REF!</definedName>
    <definedName name="edos" localSheetId="3">#REF!</definedName>
    <definedName name="edos">#REF!</definedName>
    <definedName name="EJERCIDO" localSheetId="0">#REF!</definedName>
    <definedName name="EJERCIDO">#REF!</definedName>
    <definedName name="esc" localSheetId="4" hidden="1">{"Bruto",#N/A,FALSE,"CONV3T.XLS";"Neto",#N/A,FALSE,"CONV3T.XLS";"UnoB",#N/A,FALSE,"CONV3T.XLS";"Bruto",#N/A,FALSE,"CONV4T.XLS";"Neto",#N/A,FALSE,"CONV4T.XLS";"UnoB",#N/A,FALSE,"CONV4T.XLS"}</definedName>
    <definedName name="esc" localSheetId="3" hidden="1">{"Bruto",#N/A,FALSE,"CONV3T.XLS";"Neto",#N/A,FALSE,"CONV3T.XLS";"UnoB",#N/A,FALSE,"CONV3T.XLS";"Bruto",#N/A,FALSE,"CONV4T.XLS";"Neto",#N/A,FALSE,"CONV4T.XLS";"UnoB",#N/A,FALSE,"CONV4T.XLS"}</definedName>
    <definedName name="esc" hidden="1">{"Bruto",#N/A,FALSE,"CONV3T.XLS";"Neto",#N/A,FALSE,"CONV3T.XLS";"UnoB",#N/A,FALSE,"CONV3T.XLS";"Bruto",#N/A,FALSE,"CONV4T.XLS";"Neto",#N/A,FALSE,"CONV4T.XLS";"UnoB",#N/A,FALSE,"CONV4T.XLS"}</definedName>
    <definedName name="EssAliasTable">"Default"</definedName>
    <definedName name="EssAliasTable_1">"Default"</definedName>
    <definedName name="EssAliasTable_2">"Default"</definedName>
    <definedName name="EssAliasTable_3">"Default"</definedName>
    <definedName name="EssLatest">"198401"</definedName>
    <definedName name="EssLatest_1">"198401"</definedName>
    <definedName name="EssLatest_2">"198401"</definedName>
    <definedName name="EssLatest_3">"198401"</definedName>
    <definedName name="EssOptions">"1100000000110000_01000"</definedName>
    <definedName name="EssOptions_1">"1100000000110000_01000"</definedName>
    <definedName name="EssOptions_2">"A1001001100030110000111100030_010010"</definedName>
    <definedName name="EssOptions_3">"A1000001100130100000101100020_010010"</definedName>
    <definedName name="estados" localSheetId="0">#REF!</definedName>
    <definedName name="estados" localSheetId="4">#REF!</definedName>
    <definedName name="estados" localSheetId="3">#REF!</definedName>
    <definedName name="estados">#REF!</definedName>
    <definedName name="estadosok" localSheetId="0">#REF!</definedName>
    <definedName name="estadosok" localSheetId="4">#REF!</definedName>
    <definedName name="estadosok" localSheetId="3">#REF!</definedName>
    <definedName name="estadosok">#REF!</definedName>
    <definedName name="FACTPISE95" localSheetId="0">#REF!</definedName>
    <definedName name="FACTPISE95">#REF!</definedName>
    <definedName name="fecha.inicio" localSheetId="4">'[9]Datos Base'!$E$47</definedName>
    <definedName name="fecha.inicio" localSheetId="3">'[9]Datos Base'!$E$47</definedName>
    <definedName name="fecha.inicio">#REF!</definedName>
    <definedName name="FEOF" localSheetId="4">[8]Oculta!$B$7</definedName>
    <definedName name="FEOF" localSheetId="3">[8]Oculta!$B$7</definedName>
    <definedName name="FEOF">#REF!</definedName>
    <definedName name="fgdfhgfdg" localSheetId="0">#REF!</definedName>
    <definedName name="fgdfhgfdg">#REF!</definedName>
    <definedName name="fondo">#REF!</definedName>
    <definedName name="FORM" localSheetId="0">#REF!</definedName>
    <definedName name="FORM" localSheetId="4">#REF!</definedName>
    <definedName name="FORM" localSheetId="3">#REF!</definedName>
    <definedName name="FORM">#REF!</definedName>
    <definedName name="FORMATO" localSheetId="0">#REF!</definedName>
    <definedName name="FORMATO" localSheetId="4">#REF!</definedName>
    <definedName name="FORMATO" localSheetId="3">#REF!</definedName>
    <definedName name="FORMATO">#REF!</definedName>
    <definedName name="fp.1" localSheetId="4">'[11]datos base'!$E$22</definedName>
    <definedName name="fp.1" localSheetId="3">'[11]datos base'!$E$22</definedName>
    <definedName name="fp.1">#REF!</definedName>
    <definedName name="fp.2" localSheetId="4">'[9]Datos Base'!$F$22</definedName>
    <definedName name="fp.2" localSheetId="3">'[9]Datos Base'!$F$22</definedName>
    <definedName name="fp.2">#REF!</definedName>
    <definedName name="fp.4" localSheetId="4">'[9]Datos Base'!$H$22</definedName>
    <definedName name="fp.4" localSheetId="3">'[9]Datos Base'!$H$22</definedName>
    <definedName name="fp.4">#REF!</definedName>
    <definedName name="fpr.2" localSheetId="4">'[12]datos base'!$F$23</definedName>
    <definedName name="fpr.2" localSheetId="3">'[12]datos base'!$F$23</definedName>
    <definedName name="fpr.2">#REF!</definedName>
    <definedName name="fpr.4" localSheetId="4">'[9]Datos Base'!$H$23</definedName>
    <definedName name="fpr.4" localSheetId="3">'[9]Datos Base'!$H$23</definedName>
    <definedName name="fpr.4">#REF!</definedName>
    <definedName name="ft">35.31466</definedName>
    <definedName name="GB_CARBON" localSheetId="0">#REF!</definedName>
    <definedName name="GB_CARBON" localSheetId="4">'[6]DGBSEN 03'!#REF!</definedName>
    <definedName name="GB_CARBON" localSheetId="3">'[6]DGBSEN 03'!#REF!</definedName>
    <definedName name="GB_CARBON">#REF!</definedName>
    <definedName name="GB_EOLO" localSheetId="0">#REF!</definedName>
    <definedName name="GB_EOLO" localSheetId="4">'[6]DGBSEN 03'!#REF!</definedName>
    <definedName name="GB_EOLO" localSheetId="3">'[6]DGBSEN 03'!#REF!</definedName>
    <definedName name="GB_EOLO">#REF!</definedName>
    <definedName name="GB_GEOTERM" localSheetId="0">#REF!</definedName>
    <definedName name="GB_GEOTERM" localSheetId="4">'[6]DGBSEN 03'!#REF!</definedName>
    <definedName name="GB_GEOTERM" localSheetId="3">'[6]DGBSEN 03'!#REF!</definedName>
    <definedName name="GB_GEOTERM">#REF!</definedName>
    <definedName name="GB_HCARBUROS" localSheetId="0">#REF!</definedName>
    <definedName name="GB_HCARBUROS" localSheetId="4">'[6]DGBSEN 03'!#REF!</definedName>
    <definedName name="GB_HCARBUROS" localSheetId="3">'[6]DGBSEN 03'!#REF!</definedName>
    <definedName name="GB_HCARBUROS">#REF!</definedName>
    <definedName name="GB_HIDRO" localSheetId="0">#REF!</definedName>
    <definedName name="GB_HIDRO" localSheetId="4">'[6]DGBSEN 03'!#REF!</definedName>
    <definedName name="GB_HIDRO" localSheetId="3">'[6]DGBSEN 03'!#REF!</definedName>
    <definedName name="GB_HIDRO">#REF!</definedName>
    <definedName name="GB_NUCLEAR" localSheetId="0">#REF!</definedName>
    <definedName name="GB_NUCLEAR" localSheetId="4">'[6]DGBSEN 03'!#REF!</definedName>
    <definedName name="GB_NUCLEAR" localSheetId="3">'[6]DGBSEN 03'!#REF!</definedName>
    <definedName name="GB_NUCLEAR">#REF!</definedName>
    <definedName name="GB_RESUMENES" localSheetId="0">#REF!</definedName>
    <definedName name="GB_RESUMENES" localSheetId="4">'[6]DGBSEN 03'!#REF!</definedName>
    <definedName name="GB_RESUMENES" localSheetId="3">'[6]DGBSEN 03'!#REF!</definedName>
    <definedName name="GB_RESUMENES">#REF!</definedName>
    <definedName name="GB_TIPO" localSheetId="0">#REF!</definedName>
    <definedName name="GB_TIPO" localSheetId="4">'[6]DGBSEN 03'!#REF!</definedName>
    <definedName name="GB_TIPO" localSheetId="3">'[6]DGBSEN 03'!#REF!</definedName>
    <definedName name="GB_TIPO">#REF!</definedName>
    <definedName name="GB_TODO" localSheetId="0">#REF!</definedName>
    <definedName name="GB_TODO" localSheetId="4">'[6]DGBSEN 03'!#REF!</definedName>
    <definedName name="GB_TODO" localSheetId="3">'[6]DGBSEN 03'!#REF!</definedName>
    <definedName name="GB_TODO">#REF!</definedName>
    <definedName name="ggg" localSheetId="0" xml:space="preserve"> salida6</definedName>
    <definedName name="ggg" xml:space="preserve"> salida6</definedName>
    <definedName name="GN_CARBON" localSheetId="0">#REF!</definedName>
    <definedName name="GN_CARBON" localSheetId="4">'[6]DGBSEN 03'!#REF!</definedName>
    <definedName name="GN_CARBON" localSheetId="3">'[6]DGBSEN 03'!#REF!</definedName>
    <definedName name="GN_CARBON">#REF!</definedName>
    <definedName name="GN_EOLO" localSheetId="0">#REF!</definedName>
    <definedName name="GN_EOLO" localSheetId="4">'[6]DGBSEN 03'!#REF!</definedName>
    <definedName name="GN_EOLO" localSheetId="3">'[6]DGBSEN 03'!#REF!</definedName>
    <definedName name="GN_EOLO">#REF!</definedName>
    <definedName name="GN_GEOTERM" localSheetId="0">#REF!</definedName>
    <definedName name="GN_GEOTERM" localSheetId="4">'[6]DGBSEN 03'!#REF!</definedName>
    <definedName name="GN_GEOTERM" localSheetId="3">'[6]DGBSEN 03'!#REF!</definedName>
    <definedName name="GN_GEOTERM">#REF!</definedName>
    <definedName name="GN_HCARBUROS" localSheetId="0">#REF!</definedName>
    <definedName name="GN_HCARBUROS" localSheetId="4">'[6]DGBSEN 03'!#REF!</definedName>
    <definedName name="GN_HCARBUROS" localSheetId="3">'[6]DGBSEN 03'!#REF!</definedName>
    <definedName name="GN_HCARBUROS">#REF!</definedName>
    <definedName name="GN_HIDRO" localSheetId="0">#REF!</definedName>
    <definedName name="GN_HIDRO" localSheetId="4">'[6]DGBSEN 03'!#REF!</definedName>
    <definedName name="GN_HIDRO" localSheetId="3">'[6]DGBSEN 03'!#REF!</definedName>
    <definedName name="GN_HIDRO">#REF!</definedName>
    <definedName name="GN_NUCLEAR" localSheetId="0">#REF!</definedName>
    <definedName name="GN_NUCLEAR" localSheetId="4">'[6]DGBSEN 03'!#REF!</definedName>
    <definedName name="GN_NUCLEAR" localSheetId="3">'[6]DGBSEN 03'!#REF!</definedName>
    <definedName name="GN_NUCLEAR">#REF!</definedName>
    <definedName name="GN_RESUMENES" localSheetId="0">#REF!</definedName>
    <definedName name="GN_RESUMENES" localSheetId="4">'[6]DGBSEN 03'!#REF!</definedName>
    <definedName name="GN_RESUMENES" localSheetId="3">'[6]DGBSEN 03'!#REF!</definedName>
    <definedName name="GN_RESUMENES">#REF!</definedName>
    <definedName name="GN_TIPO" localSheetId="0">#REF!</definedName>
    <definedName name="GN_TIPO" localSheetId="4">'[6]DGBSEN 03'!#REF!</definedName>
    <definedName name="GN_TIPO" localSheetId="3">'[6]DGBSEN 03'!#REF!</definedName>
    <definedName name="GN_TIPO">#REF!</definedName>
    <definedName name="GN_TODO" localSheetId="0">#REF!</definedName>
    <definedName name="GN_TODO" localSheetId="4">'[6]DGBSEN 03'!#REF!</definedName>
    <definedName name="GN_TODO" localSheetId="3">'[6]DGBSEN 03'!#REF!</definedName>
    <definedName name="GN_TODO">#REF!</definedName>
    <definedName name="graficos" localSheetId="0">#REF!</definedName>
    <definedName name="graficos" localSheetId="4">'[6]DGBSEN 03'!#REF!</definedName>
    <definedName name="graficos" localSheetId="3">'[6]DGBSEN 03'!#REF!</definedName>
    <definedName name="graficos">#REF!</definedName>
    <definedName name="Hasta_2015_Condicionada" localSheetId="0">#REF!</definedName>
    <definedName name="Hasta_2015_Condicionada" localSheetId="4">#REF!</definedName>
    <definedName name="Hasta_2015_Condicionada" localSheetId="3">#REF!</definedName>
    <definedName name="Hasta_2015_Condicionada">#REF!</definedName>
    <definedName name="Hasta_2015_Directa" localSheetId="0">#REF!</definedName>
    <definedName name="Hasta_2015_Directa" localSheetId="4">#REF!</definedName>
    <definedName name="Hasta_2015_Directa" localSheetId="3">#REF!</definedName>
    <definedName name="Hasta_2015_Directa">#REF!</definedName>
    <definedName name="Hasta_2015_Total" localSheetId="0">#REF!</definedName>
    <definedName name="Hasta_2015_Total" localSheetId="4">#REF!</definedName>
    <definedName name="Hasta_2015_Total" localSheetId="3">#REF!</definedName>
    <definedName name="Hasta_2015_Total">#REF!</definedName>
    <definedName name="hoja" localSheetId="0">#REF!</definedName>
    <definedName name="hoja">#REF!</definedName>
    <definedName name="hoy" localSheetId="0" hidden="1">#REF!</definedName>
    <definedName name="hoy" hidden="1">#REF!</definedName>
    <definedName name="HTML_CodePage" hidden="1">1252</definedName>
    <definedName name="HTML_Description" hidden="1">"CONSUMO DE COMBUSTIBLES"</definedName>
    <definedName name="HTML_Email" hidden="1">""</definedName>
    <definedName name="HTML_Header" hidden="1">"Control de Gestión"</definedName>
    <definedName name="HTML_LastUpdate" hidden="1">"21/10/99"</definedName>
    <definedName name="HTML_LineAfter" hidden="1">TRUE</definedName>
    <definedName name="HTML_LineBefore" hidden="1">TRUE</definedName>
    <definedName name="HTML_Name" hidden="1">"Claudio González Rodríguez."</definedName>
    <definedName name="HTML_OBDlg2" hidden="1">TRUE</definedName>
    <definedName name="HTML_OBDlg3" hidden="1">TRUE</definedName>
    <definedName name="HTML_OBDlg4" hidden="1">TRUE</definedName>
    <definedName name="HTML_OS" hidden="1">0</definedName>
    <definedName name="HTML_PathFile" hidden="1">"C:\UID\Com1.htm"</definedName>
    <definedName name="HTML_PathTemplate" hidden="1">"C:\UID\Com.htm"</definedName>
    <definedName name="HTML_Title" hidden="1">"Consumo de Combustibles"</definedName>
    <definedName name="iiiiiiiiii" localSheetId="0">#REF!</definedName>
    <definedName name="iiiiiiiiii" localSheetId="4">#REF!</definedName>
    <definedName name="iiiiiiiiii" localSheetId="3">#REF!</definedName>
    <definedName name="iiiiiiiiii">#REF!</definedName>
    <definedName name="Imprimir_área_IM" localSheetId="0">#REF!</definedName>
    <definedName name="Imprimir_área_IM" localSheetId="4">#REF!</definedName>
    <definedName name="Imprimir_área_IM" localSheetId="3">#REF!</definedName>
    <definedName name="Imprimir_área_IM">#REF!</definedName>
    <definedName name="Inv_anyo_ref" localSheetId="4">'[7]EVA 00'!$H$22</definedName>
    <definedName name="Inv_anyo_ref" localSheetId="3">'[7]EVA 00'!$H$22</definedName>
    <definedName name="Inv_anyo_ref">#REF!</definedName>
    <definedName name="joules">4186.8402</definedName>
    <definedName name="joulesxbtu">#REF!*BTU</definedName>
    <definedName name="joulesxbtu_1">joules*BTU</definedName>
    <definedName name="joulesxbtu_2">joules*BTU</definedName>
    <definedName name="JSGT" localSheetId="0" xml:space="preserve"> salida6</definedName>
    <definedName name="JSGT" localSheetId="4" xml:space="preserve"> salida6</definedName>
    <definedName name="JSGT" localSheetId="3" xml:space="preserve"> salida6</definedName>
    <definedName name="JSGT" xml:space="preserve"> salida6</definedName>
    <definedName name="KcalAJoule">0.0041868402</definedName>
    <definedName name="kkkk" localSheetId="4" hidden="1">{#N/A,#N/A,FALSE,"TOT";#N/A,#N/A,FALSE,"PEP";#N/A,#N/A,FALSE,"REF";#N/A,#N/A,FALSE,"GAS";#N/A,#N/A,FALSE,"PET";#N/A,#N/A,FALSE,"COR"}</definedName>
    <definedName name="kkkk" localSheetId="3" hidden="1">{#N/A,#N/A,FALSE,"TOT";#N/A,#N/A,FALSE,"PEP";#N/A,#N/A,FALSE,"REF";#N/A,#N/A,FALSE,"GAS";#N/A,#N/A,FALSE,"PET";#N/A,#N/A,FALSE,"COR"}</definedName>
    <definedName name="kkkk" hidden="1">{#N/A,#N/A,FALSE,"TOT";#N/A,#N/A,FALSE,"PEP";#N/A,#N/A,FALSE,"REF";#N/A,#N/A,FALSE,"GAS";#N/A,#N/A,FALSE,"PET";#N/A,#N/A,FALSE,"COR"}</definedName>
    <definedName name="liga" localSheetId="0" hidden="1">#REF!</definedName>
    <definedName name="liga" localSheetId="4" hidden="1">#REF!</definedName>
    <definedName name="liga" localSheetId="3" hidden="1">#REF!</definedName>
    <definedName name="liga" hidden="1">#REF!</definedName>
    <definedName name="liga1" localSheetId="0" hidden="1">#REF!</definedName>
    <definedName name="liga1" localSheetId="4" hidden="1">#REF!</definedName>
    <definedName name="liga1" localSheetId="3" hidden="1">#REF!</definedName>
    <definedName name="liga1" hidden="1">#REF!</definedName>
    <definedName name="litros">158.987</definedName>
    <definedName name="Longitud_obra" localSheetId="4">[7]PEM!$K$1</definedName>
    <definedName name="Longitud_obra" localSheetId="3">[7]PEM!$K$1</definedName>
    <definedName name="Longitud_obra">#REF!</definedName>
    <definedName name="m" localSheetId="0">_F17C15</definedName>
    <definedName name="m">_F17C15</definedName>
    <definedName name="m_1">NA()</definedName>
    <definedName name="m_2">#N/A</definedName>
    <definedName name="mantenimientoad" localSheetId="0">#REF!</definedName>
    <definedName name="mantenimientoad">#REF!</definedName>
    <definedName name="moneda.de" localSheetId="4">'[9]Datos Base'!$E$10</definedName>
    <definedName name="moneda.de" localSheetId="3">'[9]Datos Base'!$E$10</definedName>
    <definedName name="moneda.de">#REF!</definedName>
    <definedName name="mor" localSheetId="4" hidden="1">{"Bruto",#N/A,FALSE,"CONV3T.XLS";"Neto",#N/A,FALSE,"CONV3T.XLS";"UnoB",#N/A,FALSE,"CONV3T.XLS";"Bruto",#N/A,FALSE,"CONV4T.XLS";"Neto",#N/A,FALSE,"CONV4T.XLS";"UnoB",#N/A,FALSE,"CONV4T.XLS"}</definedName>
    <definedName name="mor" localSheetId="3" hidden="1">{"Bruto",#N/A,FALSE,"CONV3T.XLS";"Neto",#N/A,FALSE,"CONV3T.XLS";"UnoB",#N/A,FALSE,"CONV3T.XLS";"Bruto",#N/A,FALSE,"CONV4T.XLS";"Neto",#N/A,FALSE,"CONV4T.XLS";"UnoB",#N/A,FALSE,"CONV4T.XLS"}</definedName>
    <definedName name="mor" hidden="1">{"Bruto",#N/A,FALSE,"CONV3T.XLS";"Neto",#N/A,FALSE,"CONV3T.XLS";"UnoB",#N/A,FALSE,"CONV3T.XLS";"Bruto",#N/A,FALSE,"CONV4T.XLS";"Neto",#N/A,FALSE,"CONV4T.XLS";"UnoB",#N/A,FALSE,"CONV4T.XLS"}</definedName>
    <definedName name="N_01_SEN" localSheetId="0">#REF!</definedName>
    <definedName name="N_01_SEN" localSheetId="4">'[6]DGBSEN 03'!#REF!</definedName>
    <definedName name="N_01_SEN" localSheetId="3">'[6]DGBSEN 03'!#REF!</definedName>
    <definedName name="N_01_SEN">#REF!</definedName>
    <definedName name="N_02_CFE" localSheetId="0">#REF!</definedName>
    <definedName name="N_02_CFE" localSheetId="4">'[6]DGBSEN 03'!#REF!</definedName>
    <definedName name="N_02_CFE" localSheetId="3">'[6]DGBSEN 03'!#REF!</definedName>
    <definedName name="N_02_CFE">#REF!</definedName>
    <definedName name="N_03_CLYF" localSheetId="0">#REF!</definedName>
    <definedName name="N_03_CLYF" localSheetId="4">'[6]DGBSEN 03'!#REF!</definedName>
    <definedName name="N_03_CLYF" localSheetId="3">'[6]DGBSEN 03'!#REF!</definedName>
    <definedName name="N_03_CLYF">#REF!</definedName>
    <definedName name="N_04_ADC" localSheetId="0">#REF!</definedName>
    <definedName name="N_04_ADC" localSheetId="4">'[6]DGBSEN 03'!#REF!</definedName>
    <definedName name="N_04_ADC" localSheetId="3">'[6]DGBSEN 03'!#REF!</definedName>
    <definedName name="N_04_ADC">#REF!</definedName>
    <definedName name="N_05_VAPMAY" localSheetId="0">#REF!</definedName>
    <definedName name="N_05_VAPMAY" localSheetId="4">'[6]DGBSEN 03'!#REF!</definedName>
    <definedName name="N_05_VAPMAY" localSheetId="3">'[6]DGBSEN 03'!#REF!</definedName>
    <definedName name="N_05_VAPMAY">#REF!</definedName>
    <definedName name="N_06_VAPMEN" localSheetId="0">#REF!</definedName>
    <definedName name="N_06_VAPMEN" localSheetId="4">'[6]DGBSEN 03'!#REF!</definedName>
    <definedName name="N_06_VAPMEN" localSheetId="3">'[6]DGBSEN 03'!#REF!</definedName>
    <definedName name="N_06_VAPMEN">#REF!</definedName>
    <definedName name="N_07_TGASa" localSheetId="0">#REF!</definedName>
    <definedName name="N_07_TGASa" localSheetId="4">'[6]DGBSEN 03'!#REF!</definedName>
    <definedName name="N_07_TGASa" localSheetId="3">'[6]DGBSEN 03'!#REF!</definedName>
    <definedName name="N_07_TGASa">#REF!</definedName>
    <definedName name="N_08_TGASb" localSheetId="0">#REF!</definedName>
    <definedName name="N_08_TGASb" localSheetId="4">'[6]DGBSEN 03'!#REF!</definedName>
    <definedName name="N_08_TGASb" localSheetId="3">'[6]DGBSEN 03'!#REF!</definedName>
    <definedName name="N_08_TGASb">#REF!</definedName>
    <definedName name="N_09_CCOMB" localSheetId="0">#REF!</definedName>
    <definedName name="N_09_CCOMB" localSheetId="4">'[6]DGBSEN 03'!#REF!</definedName>
    <definedName name="N_09_CCOMB" localSheetId="3">'[6]DGBSEN 03'!#REF!</definedName>
    <definedName name="N_09_CCOMB">#REF!</definedName>
    <definedName name="N_10_CINT" localSheetId="0">#REF!</definedName>
    <definedName name="N_10_CINT" localSheetId="4">'[6]DGBSEN 03'!#REF!</definedName>
    <definedName name="N_10_CINT" localSheetId="3">'[6]DGBSEN 03'!#REF!</definedName>
    <definedName name="N_10_CINT">#REF!</definedName>
    <definedName name="N_11_PAISLADAS" localSheetId="0">#REF!</definedName>
    <definedName name="N_11_PAISLADAS" localSheetId="4">'[6]DGBSEN 03'!#REF!</definedName>
    <definedName name="N_11_PAISLADAS" localSheetId="3">'[6]DGBSEN 03'!#REF!</definedName>
    <definedName name="N_11_PAISLADAS">#REF!</definedName>
    <definedName name="N_12_HIDROMAY" localSheetId="0">#REF!</definedName>
    <definedName name="N_12_HIDROMAY" localSheetId="4">'[6]DGBSEN 03'!#REF!</definedName>
    <definedName name="N_12_HIDROMAY" localSheetId="3">'[6]DGBSEN 03'!#REF!</definedName>
    <definedName name="N_12_HIDROMAY">#REF!</definedName>
    <definedName name="N_13_HIDROMENa" localSheetId="0">#REF!</definedName>
    <definedName name="N_13_HIDROMENa" localSheetId="4">'[6]DGBSEN 03'!#REF!</definedName>
    <definedName name="N_13_HIDROMENa" localSheetId="3">'[6]DGBSEN 03'!#REF!</definedName>
    <definedName name="N_13_HIDROMENa">#REF!</definedName>
    <definedName name="N_14_HIDROMENb" localSheetId="0">#REF!</definedName>
    <definedName name="N_14_HIDROMENb" localSheetId="4">'[6]DGBSEN 03'!#REF!</definedName>
    <definedName name="N_14_HIDROMENb" localSheetId="3">'[6]DGBSEN 03'!#REF!</definedName>
    <definedName name="N_14_HIDROMENb">#REF!</definedName>
    <definedName name="N_15_HIDROMENc" localSheetId="0">#REF!</definedName>
    <definedName name="N_15_HIDROMENc" localSheetId="4">'[6]DGBSEN 03'!#REF!</definedName>
    <definedName name="N_15_HIDROMENc" localSheetId="3">'[6]DGBSEN 03'!#REF!</definedName>
    <definedName name="N_15_HIDROMENc">#REF!</definedName>
    <definedName name="N_16_CARBONUCLEAR" localSheetId="0">#REF!</definedName>
    <definedName name="N_16_CARBONUCLEAR" localSheetId="4">'[6]DGBSEN 03'!#REF!</definedName>
    <definedName name="N_16_CARBONUCLEAR" localSheetId="3">'[6]DGBSEN 03'!#REF!</definedName>
    <definedName name="N_16_CARBONUCLEAR">#REF!</definedName>
    <definedName name="N_18_GEOEOLO" localSheetId="0">#REF!</definedName>
    <definedName name="N_18_GEOEOLO" localSheetId="4">'[6]DGBSEN 03'!#REF!</definedName>
    <definedName name="N_18_GEOEOLO" localSheetId="3">'[6]DGBSEN 03'!#REF!</definedName>
    <definedName name="N_18_GEOEOLO">#REF!</definedName>
    <definedName name="nada" localSheetId="4">[13]PEM!$C$1</definedName>
    <definedName name="nada" localSheetId="3">[13]PEM!$C$1</definedName>
    <definedName name="nada">#REF!</definedName>
    <definedName name="nombre" localSheetId="4">'[14]datos base'!$I$2</definedName>
    <definedName name="nombre" localSheetId="3">'[14]datos base'!$I$2</definedName>
    <definedName name="nombre">#REF!</definedName>
    <definedName name="Nombre_OP" localSheetId="4">[7]PEM!$A$1</definedName>
    <definedName name="Nombre_OP" localSheetId="3">[7]PEM!$A$1</definedName>
    <definedName name="Nombre_OP">#REF!</definedName>
    <definedName name="Num_circuitos" localSheetId="4">[7]PEM!$J$1</definedName>
    <definedName name="Num_circuitos" localSheetId="3">[7]PEM!$J$1</definedName>
    <definedName name="Num_circuitos">#REF!</definedName>
    <definedName name="paj" localSheetId="4" hidden="1">{"Bruto",#N/A,FALSE,"CONV3T.XLS";"Neto",#N/A,FALSE,"CONV3T.XLS";"UnoB",#N/A,FALSE,"CONV3T.XLS";"Bruto",#N/A,FALSE,"CONV4T.XLS";"Neto",#N/A,FALSE,"CONV4T.XLS";"UnoB",#N/A,FALSE,"CONV4T.XLS"}</definedName>
    <definedName name="paj" localSheetId="3" hidden="1">{"Bruto",#N/A,FALSE,"CONV3T.XLS";"Neto",#N/A,FALSE,"CONV3T.XLS";"UnoB",#N/A,FALSE,"CONV3T.XLS";"Bruto",#N/A,FALSE,"CONV4T.XLS";"Neto",#N/A,FALSE,"CONV4T.XLS";"UnoB",#N/A,FALSE,"CONV4T.XLS"}</definedName>
    <definedName name="paj" hidden="1">{"Bruto",#N/A,FALSE,"CONV3T.XLS";"Neto",#N/A,FALSE,"CONV3T.XLS";"UnoB",#N/A,FALSE,"CONV3T.XLS";"Bruto",#N/A,FALSE,"CONV4T.XLS";"Neto",#N/A,FALSE,"CONV4T.XLS";"UnoB",#N/A,FALSE,"CONV4T.XLS"}</definedName>
    <definedName name="PARIDAD" localSheetId="0">#REF!</definedName>
    <definedName name="PARIDAD">#REF!</definedName>
    <definedName name="paridad2000" localSheetId="0">#REF!</definedName>
    <definedName name="paridad2000">#REF!</definedName>
    <definedName name="pasivo" localSheetId="0">#REF!</definedName>
    <definedName name="pasivo">#REF!</definedName>
    <definedName name="pass" localSheetId="0">#REF!</definedName>
    <definedName name="pass" localSheetId="4">#REF!</definedName>
    <definedName name="pass" localSheetId="3">#REF!</definedName>
    <definedName name="pass">#REF!</definedName>
    <definedName name="PATTY" localSheetId="0" hidden="1">#REF!</definedName>
    <definedName name="PATTY" localSheetId="4" hidden="1">#REF!</definedName>
    <definedName name="PATTY" localSheetId="3" hidden="1">#REF!</definedName>
    <definedName name="PATTY" hidden="1">#REF!</definedName>
    <definedName name="PCIMP">1.08456981178921</definedName>
    <definedName name="PCNTE">1.04343013921697</definedName>
    <definedName name="PCSUR">1.08042027709172</definedName>
    <definedName name="PESOS" localSheetId="0">#REF!</definedName>
    <definedName name="pesos" localSheetId="4">#REF!</definedName>
    <definedName name="pesos" localSheetId="3">#REF!</definedName>
    <definedName name="PESOS">#REF!</definedName>
    <definedName name="PESOS2013" localSheetId="0">#REF!</definedName>
    <definedName name="PESOS2013" localSheetId="4">#REF!</definedName>
    <definedName name="PESOS2013" localSheetId="3">#REF!</definedName>
    <definedName name="PESOS2013">#REF!</definedName>
    <definedName name="pesssos" localSheetId="0">#REF!</definedName>
    <definedName name="pesssos" localSheetId="4">#REF!</definedName>
    <definedName name="pesssos" localSheetId="3">#REF!</definedName>
    <definedName name="pesssos">#REF!</definedName>
    <definedName name="PISE" localSheetId="0">#REF!</definedName>
    <definedName name="PISE">#REF!</definedName>
    <definedName name="piso" localSheetId="0">#REF!</definedName>
    <definedName name="piso" localSheetId="4">#REF!</definedName>
    <definedName name="piso" localSheetId="3">#REF!</definedName>
    <definedName name="piso">#REF!</definedName>
    <definedName name="PRODUCTOS" localSheetId="0" hidden="1">#REF!</definedName>
    <definedName name="PRODUCTOS" localSheetId="4" hidden="1">#REF!</definedName>
    <definedName name="PRODUCTOS" localSheetId="3" hidden="1">#REF!</definedName>
    <definedName name="PRODUCTOS" hidden="1">#REF!</definedName>
    <definedName name="rango" localSheetId="0">#REF!,#REF!</definedName>
    <definedName name="rango" localSheetId="4">'[15]REPOMO 2007 4502 NOROESTE PCGA'!$B$1:$O$56,'[15]REPOMO 2007 4502 NOROESTE PCGA'!#REF!</definedName>
    <definedName name="rango" localSheetId="3">'[15]REPOMO 2007 4502 NOROESTE PCGA'!$B$1:$O$56,'[15]REPOMO 2007 4502 NOROESTE PCGA'!#REF!</definedName>
    <definedName name="rango">#REF!,#REF!</definedName>
    <definedName name="RCA_ADC" localSheetId="0">#REF!</definedName>
    <definedName name="RCA_ADC" localSheetId="4">'[6]DGBSEN 03'!#REF!</definedName>
    <definedName name="RCA_ADC" localSheetId="3">'[6]DGBSEN 03'!#REF!</definedName>
    <definedName name="RCA_ADC">#REF!</definedName>
    <definedName name="RCA_CFE" localSheetId="0">#REF!</definedName>
    <definedName name="RCA_CFE" localSheetId="4">'[6]DGBSEN 03'!#REF!</definedName>
    <definedName name="RCA_CFE" localSheetId="3">'[6]DGBSEN 03'!#REF!</definedName>
    <definedName name="RCA_CFE">#REF!</definedName>
    <definedName name="RCA_LFC" localSheetId="0">#REF!</definedName>
    <definedName name="RCA_LFC" localSheetId="4">'[6]DGBSEN 03'!#REF!</definedName>
    <definedName name="RCA_LFC" localSheetId="3">'[6]DGBSEN 03'!#REF!</definedName>
    <definedName name="RCA_LFC">#REF!</definedName>
    <definedName name="RCA_SEN" localSheetId="0">#REF!</definedName>
    <definedName name="RCA_SEN" localSheetId="4">'[6]DGBSEN 03'!#REF!</definedName>
    <definedName name="RCA_SEN" localSheetId="3">'[6]DGBSEN 03'!#REF!</definedName>
    <definedName name="RCA_SEN">#REF!</definedName>
    <definedName name="Realizada_2015_Total" localSheetId="0">#REF!</definedName>
    <definedName name="Realizada_2015_Total" localSheetId="4">#REF!</definedName>
    <definedName name="Realizada_2015_Total" localSheetId="3">#REF!</definedName>
    <definedName name="Realizada_2015_Total">#REF!</definedName>
    <definedName name="Realizada_Condicionada_2015" localSheetId="0">#REF!</definedName>
    <definedName name="Realizada_Condicionada_2015" localSheetId="4">#REF!</definedName>
    <definedName name="Realizada_Condicionada_2015" localSheetId="3">#REF!</definedName>
    <definedName name="Realizada_Condicionada_2015">#REF!</definedName>
    <definedName name="Realizada_Directa_2015" localSheetId="0">#REF!</definedName>
    <definedName name="Realizada_Directa_2015" localSheetId="4">#REF!</definedName>
    <definedName name="Realizada_Directa_2015" localSheetId="3">#REF!</definedName>
    <definedName name="Realizada_Directa_2015">#REF!</definedName>
    <definedName name="Realizada_Total_2015" localSheetId="0">#REF!</definedName>
    <definedName name="Realizada_Total_2015" localSheetId="4">#REF!</definedName>
    <definedName name="Realizada_Total_2015" localSheetId="3">#REF!</definedName>
    <definedName name="Realizada_Total_2015">#REF!</definedName>
    <definedName name="Region_PEM" localSheetId="4">[8]Oculta!$B$5</definedName>
    <definedName name="Region_PEM" localSheetId="3">[8]Oculta!$B$5</definedName>
    <definedName name="Region_PEM">#REF!</definedName>
    <definedName name="relac" localSheetId="4" hidden="1">{"Bruto",#N/A,FALSE,"CONV3T.XLS";"Neto",#N/A,FALSE,"CONV3T.XLS";"UnoB",#N/A,FALSE,"CONV3T.XLS";"Bruto",#N/A,FALSE,"CONV4T.XLS";"Neto",#N/A,FALSE,"CONV4T.XLS";"UnoB",#N/A,FALSE,"CONV4T.XLS"}</definedName>
    <definedName name="relac" localSheetId="3" hidden="1">{"Bruto",#N/A,FALSE,"CONV3T.XLS";"Neto",#N/A,FALSE,"CONV3T.XLS";"UnoB",#N/A,FALSE,"CONV3T.XLS";"Bruto",#N/A,FALSE,"CONV4T.XLS";"Neto",#N/A,FALSE,"CONV4T.XLS";"UnoB",#N/A,FALSE,"CONV4T.XLS"}</definedName>
    <definedName name="relac" hidden="1">{"Bruto",#N/A,FALSE,"CONV3T.XLS";"Neto",#N/A,FALSE,"CONV3T.XLS";"UnoB",#N/A,FALSE,"CONV3T.XLS";"Bruto",#N/A,FALSE,"CONV4T.XLS";"Neto",#N/A,FALSE,"CONV4T.XLS";"UnoB",#N/A,FALSE,"CONV4T.XLS"}</definedName>
    <definedName name="Relacion_transf" localSheetId="4">[7]PEM!$I$1</definedName>
    <definedName name="Relacion_transf" localSheetId="3">[7]PEM!$I$1</definedName>
    <definedName name="Relacion_transf">#REF!</definedName>
    <definedName name="RGB_ADC" localSheetId="0">#REF!</definedName>
    <definedName name="RGB_ADC" localSheetId="4">'[6]DGBSEN 03'!#REF!</definedName>
    <definedName name="RGB_ADC" localSheetId="3">'[6]DGBSEN 03'!#REF!</definedName>
    <definedName name="RGB_ADC">#REF!</definedName>
    <definedName name="RGB_CFE" localSheetId="0">#REF!</definedName>
    <definedName name="RGB_CFE" localSheetId="4">'[6]DGBSEN 03'!#REF!</definedName>
    <definedName name="RGB_CFE" localSheetId="3">'[6]DGBSEN 03'!#REF!</definedName>
    <definedName name="RGB_CFE">#REF!</definedName>
    <definedName name="RGB_LFC" localSheetId="0">#REF!</definedName>
    <definedName name="RGB_LFC" localSheetId="4">'[6]DGBSEN 03'!#REF!</definedName>
    <definedName name="RGB_LFC" localSheetId="3">'[6]DGBSEN 03'!#REF!</definedName>
    <definedName name="RGB_LFC">#REF!</definedName>
    <definedName name="RGB_SEN" localSheetId="0">#REF!</definedName>
    <definedName name="RGB_SEN" localSheetId="4">'[6]DGBSEN 03'!#REF!</definedName>
    <definedName name="RGB_SEN" localSheetId="3">'[6]DGBSEN 03'!#REF!</definedName>
    <definedName name="RGB_SEN">#REF!</definedName>
    <definedName name="rgdfgdf" localSheetId="0">#REF!</definedName>
    <definedName name="rgdfgdf">#REF!</definedName>
    <definedName name="RGN_ADC" localSheetId="0">#REF!</definedName>
    <definedName name="RGN_ADC" localSheetId="4">'[6]DGBSEN 03'!#REF!</definedName>
    <definedName name="RGN_ADC" localSheetId="3">'[6]DGBSEN 03'!#REF!</definedName>
    <definedName name="RGN_ADC">#REF!</definedName>
    <definedName name="RGN_CFE" localSheetId="0">#REF!</definedName>
    <definedName name="RGN_CFE" localSheetId="4">'[6]DGBSEN 03'!#REF!</definedName>
    <definedName name="RGN_CFE" localSheetId="3">'[6]DGBSEN 03'!#REF!</definedName>
    <definedName name="RGN_CFE">#REF!</definedName>
    <definedName name="RGN_LFC" localSheetId="0">#REF!</definedName>
    <definedName name="RGN_LFC" localSheetId="4">'[6]DGBSEN 03'!#REF!</definedName>
    <definedName name="RGN_LFC" localSheetId="3">'[6]DGBSEN 03'!#REF!</definedName>
    <definedName name="RGN_LFC">#REF!</definedName>
    <definedName name="RGN_SEN" localSheetId="0">#REF!</definedName>
    <definedName name="RGN_SEN" localSheetId="4">'[6]DGBSEN 03'!#REF!</definedName>
    <definedName name="RGN_SEN" localSheetId="3">'[6]DGBSEN 03'!#REF!</definedName>
    <definedName name="RGN_SEN">#REF!</definedName>
    <definedName name="S" localSheetId="0">#REF!</definedName>
    <definedName name="S" localSheetId="4">#REF!</definedName>
    <definedName name="S" localSheetId="3">#REF!</definedName>
    <definedName name="S">#REF!</definedName>
    <definedName name="salida" localSheetId="0" xml:space="preserve"> salida6</definedName>
    <definedName name="salida" localSheetId="4" xml:space="preserve"> salida6</definedName>
    <definedName name="salida" localSheetId="3" xml:space="preserve"> salida6</definedName>
    <definedName name="salida" xml:space="preserve"> salida6</definedName>
    <definedName name="sdesdewaad" localSheetId="0">#REF!</definedName>
    <definedName name="sdesdewaad" localSheetId="4">#REF!</definedName>
    <definedName name="sdesdewaad" localSheetId="3">#REF!</definedName>
    <definedName name="sdesdewaad">#REF!</definedName>
    <definedName name="SS" localSheetId="0">#REF!</definedName>
    <definedName name="SS">#REF!</definedName>
    <definedName name="sss" localSheetId="0" xml:space="preserve"> salida6</definedName>
    <definedName name="sss" xml:space="preserve"> salida6</definedName>
    <definedName name="ssss" localSheetId="0">#REF!</definedName>
    <definedName name="ssss" localSheetId="4">#REF!</definedName>
    <definedName name="ssss" localSheetId="3">#REF!</definedName>
    <definedName name="ssss">#REF!</definedName>
    <definedName name="TABLA" localSheetId="0">#REF!</definedName>
    <definedName name="TABLA" localSheetId="4">#REF!</definedName>
    <definedName name="TABLA" localSheetId="3">#REF!</definedName>
    <definedName name="TABLA">#REF!</definedName>
    <definedName name="tasa.real" localSheetId="4">'[9]Datos Base'!$E$12</definedName>
    <definedName name="tasa.real" localSheetId="3">'[9]Datos Base'!$E$12</definedName>
    <definedName name="tasa.real">#REF!</definedName>
    <definedName name="TC" localSheetId="0">#REF!</definedName>
    <definedName name="TC">#REF!</definedName>
    <definedName name="TCAMBIO">#REF!</definedName>
    <definedName name="tcpic" localSheetId="0">#REF!</definedName>
    <definedName name="tcpic">#REF!</definedName>
    <definedName name="Tension_Obra" localSheetId="4">[7]PEM!$E$1</definedName>
    <definedName name="Tension_Obra" localSheetId="3">[7]PEM!$E$1</definedName>
    <definedName name="Tension_Obra">#REF!</definedName>
    <definedName name="tipo.cambio">#REF!</definedName>
    <definedName name="Tipo_const_obra" localSheetId="4">[7]PEM!$G$1</definedName>
    <definedName name="Tipo_const_obra" localSheetId="3">[7]PEM!$G$1</definedName>
    <definedName name="Tipo_const_obra">#REF!</definedName>
    <definedName name="Tipo_obra" localSheetId="4">[7]PEM!$M$1</definedName>
    <definedName name="Tipo_obra" localSheetId="3">[7]PEM!$M$1</definedName>
    <definedName name="Tipo_obra">#REF!</definedName>
    <definedName name="TipoCambio" localSheetId="0">#REF!</definedName>
    <definedName name="TipoCambio">#REF!</definedName>
    <definedName name="TipoCambio2010" localSheetId="0">#REF!</definedName>
    <definedName name="TipoCambio2010">#REF!</definedName>
    <definedName name="TIR" localSheetId="4">'[7]EVA 00'!$M$11</definedName>
    <definedName name="TIR" localSheetId="3">'[7]EVA 00'!$M$11</definedName>
    <definedName name="TIR">#REF!</definedName>
    <definedName name="_xlnm.Print_Titles" localSheetId="0">'Av Fin Fís'!$1:$12</definedName>
    <definedName name="_xlnm.Print_Titles" localSheetId="4">'Cmpr Dir Cond Cost Tot'!$1:$12</definedName>
    <definedName name="_xlnm.Print_Titles" localSheetId="3">'Compr Inv Dir Oper'!$1:$12</definedName>
    <definedName name="_xlnm.Print_Titles" localSheetId="2">'FN Inv Con Oper'!$1:$14</definedName>
    <definedName name="_xlnm.Print_Titles" localSheetId="1">'FN Inv Dir Oper'!$1:$15</definedName>
    <definedName name="_xlnm.Print_Titles" localSheetId="6">'VPN Inv Fin Cond'!$1:$12</definedName>
    <definedName name="_xlnm.Print_Titles" localSheetId="5">'VPN Inv Fin Dir'!$1:$12</definedName>
    <definedName name="TODO">#REF!</definedName>
    <definedName name="tonelada">907.185</definedName>
    <definedName name="Total_PEM" localSheetId="4">[7]PEM!$D$11</definedName>
    <definedName name="Total_PEM" localSheetId="3">[7]PEM!$D$11</definedName>
    <definedName name="Total_PEM">#REF!</definedName>
    <definedName name="Total_presup" localSheetId="4">[7]PEM!$C$11</definedName>
    <definedName name="Total_presup" localSheetId="3">[7]PEM!$C$11</definedName>
    <definedName name="Total_presup">#REF!</definedName>
    <definedName name="Transm" localSheetId="0">#REF!</definedName>
    <definedName name="Transm">#REF!</definedName>
    <definedName name="TRANSMISION" localSheetId="0">#REF!</definedName>
    <definedName name="TRANSMISION">#REF!</definedName>
    <definedName name="tul" localSheetId="4" hidden="1">{"Bruto",#N/A,FALSE,"CONV3T.XLS";"Neto",#N/A,FALSE,"CONV3T.XLS";"UnoB",#N/A,FALSE,"CONV3T.XLS";"Bruto",#N/A,FALSE,"CONV4T.XLS";"Neto",#N/A,FALSE,"CONV4T.XLS";"UnoB",#N/A,FALSE,"CONV4T.XLS"}</definedName>
    <definedName name="tul" localSheetId="3" hidden="1">{"Bruto",#N/A,FALSE,"CONV3T.XLS";"Neto",#N/A,FALSE,"CONV3T.XLS";"UnoB",#N/A,FALSE,"CONV3T.XLS";"Bruto",#N/A,FALSE,"CONV4T.XLS";"Neto",#N/A,FALSE,"CONV4T.XLS";"UnoB",#N/A,FALSE,"CONV4T.XLS"}</definedName>
    <definedName name="tul" hidden="1">{"Bruto",#N/A,FALSE,"CONV3T.XLS";"Neto",#N/A,FALSE,"CONV3T.XLS";"UnoB",#N/A,FALSE,"CONV3T.XLS";"Bruto",#N/A,FALSE,"CONV4T.XLS";"Neto",#N/A,FALSE,"CONV4T.XLS";"UnoB",#N/A,FALSE,"CONV4T.XLS"}</definedName>
    <definedName name="u" hidden="1">{"'Control de Gestión'!$A$2:$N$39"}</definedName>
    <definedName name="VPN" localSheetId="4">'[7]EVA 00'!$K$11</definedName>
    <definedName name="VPN" localSheetId="3">'[7]EVA 00'!$K$11</definedName>
    <definedName name="VPN">#REF!</definedName>
    <definedName name="VVVV" localSheetId="0">#REF!</definedName>
    <definedName name="VVVV" localSheetId="4">#REF!</definedName>
    <definedName name="VVVV" localSheetId="3">#REF!</definedName>
    <definedName name="VVVV">#REF!</definedName>
    <definedName name="vvvvvvvv" localSheetId="0">#REF!</definedName>
    <definedName name="vvvvvvvv" localSheetId="4">#REF!</definedName>
    <definedName name="vvvvvvvv" localSheetId="3">#REF!</definedName>
    <definedName name="vvvvvvvv">#REF!</definedName>
    <definedName name="w" localSheetId="0">#REF!</definedName>
    <definedName name="w">#REF!</definedName>
    <definedName name="wew" localSheetId="0" hidden="1">#REF!</definedName>
    <definedName name="wew" hidden="1">#REF!</definedName>
    <definedName name="wrn.econv2s." localSheetId="4" hidden="1">{"Bruto",#N/A,FALSE,"CONV3T.XLS";"Neto",#N/A,FALSE,"CONV3T.XLS";"UnoB",#N/A,FALSE,"CONV3T.XLS";"Bruto",#N/A,FALSE,"CONV4T.XLS";"Neto",#N/A,FALSE,"CONV4T.XLS";"UnoB",#N/A,FALSE,"CONV4T.XLS"}</definedName>
    <definedName name="wrn.econv2s." localSheetId="3" hidden="1">{"Bruto",#N/A,FALSE,"CONV3T.XLS";"Neto",#N/A,FALSE,"CONV3T.XLS";"UnoB",#N/A,FALSE,"CONV3T.XLS";"Bruto",#N/A,FALSE,"CONV4T.XLS";"Neto",#N/A,FALSE,"CONV4T.XLS";"UnoB",#N/A,FALSE,"CONV4T.XLS"}</definedName>
    <definedName name="wrn.econv2s." hidden="1">{"Bruto",#N/A,FALSE,"CONV3T.XLS";"Neto",#N/A,FALSE,"CONV3T.XLS";"UnoB",#N/A,FALSE,"CONV3T.XLS";"Bruto",#N/A,FALSE,"CONV4T.XLS";"Neto",#N/A,FALSE,"CONV4T.XLS";"UnoB",#N/A,FALSE,"CONV4T.XLS"}</definedName>
    <definedName name="wrn.gst1tajuorg." localSheetId="4" hidden="1">{#N/A,#N/A,FALSE,"TOT";#N/A,#N/A,FALSE,"PEP";#N/A,#N/A,FALSE,"REF";#N/A,#N/A,FALSE,"GAS";#N/A,#N/A,FALSE,"PET";#N/A,#N/A,FALSE,"COR"}</definedName>
    <definedName name="wrn.gst1tajuorg." localSheetId="3" hidden="1">{#N/A,#N/A,FALSE,"TOT";#N/A,#N/A,FALSE,"PEP";#N/A,#N/A,FALSE,"REF";#N/A,#N/A,FALSE,"GAS";#N/A,#N/A,FALSE,"PET";#N/A,#N/A,FALSE,"COR"}</definedName>
    <definedName name="wrn.gst1tajuorg." hidden="1">{#N/A,#N/A,FALSE,"TOT";#N/A,#N/A,FALSE,"PEP";#N/A,#N/A,FALSE,"REF";#N/A,#N/A,FALSE,"GAS";#N/A,#N/A,FALSE,"PET";#N/A,#N/A,FALSE,"COR"}</definedName>
    <definedName name="www" localSheetId="0">#REF!</definedName>
    <definedName name="www" localSheetId="4">#REF!</definedName>
    <definedName name="www" localSheetId="3">#REF!</definedName>
    <definedName name="www">#REF!</definedName>
    <definedName name="wwww" localSheetId="0">_F17C15</definedName>
    <definedName name="wwww">_F17C15</definedName>
    <definedName name="wwwww" localSheetId="0">#REF!</definedName>
    <definedName name="wwwww" localSheetId="4">#REF!</definedName>
    <definedName name="wwwww" localSheetId="3">#REF!</definedName>
    <definedName name="wwwww">#REF!</definedName>
    <definedName name="wwwwww" localSheetId="0" hidden="1">#REF!</definedName>
    <definedName name="wwwwww" hidden="1">#REF!</definedName>
    <definedName name="xx" hidden="1">{"'Control de Gestión'!$A$2:$N$39"}</definedName>
    <definedName name="xxxx" localSheetId="0">#REF!</definedName>
    <definedName name="xxxx">#REF!</definedName>
    <definedName name="xxxxxx" localSheetId="0">#REF!</definedName>
    <definedName name="xxxxxx">#REF!</definedName>
    <definedName name="Yuri" localSheetId="0">#REF!</definedName>
    <definedName name="Yuri" localSheetId="4">#REF!</definedName>
    <definedName name="Yuri" localSheetId="3">#REF!</definedName>
    <definedName name="Yuri">#REF!</definedName>
    <definedName name="yy">litros*Calorcomb*BTU*#REF!/1000000000</definedName>
    <definedName name="zzzzz" localSheetId="0">#REF!</definedName>
    <definedName name="zzzzz" localSheetId="4">#REF!</definedName>
    <definedName name="zzzzz" localSheetId="3">#REF!</definedName>
    <definedName name="zzzzz">#REF!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8" l="1"/>
  <c r="E15" i="8"/>
  <c r="F15" i="8"/>
  <c r="I15" i="8"/>
  <c r="J15" i="8"/>
  <c r="K15" i="8"/>
  <c r="G16" i="8"/>
  <c r="L16" i="8"/>
  <c r="G17" i="8"/>
  <c r="L17" i="8"/>
  <c r="G18" i="8"/>
  <c r="L18" i="8"/>
  <c r="G19" i="8"/>
  <c r="L19" i="8"/>
  <c r="M19" i="8" s="1"/>
  <c r="G20" i="8"/>
  <c r="L20" i="8"/>
  <c r="M20" i="8" s="1"/>
  <c r="G21" i="8"/>
  <c r="L21" i="8"/>
  <c r="G22" i="8"/>
  <c r="L22" i="8"/>
  <c r="G23" i="8"/>
  <c r="M23" i="8" s="1"/>
  <c r="L23" i="8"/>
  <c r="G24" i="8"/>
  <c r="L24" i="8"/>
  <c r="G25" i="8"/>
  <c r="L25" i="8"/>
  <c r="G26" i="8"/>
  <c r="L26" i="8"/>
  <c r="M26" i="8" s="1"/>
  <c r="G27" i="8"/>
  <c r="L27" i="8"/>
  <c r="G28" i="8"/>
  <c r="L28" i="8"/>
  <c r="M28" i="8" s="1"/>
  <c r="G29" i="8"/>
  <c r="L29" i="8"/>
  <c r="G30" i="8"/>
  <c r="L30" i="8"/>
  <c r="G31" i="8"/>
  <c r="L31" i="8"/>
  <c r="M31" i="8" s="1"/>
  <c r="G32" i="8"/>
  <c r="L32" i="8"/>
  <c r="M32" i="8" s="1"/>
  <c r="G33" i="8"/>
  <c r="L33" i="8"/>
  <c r="M33" i="8" s="1"/>
  <c r="G34" i="8"/>
  <c r="L34" i="8"/>
  <c r="M34" i="8" s="1"/>
  <c r="G35" i="8"/>
  <c r="L35" i="8"/>
  <c r="G36" i="8"/>
  <c r="L36" i="8"/>
  <c r="G37" i="8"/>
  <c r="L37" i="8"/>
  <c r="M37" i="8" s="1"/>
  <c r="G38" i="8"/>
  <c r="L38" i="8"/>
  <c r="G39" i="8"/>
  <c r="L39" i="8"/>
  <c r="M39" i="8" s="1"/>
  <c r="G40" i="8"/>
  <c r="L40" i="8"/>
  <c r="M40" i="8" s="1"/>
  <c r="G41" i="8"/>
  <c r="L41" i="8"/>
  <c r="G42" i="8"/>
  <c r="L42" i="8"/>
  <c r="G43" i="8"/>
  <c r="L43" i="8"/>
  <c r="G44" i="8"/>
  <c r="L44" i="8"/>
  <c r="G45" i="8"/>
  <c r="L45" i="8"/>
  <c r="M45" i="8" s="1"/>
  <c r="G46" i="8"/>
  <c r="L46" i="8"/>
  <c r="G47" i="8"/>
  <c r="L47" i="8"/>
  <c r="G48" i="8"/>
  <c r="M48" i="8" s="1"/>
  <c r="L48" i="8"/>
  <c r="M36" i="8" l="1"/>
  <c r="M47" i="8"/>
  <c r="M35" i="8"/>
  <c r="M30" i="8"/>
  <c r="M24" i="8"/>
  <c r="M22" i="8"/>
  <c r="M27" i="8"/>
  <c r="M43" i="8"/>
  <c r="M42" i="8"/>
  <c r="M41" i="8"/>
  <c r="M17" i="8"/>
  <c r="M46" i="8"/>
  <c r="M21" i="8"/>
  <c r="M16" i="8"/>
  <c r="M25" i="8"/>
  <c r="M44" i="8"/>
  <c r="M29" i="8"/>
  <c r="G15" i="8"/>
  <c r="M38" i="8"/>
  <c r="L15" i="8"/>
  <c r="M18" i="8"/>
  <c r="D14" i="7"/>
  <c r="E14" i="7"/>
  <c r="G14" i="7"/>
  <c r="D16" i="7"/>
  <c r="E16" i="7"/>
  <c r="G16" i="7"/>
  <c r="D28" i="7"/>
  <c r="E28" i="7"/>
  <c r="G28" i="7"/>
  <c r="D34" i="7"/>
  <c r="E34" i="7"/>
  <c r="G34" i="7"/>
  <c r="D37" i="7"/>
  <c r="E37" i="7"/>
  <c r="G37" i="7"/>
  <c r="D40" i="7"/>
  <c r="E40" i="7"/>
  <c r="G40" i="7"/>
  <c r="D42" i="7"/>
  <c r="E42" i="7"/>
  <c r="G42" i="7"/>
  <c r="D45" i="7"/>
  <c r="E45" i="7"/>
  <c r="G45" i="7"/>
  <c r="D47" i="7"/>
  <c r="E47" i="7"/>
  <c r="G47" i="7"/>
  <c r="D49" i="7"/>
  <c r="E49" i="7"/>
  <c r="G49" i="7"/>
  <c r="D52" i="7"/>
  <c r="E52" i="7"/>
  <c r="G52" i="7"/>
  <c r="D55" i="7"/>
  <c r="E55" i="7"/>
  <c r="G55" i="7"/>
  <c r="D58" i="7"/>
  <c r="E58" i="7"/>
  <c r="G58" i="7"/>
  <c r="D14" i="6"/>
  <c r="E14" i="6"/>
  <c r="G14" i="6"/>
  <c r="D30" i="6"/>
  <c r="E30" i="6"/>
  <c r="G30" i="6"/>
  <c r="D39" i="6"/>
  <c r="E39" i="6"/>
  <c r="G39" i="6"/>
  <c r="D53" i="6"/>
  <c r="E53" i="6"/>
  <c r="G53" i="6"/>
  <c r="D64" i="6"/>
  <c r="E64" i="6"/>
  <c r="G64" i="6"/>
  <c r="D77" i="6"/>
  <c r="E77" i="6"/>
  <c r="G77" i="6"/>
  <c r="D116" i="6"/>
  <c r="E116" i="6"/>
  <c r="G116" i="6"/>
  <c r="D134" i="6"/>
  <c r="E134" i="6"/>
  <c r="G134" i="6"/>
  <c r="D144" i="6"/>
  <c r="E144" i="6"/>
  <c r="G144" i="6"/>
  <c r="D166" i="6"/>
  <c r="E166" i="6"/>
  <c r="G166" i="6"/>
  <c r="D191" i="6"/>
  <c r="E191" i="6"/>
  <c r="G191" i="6"/>
  <c r="D213" i="6"/>
  <c r="E213" i="6"/>
  <c r="G213" i="6"/>
  <c r="D224" i="6"/>
  <c r="E224" i="6"/>
  <c r="G224" i="6"/>
  <c r="D232" i="6"/>
  <c r="E232" i="6"/>
  <c r="G232" i="6"/>
  <c r="D236" i="6"/>
  <c r="E236" i="6"/>
  <c r="G236" i="6"/>
  <c r="D246" i="6"/>
  <c r="E246" i="6"/>
  <c r="G246" i="6"/>
  <c r="D261" i="6"/>
  <c r="E261" i="6"/>
  <c r="G261" i="6"/>
  <c r="D275" i="6"/>
  <c r="E275" i="6"/>
  <c r="G275" i="6"/>
  <c r="D285" i="6"/>
  <c r="E285" i="6"/>
  <c r="G285" i="6"/>
  <c r="D292" i="6"/>
  <c r="E292" i="6"/>
  <c r="G292" i="6"/>
  <c r="D296" i="6"/>
  <c r="E296" i="6"/>
  <c r="G296" i="6"/>
  <c r="D301" i="6"/>
  <c r="E301" i="6"/>
  <c r="G301" i="6"/>
  <c r="D306" i="6"/>
  <c r="E306" i="6"/>
  <c r="G306" i="6"/>
  <c r="G13" i="7" l="1"/>
  <c r="E13" i="7"/>
  <c r="D13" i="7"/>
  <c r="E13" i="6"/>
  <c r="G13" i="6"/>
  <c r="D13" i="6"/>
  <c r="M15" i="8"/>
  <c r="D14" i="5"/>
  <c r="E14" i="5"/>
  <c r="G14" i="5"/>
  <c r="K14" i="5"/>
  <c r="L14" i="5"/>
  <c r="F15" i="5"/>
  <c r="H15" i="5"/>
  <c r="I15" i="5" s="1"/>
  <c r="F16" i="5"/>
  <c r="H16" i="5"/>
  <c r="I16" i="5" s="1"/>
  <c r="F17" i="5"/>
  <c r="H17" i="5"/>
  <c r="F18" i="5"/>
  <c r="H18" i="5"/>
  <c r="I18" i="5" s="1"/>
  <c r="F19" i="5"/>
  <c r="H19" i="5"/>
  <c r="I19" i="5" s="1"/>
  <c r="F20" i="5"/>
  <c r="H20" i="5"/>
  <c r="I20" i="5" s="1"/>
  <c r="F21" i="5"/>
  <c r="H21" i="5"/>
  <c r="I21" i="5" s="1"/>
  <c r="F22" i="5"/>
  <c r="H22" i="5"/>
  <c r="I22" i="5" s="1"/>
  <c r="F23" i="5"/>
  <c r="H23" i="5"/>
  <c r="I23" i="5" s="1"/>
  <c r="F24" i="5"/>
  <c r="H24" i="5"/>
  <c r="I24" i="5" s="1"/>
  <c r="F25" i="5"/>
  <c r="H25" i="5"/>
  <c r="I25" i="5" s="1"/>
  <c r="F26" i="5"/>
  <c r="H26" i="5"/>
  <c r="I26" i="5" s="1"/>
  <c r="F27" i="5"/>
  <c r="H27" i="5"/>
  <c r="I27" i="5" s="1"/>
  <c r="F28" i="5"/>
  <c r="H28" i="5"/>
  <c r="I28" i="5" s="1"/>
  <c r="F29" i="5"/>
  <c r="H29" i="5"/>
  <c r="I29" i="5" s="1"/>
  <c r="F30" i="5"/>
  <c r="H30" i="5"/>
  <c r="I30" i="5" s="1"/>
  <c r="F31" i="5"/>
  <c r="H31" i="5"/>
  <c r="I31" i="5" s="1"/>
  <c r="F32" i="5"/>
  <c r="H32" i="5"/>
  <c r="I32" i="5" s="1"/>
  <c r="F33" i="5"/>
  <c r="H33" i="5"/>
  <c r="I33" i="5" s="1"/>
  <c r="F34" i="5"/>
  <c r="H34" i="5"/>
  <c r="I34" i="5" s="1"/>
  <c r="F35" i="5"/>
  <c r="H35" i="5"/>
  <c r="I35" i="5" s="1"/>
  <c r="F36" i="5"/>
  <c r="H36" i="5"/>
  <c r="I36" i="5" s="1"/>
  <c r="F37" i="5"/>
  <c r="H37" i="5"/>
  <c r="I37" i="5" s="1"/>
  <c r="F38" i="5"/>
  <c r="H38" i="5"/>
  <c r="I38" i="5" s="1"/>
  <c r="F39" i="5"/>
  <c r="H39" i="5"/>
  <c r="I39" i="5" s="1"/>
  <c r="F40" i="5"/>
  <c r="H40" i="5"/>
  <c r="I40" i="5" s="1"/>
  <c r="F41" i="5"/>
  <c r="H41" i="5"/>
  <c r="I41" i="5" s="1"/>
  <c r="F42" i="5"/>
  <c r="H42" i="5"/>
  <c r="I42" i="5" s="1"/>
  <c r="F43" i="5"/>
  <c r="H43" i="5"/>
  <c r="I43" i="5" s="1"/>
  <c r="F44" i="5"/>
  <c r="H44" i="5"/>
  <c r="I44" i="5" s="1"/>
  <c r="F45" i="5"/>
  <c r="H45" i="5"/>
  <c r="I45" i="5" s="1"/>
  <c r="F46" i="5"/>
  <c r="H46" i="5"/>
  <c r="I46" i="5" s="1"/>
  <c r="F47" i="5"/>
  <c r="H47" i="5"/>
  <c r="I47" i="5" s="1"/>
  <c r="F48" i="5"/>
  <c r="H48" i="5"/>
  <c r="I48" i="5" s="1"/>
  <c r="F49" i="5"/>
  <c r="H49" i="5"/>
  <c r="I49" i="5" s="1"/>
  <c r="F50" i="5"/>
  <c r="H50" i="5"/>
  <c r="I50" i="5" s="1"/>
  <c r="F51" i="5"/>
  <c r="H51" i="5"/>
  <c r="I51" i="5" s="1"/>
  <c r="F52" i="5"/>
  <c r="H52" i="5"/>
  <c r="I52" i="5" s="1"/>
  <c r="F53" i="5"/>
  <c r="H53" i="5"/>
  <c r="I53" i="5" s="1"/>
  <c r="F54" i="5"/>
  <c r="H54" i="5"/>
  <c r="I54" i="5" s="1"/>
  <c r="F55" i="5"/>
  <c r="H55" i="5"/>
  <c r="I55" i="5" s="1"/>
  <c r="F56" i="5"/>
  <c r="H56" i="5"/>
  <c r="I56" i="5" s="1"/>
  <c r="F57" i="5"/>
  <c r="H57" i="5"/>
  <c r="I57" i="5" s="1"/>
  <c r="F58" i="5"/>
  <c r="H58" i="5"/>
  <c r="I58" i="5" s="1"/>
  <c r="F59" i="5"/>
  <c r="H59" i="5"/>
  <c r="I59" i="5" s="1"/>
  <c r="F60" i="5"/>
  <c r="H60" i="5"/>
  <c r="I60" i="5" s="1"/>
  <c r="F61" i="5"/>
  <c r="H61" i="5"/>
  <c r="I61" i="5" s="1"/>
  <c r="F62" i="5"/>
  <c r="H62" i="5"/>
  <c r="I62" i="5" s="1"/>
  <c r="F63" i="5"/>
  <c r="H63" i="5"/>
  <c r="I63" i="5" s="1"/>
  <c r="F64" i="5"/>
  <c r="H64" i="5"/>
  <c r="I64" i="5" s="1"/>
  <c r="F65" i="5"/>
  <c r="H65" i="5"/>
  <c r="I65" i="5" s="1"/>
  <c r="F66" i="5"/>
  <c r="H66" i="5"/>
  <c r="I66" i="5" s="1"/>
  <c r="F67" i="5"/>
  <c r="H67" i="5"/>
  <c r="I67" i="5" s="1"/>
  <c r="F68" i="5"/>
  <c r="H68" i="5"/>
  <c r="I68" i="5" s="1"/>
  <c r="F69" i="5"/>
  <c r="H69" i="5"/>
  <c r="I69" i="5" s="1"/>
  <c r="F70" i="5"/>
  <c r="H70" i="5"/>
  <c r="I70" i="5" s="1"/>
  <c r="F71" i="5"/>
  <c r="H71" i="5"/>
  <c r="I71" i="5" s="1"/>
  <c r="F72" i="5"/>
  <c r="H72" i="5"/>
  <c r="I72" i="5" s="1"/>
  <c r="F73" i="5"/>
  <c r="H73" i="5"/>
  <c r="I73" i="5" s="1"/>
  <c r="F74" i="5"/>
  <c r="H74" i="5"/>
  <c r="I74" i="5" s="1"/>
  <c r="F75" i="5"/>
  <c r="H75" i="5"/>
  <c r="I75" i="5" s="1"/>
  <c r="F76" i="5"/>
  <c r="H76" i="5"/>
  <c r="I76" i="5" s="1"/>
  <c r="F77" i="5"/>
  <c r="H77" i="5"/>
  <c r="I77" i="5" s="1"/>
  <c r="F78" i="5"/>
  <c r="H78" i="5"/>
  <c r="I78" i="5" s="1"/>
  <c r="F79" i="5"/>
  <c r="H79" i="5"/>
  <c r="I79" i="5" s="1"/>
  <c r="F80" i="5"/>
  <c r="H80" i="5"/>
  <c r="I80" i="5" s="1"/>
  <c r="F81" i="5"/>
  <c r="H81" i="5"/>
  <c r="I81" i="5" s="1"/>
  <c r="F82" i="5"/>
  <c r="H82" i="5"/>
  <c r="I82" i="5" s="1"/>
  <c r="F83" i="5"/>
  <c r="H83" i="5"/>
  <c r="I83" i="5" s="1"/>
  <c r="F84" i="5"/>
  <c r="H84" i="5"/>
  <c r="I84" i="5" s="1"/>
  <c r="F85" i="5"/>
  <c r="H85" i="5"/>
  <c r="I85" i="5" s="1"/>
  <c r="F86" i="5"/>
  <c r="H86" i="5"/>
  <c r="I86" i="5" s="1"/>
  <c r="F87" i="5"/>
  <c r="H87" i="5"/>
  <c r="I87" i="5" s="1"/>
  <c r="F88" i="5"/>
  <c r="H88" i="5"/>
  <c r="I88" i="5" s="1"/>
  <c r="F89" i="5"/>
  <c r="H89" i="5"/>
  <c r="I89" i="5" s="1"/>
  <c r="F90" i="5"/>
  <c r="H90" i="5"/>
  <c r="I90" i="5" s="1"/>
  <c r="F91" i="5"/>
  <c r="H91" i="5"/>
  <c r="I91" i="5" s="1"/>
  <c r="F92" i="5"/>
  <c r="H92" i="5"/>
  <c r="I92" i="5" s="1"/>
  <c r="F93" i="5"/>
  <c r="H93" i="5"/>
  <c r="I93" i="5" s="1"/>
  <c r="F94" i="5"/>
  <c r="H94" i="5"/>
  <c r="I94" i="5" s="1"/>
  <c r="F95" i="5"/>
  <c r="H95" i="5"/>
  <c r="I95" i="5" s="1"/>
  <c r="F96" i="5"/>
  <c r="H96" i="5"/>
  <c r="I96" i="5" s="1"/>
  <c r="F97" i="5"/>
  <c r="H97" i="5"/>
  <c r="I97" i="5" s="1"/>
  <c r="F98" i="5"/>
  <c r="H98" i="5"/>
  <c r="I98" i="5" s="1"/>
  <c r="F99" i="5"/>
  <c r="H99" i="5"/>
  <c r="I99" i="5" s="1"/>
  <c r="F100" i="5"/>
  <c r="H100" i="5"/>
  <c r="I100" i="5" s="1"/>
  <c r="F101" i="5"/>
  <c r="H101" i="5"/>
  <c r="I101" i="5" s="1"/>
  <c r="F102" i="5"/>
  <c r="H102" i="5"/>
  <c r="I102" i="5" s="1"/>
  <c r="F103" i="5"/>
  <c r="H103" i="5"/>
  <c r="I103" i="5" s="1"/>
  <c r="F104" i="5"/>
  <c r="H104" i="5"/>
  <c r="I104" i="5" s="1"/>
  <c r="F105" i="5"/>
  <c r="H105" i="5"/>
  <c r="I105" i="5" s="1"/>
  <c r="F106" i="5"/>
  <c r="H106" i="5"/>
  <c r="I106" i="5" s="1"/>
  <c r="F107" i="5"/>
  <c r="H107" i="5"/>
  <c r="I107" i="5" s="1"/>
  <c r="F108" i="5"/>
  <c r="H108" i="5"/>
  <c r="I108" i="5" s="1"/>
  <c r="F109" i="5"/>
  <c r="H109" i="5"/>
  <c r="I109" i="5" s="1"/>
  <c r="F110" i="5"/>
  <c r="H110" i="5"/>
  <c r="I110" i="5" s="1"/>
  <c r="F111" i="5"/>
  <c r="H111" i="5"/>
  <c r="I111" i="5" s="1"/>
  <c r="F112" i="5"/>
  <c r="H112" i="5"/>
  <c r="I112" i="5" s="1"/>
  <c r="F113" i="5"/>
  <c r="H113" i="5"/>
  <c r="I113" i="5" s="1"/>
  <c r="F114" i="5"/>
  <c r="H114" i="5"/>
  <c r="I114" i="5" s="1"/>
  <c r="F115" i="5"/>
  <c r="H115" i="5"/>
  <c r="I115" i="5" s="1"/>
  <c r="F116" i="5"/>
  <c r="H116" i="5"/>
  <c r="I116" i="5" s="1"/>
  <c r="F117" i="5"/>
  <c r="H117" i="5"/>
  <c r="I117" i="5" s="1"/>
  <c r="F118" i="5"/>
  <c r="H118" i="5"/>
  <c r="I118" i="5" s="1"/>
  <c r="F119" i="5"/>
  <c r="H119" i="5"/>
  <c r="I119" i="5" s="1"/>
  <c r="F120" i="5"/>
  <c r="H120" i="5"/>
  <c r="I120" i="5" s="1"/>
  <c r="F121" i="5"/>
  <c r="H121" i="5"/>
  <c r="I121" i="5" s="1"/>
  <c r="F122" i="5"/>
  <c r="H122" i="5"/>
  <c r="I122" i="5" s="1"/>
  <c r="F123" i="5"/>
  <c r="H123" i="5"/>
  <c r="I123" i="5" s="1"/>
  <c r="F124" i="5"/>
  <c r="H124" i="5"/>
  <c r="I124" i="5" s="1"/>
  <c r="F125" i="5"/>
  <c r="H125" i="5"/>
  <c r="I125" i="5" s="1"/>
  <c r="F126" i="5"/>
  <c r="H126" i="5"/>
  <c r="I126" i="5" s="1"/>
  <c r="F127" i="5"/>
  <c r="H127" i="5"/>
  <c r="I127" i="5" s="1"/>
  <c r="F128" i="5"/>
  <c r="H128" i="5"/>
  <c r="I128" i="5" s="1"/>
  <c r="F129" i="5"/>
  <c r="H129" i="5"/>
  <c r="I129" i="5" s="1"/>
  <c r="F130" i="5"/>
  <c r="H130" i="5"/>
  <c r="I130" i="5" s="1"/>
  <c r="F131" i="5"/>
  <c r="H131" i="5"/>
  <c r="I131" i="5" s="1"/>
  <c r="F132" i="5"/>
  <c r="H132" i="5"/>
  <c r="I132" i="5" s="1"/>
  <c r="F133" i="5"/>
  <c r="H133" i="5"/>
  <c r="I133" i="5" s="1"/>
  <c r="F134" i="5"/>
  <c r="H134" i="5"/>
  <c r="I134" i="5" s="1"/>
  <c r="F135" i="5"/>
  <c r="H135" i="5"/>
  <c r="I135" i="5" s="1"/>
  <c r="F136" i="5"/>
  <c r="H136" i="5"/>
  <c r="I136" i="5" s="1"/>
  <c r="F137" i="5"/>
  <c r="H137" i="5"/>
  <c r="I137" i="5" s="1"/>
  <c r="F138" i="5"/>
  <c r="H138" i="5"/>
  <c r="I138" i="5" s="1"/>
  <c r="F139" i="5"/>
  <c r="H139" i="5"/>
  <c r="I139" i="5" s="1"/>
  <c r="F140" i="5"/>
  <c r="H140" i="5"/>
  <c r="I140" i="5" s="1"/>
  <c r="F141" i="5"/>
  <c r="H141" i="5"/>
  <c r="I141" i="5" s="1"/>
  <c r="F142" i="5"/>
  <c r="H142" i="5"/>
  <c r="I142" i="5" s="1"/>
  <c r="F143" i="5"/>
  <c r="H143" i="5"/>
  <c r="I143" i="5" s="1"/>
  <c r="F144" i="5"/>
  <c r="H144" i="5"/>
  <c r="I144" i="5" s="1"/>
  <c r="F145" i="5"/>
  <c r="H145" i="5"/>
  <c r="I145" i="5" s="1"/>
  <c r="F146" i="5"/>
  <c r="H146" i="5"/>
  <c r="I146" i="5" s="1"/>
  <c r="F147" i="5"/>
  <c r="H147" i="5"/>
  <c r="I147" i="5" s="1"/>
  <c r="F148" i="5"/>
  <c r="H148" i="5"/>
  <c r="I148" i="5" s="1"/>
  <c r="F149" i="5"/>
  <c r="H149" i="5"/>
  <c r="I149" i="5" s="1"/>
  <c r="F150" i="5"/>
  <c r="H150" i="5"/>
  <c r="I150" i="5" s="1"/>
  <c r="F151" i="5"/>
  <c r="H151" i="5"/>
  <c r="I151" i="5" s="1"/>
  <c r="F152" i="5"/>
  <c r="H152" i="5"/>
  <c r="I152" i="5" s="1"/>
  <c r="F153" i="5"/>
  <c r="H153" i="5"/>
  <c r="I153" i="5" s="1"/>
  <c r="F154" i="5"/>
  <c r="H154" i="5"/>
  <c r="I154" i="5" s="1"/>
  <c r="F155" i="5"/>
  <c r="H155" i="5"/>
  <c r="I155" i="5" s="1"/>
  <c r="F156" i="5"/>
  <c r="H156" i="5"/>
  <c r="I156" i="5" s="1"/>
  <c r="F157" i="5"/>
  <c r="H157" i="5"/>
  <c r="I157" i="5" s="1"/>
  <c r="F158" i="5"/>
  <c r="H158" i="5"/>
  <c r="I158" i="5" s="1"/>
  <c r="F159" i="5"/>
  <c r="H159" i="5"/>
  <c r="I159" i="5" s="1"/>
  <c r="F160" i="5"/>
  <c r="H160" i="5"/>
  <c r="I160" i="5" s="1"/>
  <c r="F161" i="5"/>
  <c r="H161" i="5"/>
  <c r="I161" i="5" s="1"/>
  <c r="F162" i="5"/>
  <c r="H162" i="5"/>
  <c r="I162" i="5" s="1"/>
  <c r="F163" i="5"/>
  <c r="H163" i="5"/>
  <c r="I163" i="5" s="1"/>
  <c r="F164" i="5"/>
  <c r="H164" i="5"/>
  <c r="I164" i="5" s="1"/>
  <c r="F165" i="5"/>
  <c r="H165" i="5"/>
  <c r="I165" i="5" s="1"/>
  <c r="F166" i="5"/>
  <c r="H166" i="5"/>
  <c r="I166" i="5" s="1"/>
  <c r="F167" i="5"/>
  <c r="H167" i="5"/>
  <c r="I167" i="5" s="1"/>
  <c r="F168" i="5"/>
  <c r="H168" i="5"/>
  <c r="I168" i="5" s="1"/>
  <c r="F169" i="5"/>
  <c r="H169" i="5"/>
  <c r="I169" i="5" s="1"/>
  <c r="F170" i="5"/>
  <c r="H170" i="5"/>
  <c r="I170" i="5" s="1"/>
  <c r="F171" i="5"/>
  <c r="H171" i="5"/>
  <c r="I171" i="5" s="1"/>
  <c r="F172" i="5"/>
  <c r="H172" i="5"/>
  <c r="I172" i="5" s="1"/>
  <c r="F173" i="5"/>
  <c r="H173" i="5"/>
  <c r="I173" i="5" s="1"/>
  <c r="F174" i="5"/>
  <c r="H174" i="5"/>
  <c r="I174" i="5" s="1"/>
  <c r="F175" i="5"/>
  <c r="H175" i="5"/>
  <c r="I175" i="5" s="1"/>
  <c r="F176" i="5"/>
  <c r="H176" i="5"/>
  <c r="I176" i="5" s="1"/>
  <c r="F177" i="5"/>
  <c r="H177" i="5"/>
  <c r="I177" i="5" s="1"/>
  <c r="F178" i="5"/>
  <c r="H178" i="5"/>
  <c r="I178" i="5" s="1"/>
  <c r="F179" i="5"/>
  <c r="H179" i="5"/>
  <c r="I179" i="5" s="1"/>
  <c r="F180" i="5"/>
  <c r="H180" i="5"/>
  <c r="I180" i="5" s="1"/>
  <c r="F181" i="5"/>
  <c r="H181" i="5"/>
  <c r="I181" i="5" s="1"/>
  <c r="F182" i="5"/>
  <c r="H182" i="5"/>
  <c r="I182" i="5" s="1"/>
  <c r="F183" i="5"/>
  <c r="H183" i="5"/>
  <c r="I183" i="5" s="1"/>
  <c r="F184" i="5"/>
  <c r="H184" i="5"/>
  <c r="I184" i="5" s="1"/>
  <c r="F185" i="5"/>
  <c r="H185" i="5"/>
  <c r="I185" i="5" s="1"/>
  <c r="F186" i="5"/>
  <c r="H186" i="5"/>
  <c r="I186" i="5" s="1"/>
  <c r="F187" i="5"/>
  <c r="H187" i="5"/>
  <c r="I187" i="5" s="1"/>
  <c r="F188" i="5"/>
  <c r="H188" i="5"/>
  <c r="I188" i="5" s="1"/>
  <c r="F189" i="5"/>
  <c r="H189" i="5"/>
  <c r="I189" i="5" s="1"/>
  <c r="F190" i="5"/>
  <c r="H190" i="5"/>
  <c r="I190" i="5" s="1"/>
  <c r="F191" i="5"/>
  <c r="H191" i="5"/>
  <c r="I191" i="5" s="1"/>
  <c r="F192" i="5"/>
  <c r="H192" i="5"/>
  <c r="I192" i="5" s="1"/>
  <c r="F193" i="5"/>
  <c r="H193" i="5"/>
  <c r="I193" i="5" s="1"/>
  <c r="F194" i="5"/>
  <c r="H194" i="5"/>
  <c r="I194" i="5" s="1"/>
  <c r="F195" i="5"/>
  <c r="H195" i="5"/>
  <c r="I195" i="5" s="1"/>
  <c r="F196" i="5"/>
  <c r="H196" i="5"/>
  <c r="I196" i="5" s="1"/>
  <c r="F197" i="5"/>
  <c r="H197" i="5"/>
  <c r="I197" i="5" s="1"/>
  <c r="F198" i="5"/>
  <c r="H198" i="5"/>
  <c r="I198" i="5" s="1"/>
  <c r="F199" i="5"/>
  <c r="H199" i="5"/>
  <c r="I199" i="5" s="1"/>
  <c r="F200" i="5"/>
  <c r="H200" i="5"/>
  <c r="I200" i="5" s="1"/>
  <c r="F201" i="5"/>
  <c r="H201" i="5"/>
  <c r="I201" i="5" s="1"/>
  <c r="F202" i="5"/>
  <c r="H202" i="5"/>
  <c r="I202" i="5" s="1"/>
  <c r="F203" i="5"/>
  <c r="H203" i="5"/>
  <c r="I203" i="5" s="1"/>
  <c r="F204" i="5"/>
  <c r="H204" i="5"/>
  <c r="I204" i="5" s="1"/>
  <c r="F205" i="5"/>
  <c r="H205" i="5"/>
  <c r="I205" i="5" s="1"/>
  <c r="F206" i="5"/>
  <c r="H206" i="5"/>
  <c r="I206" i="5" s="1"/>
  <c r="F207" i="5"/>
  <c r="H207" i="5"/>
  <c r="I207" i="5" s="1"/>
  <c r="F208" i="5"/>
  <c r="H208" i="5"/>
  <c r="I208" i="5" s="1"/>
  <c r="F209" i="5"/>
  <c r="H209" i="5"/>
  <c r="I209" i="5" s="1"/>
  <c r="F210" i="5"/>
  <c r="H210" i="5"/>
  <c r="I210" i="5" s="1"/>
  <c r="F211" i="5"/>
  <c r="H211" i="5"/>
  <c r="I211" i="5" s="1"/>
  <c r="F212" i="5"/>
  <c r="H212" i="5"/>
  <c r="I212" i="5" s="1"/>
  <c r="F213" i="5"/>
  <c r="H213" i="5"/>
  <c r="I213" i="5" s="1"/>
  <c r="F214" i="5"/>
  <c r="H214" i="5"/>
  <c r="I214" i="5" s="1"/>
  <c r="F215" i="5"/>
  <c r="H215" i="5"/>
  <c r="I215" i="5" s="1"/>
  <c r="F216" i="5"/>
  <c r="H216" i="5"/>
  <c r="I216" i="5" s="1"/>
  <c r="F217" i="5"/>
  <c r="H217" i="5"/>
  <c r="I217" i="5" s="1"/>
  <c r="F218" i="5"/>
  <c r="H218" i="5"/>
  <c r="I218" i="5" s="1"/>
  <c r="F219" i="5"/>
  <c r="H219" i="5"/>
  <c r="I219" i="5" s="1"/>
  <c r="F220" i="5"/>
  <c r="H220" i="5"/>
  <c r="I220" i="5" s="1"/>
  <c r="F221" i="5"/>
  <c r="H221" i="5"/>
  <c r="I221" i="5" s="1"/>
  <c r="F222" i="5"/>
  <c r="H222" i="5"/>
  <c r="I222" i="5" s="1"/>
  <c r="F223" i="5"/>
  <c r="H223" i="5"/>
  <c r="I223" i="5" s="1"/>
  <c r="F224" i="5"/>
  <c r="H224" i="5"/>
  <c r="I224" i="5" s="1"/>
  <c r="F225" i="5"/>
  <c r="H225" i="5"/>
  <c r="I225" i="5" s="1"/>
  <c r="F226" i="5"/>
  <c r="H226" i="5"/>
  <c r="I226" i="5" s="1"/>
  <c r="F227" i="5"/>
  <c r="H227" i="5"/>
  <c r="I227" i="5" s="1"/>
  <c r="F228" i="5"/>
  <c r="H228" i="5"/>
  <c r="I228" i="5" s="1"/>
  <c r="F229" i="5"/>
  <c r="H229" i="5"/>
  <c r="I229" i="5" s="1"/>
  <c r="F230" i="5"/>
  <c r="H230" i="5"/>
  <c r="I230" i="5" s="1"/>
  <c r="F231" i="5"/>
  <c r="H231" i="5"/>
  <c r="I231" i="5" s="1"/>
  <c r="F232" i="5"/>
  <c r="H232" i="5"/>
  <c r="I232" i="5" s="1"/>
  <c r="F233" i="5"/>
  <c r="H233" i="5"/>
  <c r="I233" i="5" s="1"/>
  <c r="F234" i="5"/>
  <c r="H234" i="5"/>
  <c r="I234" i="5" s="1"/>
  <c r="F235" i="5"/>
  <c r="H235" i="5"/>
  <c r="I235" i="5" s="1"/>
  <c r="F236" i="5"/>
  <c r="H236" i="5"/>
  <c r="I236" i="5" s="1"/>
  <c r="F237" i="5"/>
  <c r="H237" i="5"/>
  <c r="I237" i="5" s="1"/>
  <c r="F238" i="5"/>
  <c r="H238" i="5"/>
  <c r="I238" i="5" s="1"/>
  <c r="F239" i="5"/>
  <c r="H239" i="5"/>
  <c r="I239" i="5" s="1"/>
  <c r="F240" i="5"/>
  <c r="H240" i="5"/>
  <c r="I240" i="5" s="1"/>
  <c r="F241" i="5"/>
  <c r="H241" i="5"/>
  <c r="I241" i="5" s="1"/>
  <c r="F242" i="5"/>
  <c r="H242" i="5"/>
  <c r="I242" i="5" s="1"/>
  <c r="F243" i="5"/>
  <c r="H243" i="5"/>
  <c r="I243" i="5" s="1"/>
  <c r="F244" i="5"/>
  <c r="H244" i="5"/>
  <c r="I244" i="5" s="1"/>
  <c r="F245" i="5"/>
  <c r="H245" i="5"/>
  <c r="I245" i="5" s="1"/>
  <c r="F246" i="5"/>
  <c r="H246" i="5"/>
  <c r="I246" i="5" s="1"/>
  <c r="F247" i="5"/>
  <c r="H247" i="5"/>
  <c r="I247" i="5" s="1"/>
  <c r="F248" i="5"/>
  <c r="H248" i="5"/>
  <c r="I248" i="5" s="1"/>
  <c r="F249" i="5"/>
  <c r="H249" i="5"/>
  <c r="I249" i="5" s="1"/>
  <c r="F250" i="5"/>
  <c r="H250" i="5"/>
  <c r="I250" i="5" s="1"/>
  <c r="F251" i="5"/>
  <c r="H251" i="5"/>
  <c r="I251" i="5" s="1"/>
  <c r="F252" i="5"/>
  <c r="H252" i="5"/>
  <c r="I252" i="5" s="1"/>
  <c r="F253" i="5"/>
  <c r="H253" i="5"/>
  <c r="I253" i="5" s="1"/>
  <c r="F254" i="5"/>
  <c r="H254" i="5"/>
  <c r="I254" i="5" s="1"/>
  <c r="F255" i="5"/>
  <c r="H255" i="5"/>
  <c r="I255" i="5" s="1"/>
  <c r="F256" i="5"/>
  <c r="H256" i="5"/>
  <c r="I256" i="5" s="1"/>
  <c r="F257" i="5"/>
  <c r="H257" i="5"/>
  <c r="I257" i="5" s="1"/>
  <c r="F258" i="5"/>
  <c r="H258" i="5"/>
  <c r="I258" i="5" s="1"/>
  <c r="F259" i="5"/>
  <c r="H259" i="5"/>
  <c r="I259" i="5" s="1"/>
  <c r="F260" i="5"/>
  <c r="H260" i="5"/>
  <c r="I260" i="5" s="1"/>
  <c r="F261" i="5"/>
  <c r="H261" i="5"/>
  <c r="I261" i="5" s="1"/>
  <c r="F262" i="5"/>
  <c r="H262" i="5"/>
  <c r="I262" i="5" s="1"/>
  <c r="F263" i="5"/>
  <c r="H263" i="5"/>
  <c r="I263" i="5" s="1"/>
  <c r="F264" i="5"/>
  <c r="H264" i="5"/>
  <c r="I264" i="5" s="1"/>
  <c r="F265" i="5"/>
  <c r="H265" i="5"/>
  <c r="I265" i="5" s="1"/>
  <c r="F266" i="5"/>
  <c r="H266" i="5"/>
  <c r="I266" i="5" s="1"/>
  <c r="F267" i="5"/>
  <c r="H267" i="5"/>
  <c r="I267" i="5" s="1"/>
  <c r="F268" i="5"/>
  <c r="H268" i="5"/>
  <c r="I268" i="5" s="1"/>
  <c r="F269" i="5"/>
  <c r="H269" i="5"/>
  <c r="I269" i="5" s="1"/>
  <c r="F270" i="5"/>
  <c r="H270" i="5"/>
  <c r="I270" i="5" s="1"/>
  <c r="F271" i="5"/>
  <c r="H271" i="5"/>
  <c r="I271" i="5" s="1"/>
  <c r="F272" i="5"/>
  <c r="H272" i="5"/>
  <c r="I272" i="5" s="1"/>
  <c r="F273" i="5"/>
  <c r="H273" i="5"/>
  <c r="I273" i="5" s="1"/>
  <c r="F274" i="5"/>
  <c r="H274" i="5"/>
  <c r="I274" i="5" s="1"/>
  <c r="F275" i="5"/>
  <c r="H275" i="5"/>
  <c r="I275" i="5" s="1"/>
  <c r="F276" i="5"/>
  <c r="H276" i="5"/>
  <c r="I276" i="5" s="1"/>
  <c r="J276" i="5"/>
  <c r="D277" i="5"/>
  <c r="E277" i="5"/>
  <c r="G277" i="5"/>
  <c r="K277" i="5"/>
  <c r="L277" i="5"/>
  <c r="F278" i="5"/>
  <c r="H278" i="5"/>
  <c r="I278" i="5" s="1"/>
  <c r="F279" i="5"/>
  <c r="H279" i="5"/>
  <c r="I279" i="5" s="1"/>
  <c r="F280" i="5"/>
  <c r="H280" i="5"/>
  <c r="I280" i="5" s="1"/>
  <c r="F281" i="5"/>
  <c r="H281" i="5"/>
  <c r="I281" i="5" s="1"/>
  <c r="F282" i="5"/>
  <c r="H282" i="5"/>
  <c r="I282" i="5" s="1"/>
  <c r="F283" i="5"/>
  <c r="H283" i="5"/>
  <c r="I283" i="5" s="1"/>
  <c r="F284" i="5"/>
  <c r="H284" i="5"/>
  <c r="I284" i="5" s="1"/>
  <c r="F285" i="5"/>
  <c r="H285" i="5"/>
  <c r="I285" i="5" s="1"/>
  <c r="F286" i="5"/>
  <c r="H286" i="5"/>
  <c r="I286" i="5" s="1"/>
  <c r="F287" i="5"/>
  <c r="H287" i="5"/>
  <c r="I287" i="5" s="1"/>
  <c r="F288" i="5"/>
  <c r="H288" i="5"/>
  <c r="I288" i="5" s="1"/>
  <c r="F289" i="5"/>
  <c r="H289" i="5"/>
  <c r="I289" i="5" s="1"/>
  <c r="F290" i="5"/>
  <c r="H290" i="5"/>
  <c r="I290" i="5" s="1"/>
  <c r="F291" i="5"/>
  <c r="H291" i="5"/>
  <c r="I291" i="5" s="1"/>
  <c r="F292" i="5"/>
  <c r="H292" i="5"/>
  <c r="I292" i="5" s="1"/>
  <c r="F293" i="5"/>
  <c r="H293" i="5"/>
  <c r="I293" i="5" s="1"/>
  <c r="F294" i="5"/>
  <c r="H294" i="5"/>
  <c r="I294" i="5" s="1"/>
  <c r="F295" i="5"/>
  <c r="H295" i="5"/>
  <c r="I295" i="5" s="1"/>
  <c r="F296" i="5"/>
  <c r="H296" i="5"/>
  <c r="I296" i="5" s="1"/>
  <c r="F297" i="5"/>
  <c r="H297" i="5"/>
  <c r="I297" i="5" s="1"/>
  <c r="F298" i="5"/>
  <c r="H298" i="5"/>
  <c r="I298" i="5" s="1"/>
  <c r="F299" i="5"/>
  <c r="H299" i="5"/>
  <c r="I299" i="5" s="1"/>
  <c r="F300" i="5"/>
  <c r="H300" i="5"/>
  <c r="I300" i="5" s="1"/>
  <c r="F301" i="5"/>
  <c r="H301" i="5"/>
  <c r="I301" i="5" s="1"/>
  <c r="F302" i="5"/>
  <c r="H302" i="5"/>
  <c r="I302" i="5" s="1"/>
  <c r="F303" i="5"/>
  <c r="H303" i="5"/>
  <c r="I303" i="5" s="1"/>
  <c r="F304" i="5"/>
  <c r="H304" i="5"/>
  <c r="I304" i="5" s="1"/>
  <c r="F305" i="5"/>
  <c r="H305" i="5"/>
  <c r="I305" i="5" s="1"/>
  <c r="F306" i="5"/>
  <c r="H306" i="5"/>
  <c r="I306" i="5" s="1"/>
  <c r="F307" i="5"/>
  <c r="H307" i="5"/>
  <c r="I307" i="5" s="1"/>
  <c r="F308" i="5"/>
  <c r="H308" i="5"/>
  <c r="I308" i="5" s="1"/>
  <c r="F309" i="5"/>
  <c r="H309" i="5"/>
  <c r="I309" i="5" s="1"/>
  <c r="F310" i="5"/>
  <c r="H310" i="5"/>
  <c r="I310" i="5" s="1"/>
  <c r="C14" i="4"/>
  <c r="D14" i="4"/>
  <c r="E14" i="4"/>
  <c r="H14" i="4"/>
  <c r="I14" i="4"/>
  <c r="F15" i="4"/>
  <c r="J15" i="4"/>
  <c r="F16" i="4"/>
  <c r="J16" i="4"/>
  <c r="F17" i="4"/>
  <c r="J17" i="4"/>
  <c r="F18" i="4"/>
  <c r="J18" i="4"/>
  <c r="F19" i="4"/>
  <c r="J19" i="4"/>
  <c r="F20" i="4"/>
  <c r="J20" i="4"/>
  <c r="F21" i="4"/>
  <c r="J21" i="4"/>
  <c r="F22" i="4"/>
  <c r="L22" i="4" s="1"/>
  <c r="J22" i="4"/>
  <c r="F23" i="4"/>
  <c r="L23" i="4" s="1"/>
  <c r="M23" i="4" s="1"/>
  <c r="J23" i="4"/>
  <c r="F24" i="4"/>
  <c r="J24" i="4"/>
  <c r="F25" i="4"/>
  <c r="J25" i="4"/>
  <c r="F26" i="4"/>
  <c r="J26" i="4"/>
  <c r="F27" i="4"/>
  <c r="J27" i="4"/>
  <c r="F28" i="4"/>
  <c r="L28" i="4" s="1"/>
  <c r="J28" i="4"/>
  <c r="F29" i="4"/>
  <c r="L29" i="4" s="1"/>
  <c r="M29" i="4" s="1"/>
  <c r="J29" i="4"/>
  <c r="F30" i="4"/>
  <c r="J30" i="4"/>
  <c r="F31" i="4"/>
  <c r="J31" i="4"/>
  <c r="F32" i="4"/>
  <c r="J32" i="4"/>
  <c r="F33" i="4"/>
  <c r="J33" i="4"/>
  <c r="F34" i="4"/>
  <c r="J34" i="4"/>
  <c r="F35" i="4"/>
  <c r="J35" i="4"/>
  <c r="F36" i="4"/>
  <c r="J36" i="4"/>
  <c r="F37" i="4"/>
  <c r="J37" i="4"/>
  <c r="F38" i="4"/>
  <c r="J38" i="4"/>
  <c r="F39" i="4"/>
  <c r="J39" i="4"/>
  <c r="F40" i="4"/>
  <c r="J40" i="4"/>
  <c r="F41" i="4"/>
  <c r="J41" i="4"/>
  <c r="F42" i="4"/>
  <c r="J42" i="4"/>
  <c r="F43" i="4"/>
  <c r="J43" i="4"/>
  <c r="F44" i="4"/>
  <c r="J44" i="4"/>
  <c r="F45" i="4"/>
  <c r="J45" i="4"/>
  <c r="F46" i="4"/>
  <c r="J46" i="4"/>
  <c r="F47" i="4"/>
  <c r="J47" i="4"/>
  <c r="F48" i="4"/>
  <c r="J48" i="4"/>
  <c r="F49" i="4"/>
  <c r="J49" i="4"/>
  <c r="F50" i="4"/>
  <c r="J50" i="4"/>
  <c r="F51" i="4"/>
  <c r="J51" i="4"/>
  <c r="F52" i="4"/>
  <c r="J52" i="4"/>
  <c r="F53" i="4"/>
  <c r="J53" i="4"/>
  <c r="F54" i="4"/>
  <c r="J54" i="4"/>
  <c r="F55" i="4"/>
  <c r="J55" i="4"/>
  <c r="F56" i="4"/>
  <c r="J56" i="4"/>
  <c r="F57" i="4"/>
  <c r="J57" i="4"/>
  <c r="F58" i="4"/>
  <c r="J58" i="4"/>
  <c r="F59" i="4"/>
  <c r="J59" i="4"/>
  <c r="F60" i="4"/>
  <c r="J60" i="4"/>
  <c r="F61" i="4"/>
  <c r="J61" i="4"/>
  <c r="F62" i="4"/>
  <c r="J62" i="4"/>
  <c r="F63" i="4"/>
  <c r="J63" i="4"/>
  <c r="F64" i="4"/>
  <c r="J64" i="4"/>
  <c r="F65" i="4"/>
  <c r="J65" i="4"/>
  <c r="F66" i="4"/>
  <c r="J66" i="4"/>
  <c r="F67" i="4"/>
  <c r="J67" i="4"/>
  <c r="F68" i="4"/>
  <c r="J68" i="4"/>
  <c r="F69" i="4"/>
  <c r="L69" i="4" s="1"/>
  <c r="J69" i="4"/>
  <c r="F70" i="4"/>
  <c r="J70" i="4"/>
  <c r="F71" i="4"/>
  <c r="J71" i="4"/>
  <c r="F72" i="4"/>
  <c r="J72" i="4"/>
  <c r="F73" i="4"/>
  <c r="J73" i="4"/>
  <c r="F74" i="4"/>
  <c r="J74" i="4"/>
  <c r="F75" i="4"/>
  <c r="J75" i="4"/>
  <c r="F76" i="4"/>
  <c r="J76" i="4"/>
  <c r="F77" i="4"/>
  <c r="J77" i="4"/>
  <c r="F78" i="4"/>
  <c r="J78" i="4"/>
  <c r="F79" i="4"/>
  <c r="J79" i="4"/>
  <c r="F80" i="4"/>
  <c r="J80" i="4"/>
  <c r="F81" i="4"/>
  <c r="J81" i="4"/>
  <c r="F82" i="4"/>
  <c r="J82" i="4"/>
  <c r="F83" i="4"/>
  <c r="J83" i="4"/>
  <c r="F84" i="4"/>
  <c r="J84" i="4"/>
  <c r="F85" i="4"/>
  <c r="J85" i="4"/>
  <c r="F86" i="4"/>
  <c r="J86" i="4"/>
  <c r="F87" i="4"/>
  <c r="J87" i="4"/>
  <c r="F88" i="4"/>
  <c r="J88" i="4"/>
  <c r="F89" i="4"/>
  <c r="J89" i="4"/>
  <c r="F90" i="4"/>
  <c r="J90" i="4"/>
  <c r="F91" i="4"/>
  <c r="J91" i="4"/>
  <c r="F92" i="4"/>
  <c r="J92" i="4"/>
  <c r="F93" i="4"/>
  <c r="J93" i="4"/>
  <c r="F94" i="4"/>
  <c r="J94" i="4"/>
  <c r="F95" i="4"/>
  <c r="J95" i="4"/>
  <c r="F96" i="4"/>
  <c r="J96" i="4"/>
  <c r="F97" i="4"/>
  <c r="J97" i="4"/>
  <c r="F98" i="4"/>
  <c r="J98" i="4"/>
  <c r="F99" i="4"/>
  <c r="J99" i="4"/>
  <c r="F100" i="4"/>
  <c r="J100" i="4"/>
  <c r="F101" i="4"/>
  <c r="J101" i="4"/>
  <c r="F102" i="4"/>
  <c r="J102" i="4"/>
  <c r="F103" i="4"/>
  <c r="J103" i="4"/>
  <c r="F104" i="4"/>
  <c r="J104" i="4"/>
  <c r="F105" i="4"/>
  <c r="J105" i="4"/>
  <c r="F106" i="4"/>
  <c r="J106" i="4"/>
  <c r="F107" i="4"/>
  <c r="J107" i="4"/>
  <c r="F108" i="4"/>
  <c r="J108" i="4"/>
  <c r="F109" i="4"/>
  <c r="J109" i="4"/>
  <c r="F110" i="4"/>
  <c r="J110" i="4"/>
  <c r="F111" i="4"/>
  <c r="J111" i="4"/>
  <c r="F112" i="4"/>
  <c r="J112" i="4"/>
  <c r="F113" i="4"/>
  <c r="J113" i="4"/>
  <c r="F114" i="4"/>
  <c r="J114" i="4"/>
  <c r="F115" i="4"/>
  <c r="J115" i="4"/>
  <c r="F116" i="4"/>
  <c r="J116" i="4"/>
  <c r="F117" i="4"/>
  <c r="J117" i="4"/>
  <c r="F118" i="4"/>
  <c r="J118" i="4"/>
  <c r="F119" i="4"/>
  <c r="J119" i="4"/>
  <c r="F120" i="4"/>
  <c r="J120" i="4"/>
  <c r="F121" i="4"/>
  <c r="J121" i="4"/>
  <c r="F122" i="4"/>
  <c r="J122" i="4"/>
  <c r="F123" i="4"/>
  <c r="J123" i="4"/>
  <c r="F124" i="4"/>
  <c r="J124" i="4"/>
  <c r="F125" i="4"/>
  <c r="J125" i="4"/>
  <c r="F126" i="4"/>
  <c r="J126" i="4"/>
  <c r="F127" i="4"/>
  <c r="J127" i="4"/>
  <c r="F128" i="4"/>
  <c r="J128" i="4"/>
  <c r="F129" i="4"/>
  <c r="L129" i="4" s="1"/>
  <c r="J129" i="4"/>
  <c r="F130" i="4"/>
  <c r="J130" i="4"/>
  <c r="F131" i="4"/>
  <c r="J131" i="4"/>
  <c r="F132" i="4"/>
  <c r="L132" i="4" s="1"/>
  <c r="M132" i="4" s="1"/>
  <c r="J132" i="4"/>
  <c r="F133" i="4"/>
  <c r="J133" i="4"/>
  <c r="F134" i="4"/>
  <c r="J134" i="4"/>
  <c r="F135" i="4"/>
  <c r="J135" i="4"/>
  <c r="F136" i="4"/>
  <c r="J136" i="4"/>
  <c r="F137" i="4"/>
  <c r="J137" i="4"/>
  <c r="F138" i="4"/>
  <c r="L138" i="4" s="1"/>
  <c r="M138" i="4" s="1"/>
  <c r="J138" i="4"/>
  <c r="F139" i="4"/>
  <c r="J139" i="4"/>
  <c r="F140" i="4"/>
  <c r="J140" i="4"/>
  <c r="F141" i="4"/>
  <c r="J141" i="4"/>
  <c r="F142" i="4"/>
  <c r="L142" i="4" s="1"/>
  <c r="J142" i="4"/>
  <c r="F143" i="4"/>
  <c r="J143" i="4"/>
  <c r="F144" i="4"/>
  <c r="J144" i="4"/>
  <c r="F145" i="4"/>
  <c r="J145" i="4"/>
  <c r="F146" i="4"/>
  <c r="J146" i="4"/>
  <c r="F147" i="4"/>
  <c r="J147" i="4"/>
  <c r="F148" i="4"/>
  <c r="L148" i="4" s="1"/>
  <c r="J148" i="4"/>
  <c r="F149" i="4"/>
  <c r="J149" i="4"/>
  <c r="F150" i="4"/>
  <c r="J150" i="4"/>
  <c r="F151" i="4"/>
  <c r="J151" i="4"/>
  <c r="F152" i="4"/>
  <c r="J152" i="4"/>
  <c r="F153" i="4"/>
  <c r="J153" i="4"/>
  <c r="F154" i="4"/>
  <c r="L154" i="4" s="1"/>
  <c r="J154" i="4"/>
  <c r="F155" i="4"/>
  <c r="J155" i="4"/>
  <c r="F156" i="4"/>
  <c r="J156" i="4"/>
  <c r="F157" i="4"/>
  <c r="J157" i="4"/>
  <c r="F158" i="4"/>
  <c r="J158" i="4"/>
  <c r="F159" i="4"/>
  <c r="J159" i="4"/>
  <c r="F160" i="4"/>
  <c r="L160" i="4" s="1"/>
  <c r="J160" i="4"/>
  <c r="F161" i="4"/>
  <c r="J161" i="4"/>
  <c r="F162" i="4"/>
  <c r="J162" i="4"/>
  <c r="F163" i="4"/>
  <c r="J163" i="4"/>
  <c r="F164" i="4"/>
  <c r="J164" i="4"/>
  <c r="F165" i="4"/>
  <c r="J165" i="4"/>
  <c r="F166" i="4"/>
  <c r="L166" i="4" s="1"/>
  <c r="J166" i="4"/>
  <c r="F167" i="4"/>
  <c r="J167" i="4"/>
  <c r="F168" i="4"/>
  <c r="J168" i="4"/>
  <c r="F169" i="4"/>
  <c r="J169" i="4"/>
  <c r="F170" i="4"/>
  <c r="J170" i="4"/>
  <c r="F171" i="4"/>
  <c r="J171" i="4"/>
  <c r="F172" i="4"/>
  <c r="L172" i="4" s="1"/>
  <c r="J172" i="4"/>
  <c r="F173" i="4"/>
  <c r="J173" i="4"/>
  <c r="F174" i="4"/>
  <c r="J174" i="4"/>
  <c r="F175" i="4"/>
  <c r="J175" i="4"/>
  <c r="F176" i="4"/>
  <c r="J176" i="4"/>
  <c r="F177" i="4"/>
  <c r="J177" i="4"/>
  <c r="F178" i="4"/>
  <c r="J178" i="4"/>
  <c r="F179" i="4"/>
  <c r="J179" i="4"/>
  <c r="F180" i="4"/>
  <c r="J180" i="4"/>
  <c r="F181" i="4"/>
  <c r="J181" i="4"/>
  <c r="F182" i="4"/>
  <c r="J182" i="4"/>
  <c r="F183" i="4"/>
  <c r="J183" i="4"/>
  <c r="F184" i="4"/>
  <c r="J184" i="4"/>
  <c r="F185" i="4"/>
  <c r="J185" i="4"/>
  <c r="F186" i="4"/>
  <c r="J186" i="4"/>
  <c r="F187" i="4"/>
  <c r="J187" i="4"/>
  <c r="F188" i="4"/>
  <c r="J188" i="4"/>
  <c r="F189" i="4"/>
  <c r="L189" i="4" s="1"/>
  <c r="J189" i="4"/>
  <c r="F190" i="4"/>
  <c r="J190" i="4"/>
  <c r="F191" i="4"/>
  <c r="J191" i="4"/>
  <c r="F192" i="4"/>
  <c r="J192" i="4"/>
  <c r="F193" i="4"/>
  <c r="J193" i="4"/>
  <c r="F194" i="4"/>
  <c r="J194" i="4"/>
  <c r="F195" i="4"/>
  <c r="J195" i="4"/>
  <c r="F196" i="4"/>
  <c r="J196" i="4"/>
  <c r="F197" i="4"/>
  <c r="J197" i="4"/>
  <c r="F198" i="4"/>
  <c r="J198" i="4"/>
  <c r="F199" i="4"/>
  <c r="J199" i="4"/>
  <c r="F200" i="4"/>
  <c r="J200" i="4"/>
  <c r="F201" i="4"/>
  <c r="J201" i="4"/>
  <c r="F202" i="4"/>
  <c r="J202" i="4"/>
  <c r="F203" i="4"/>
  <c r="J203" i="4"/>
  <c r="F204" i="4"/>
  <c r="J204" i="4"/>
  <c r="F205" i="4"/>
  <c r="J205" i="4"/>
  <c r="F206" i="4"/>
  <c r="J206" i="4"/>
  <c r="F207" i="4"/>
  <c r="J207" i="4"/>
  <c r="F208" i="4"/>
  <c r="J208" i="4"/>
  <c r="F209" i="4"/>
  <c r="J209" i="4"/>
  <c r="F210" i="4"/>
  <c r="J210" i="4"/>
  <c r="F211" i="4"/>
  <c r="J211" i="4"/>
  <c r="L211" i="4" s="1"/>
  <c r="F212" i="4"/>
  <c r="J212" i="4"/>
  <c r="F213" i="4"/>
  <c r="J213" i="4"/>
  <c r="F214" i="4"/>
  <c r="J214" i="4"/>
  <c r="F215" i="4"/>
  <c r="J215" i="4"/>
  <c r="F216" i="4"/>
  <c r="J216" i="4"/>
  <c r="F217" i="4"/>
  <c r="J217" i="4"/>
  <c r="F218" i="4"/>
  <c r="J218" i="4"/>
  <c r="F219" i="4"/>
  <c r="J219" i="4"/>
  <c r="F220" i="4"/>
  <c r="J220" i="4"/>
  <c r="F221" i="4"/>
  <c r="J221" i="4"/>
  <c r="F222" i="4"/>
  <c r="J222" i="4"/>
  <c r="F223" i="4"/>
  <c r="J223" i="4"/>
  <c r="F224" i="4"/>
  <c r="J224" i="4"/>
  <c r="F225" i="4"/>
  <c r="J225" i="4"/>
  <c r="F226" i="4"/>
  <c r="J226" i="4"/>
  <c r="F227" i="4"/>
  <c r="J227" i="4"/>
  <c r="F228" i="4"/>
  <c r="J228" i="4"/>
  <c r="F229" i="4"/>
  <c r="J229" i="4"/>
  <c r="F230" i="4"/>
  <c r="J230" i="4"/>
  <c r="F231" i="4"/>
  <c r="J231" i="4"/>
  <c r="F232" i="4"/>
  <c r="J232" i="4"/>
  <c r="F233" i="4"/>
  <c r="J233" i="4"/>
  <c r="F234" i="4"/>
  <c r="L234" i="4" s="1"/>
  <c r="M234" i="4" s="1"/>
  <c r="J234" i="4"/>
  <c r="F235" i="4"/>
  <c r="J235" i="4"/>
  <c r="F236" i="4"/>
  <c r="J236" i="4"/>
  <c r="F237" i="4"/>
  <c r="J237" i="4"/>
  <c r="F238" i="4"/>
  <c r="J238" i="4"/>
  <c r="F239" i="4"/>
  <c r="J239" i="4"/>
  <c r="F240" i="4"/>
  <c r="J240" i="4"/>
  <c r="F241" i="4"/>
  <c r="J241" i="4"/>
  <c r="F242" i="4"/>
  <c r="J242" i="4"/>
  <c r="F243" i="4"/>
  <c r="J243" i="4"/>
  <c r="F244" i="4"/>
  <c r="J244" i="4"/>
  <c r="F245" i="4"/>
  <c r="J245" i="4"/>
  <c r="F246" i="4"/>
  <c r="J246" i="4"/>
  <c r="F247" i="4"/>
  <c r="J247" i="4"/>
  <c r="L247" i="4" s="1"/>
  <c r="F248" i="4"/>
  <c r="J248" i="4"/>
  <c r="L248" i="4"/>
  <c r="F249" i="4"/>
  <c r="J249" i="4"/>
  <c r="F250" i="4"/>
  <c r="J250" i="4"/>
  <c r="L250" i="4" s="1"/>
  <c r="F251" i="4"/>
  <c r="J251" i="4"/>
  <c r="F252" i="4"/>
  <c r="J252" i="4"/>
  <c r="C253" i="4"/>
  <c r="D253" i="4"/>
  <c r="E253" i="4"/>
  <c r="H253" i="4"/>
  <c r="I253" i="4"/>
  <c r="K253" i="4"/>
  <c r="F254" i="4"/>
  <c r="J254" i="4"/>
  <c r="F255" i="4"/>
  <c r="J255" i="4"/>
  <c r="F256" i="4"/>
  <c r="J256" i="4"/>
  <c r="F257" i="4"/>
  <c r="L257" i="4" s="1"/>
  <c r="J257" i="4"/>
  <c r="F258" i="4"/>
  <c r="J258" i="4"/>
  <c r="F259" i="4"/>
  <c r="J259" i="4"/>
  <c r="F260" i="4"/>
  <c r="J260" i="4"/>
  <c r="F261" i="4"/>
  <c r="J261" i="4"/>
  <c r="L261" i="4" s="1"/>
  <c r="F262" i="4"/>
  <c r="J262" i="4"/>
  <c r="F263" i="4"/>
  <c r="L263" i="4" s="1"/>
  <c r="J263" i="4"/>
  <c r="F264" i="4"/>
  <c r="J264" i="4"/>
  <c r="F265" i="4"/>
  <c r="J265" i="4"/>
  <c r="F266" i="4"/>
  <c r="J266" i="4"/>
  <c r="F267" i="4"/>
  <c r="J267" i="4"/>
  <c r="F268" i="4"/>
  <c r="J268" i="4"/>
  <c r="F269" i="4"/>
  <c r="J269" i="4"/>
  <c r="F270" i="4"/>
  <c r="J270" i="4"/>
  <c r="F271" i="4"/>
  <c r="J271" i="4"/>
  <c r="F272" i="4"/>
  <c r="J272" i="4"/>
  <c r="F273" i="4"/>
  <c r="J273" i="4"/>
  <c r="F274" i="4"/>
  <c r="J274" i="4"/>
  <c r="L242" i="4" l="1"/>
  <c r="M242" i="4" s="1"/>
  <c r="L38" i="4"/>
  <c r="M38" i="4" s="1"/>
  <c r="L121" i="4"/>
  <c r="L115" i="4"/>
  <c r="M115" i="4" s="1"/>
  <c r="L103" i="4"/>
  <c r="L67" i="4"/>
  <c r="L49" i="4"/>
  <c r="L42" i="4"/>
  <c r="M42" i="4" s="1"/>
  <c r="L30" i="4"/>
  <c r="M30" i="4" s="1"/>
  <c r="L24" i="4"/>
  <c r="M24" i="4" s="1"/>
  <c r="L255" i="4"/>
  <c r="M255" i="4" s="1"/>
  <c r="L251" i="4"/>
  <c r="L260" i="4"/>
  <c r="M260" i="4" s="1"/>
  <c r="L231" i="4"/>
  <c r="M231" i="4" s="1"/>
  <c r="L57" i="4"/>
  <c r="M57" i="4" s="1"/>
  <c r="L51" i="4"/>
  <c r="M51" i="4" s="1"/>
  <c r="L33" i="4"/>
  <c r="L27" i="4"/>
  <c r="M27" i="4" s="1"/>
  <c r="L21" i="4"/>
  <c r="M21" i="4" s="1"/>
  <c r="L258" i="4"/>
  <c r="M258" i="4" s="1"/>
  <c r="K13" i="5"/>
  <c r="D13" i="5"/>
  <c r="L209" i="4"/>
  <c r="M209" i="4" s="1"/>
  <c r="L60" i="4"/>
  <c r="M60" i="4" s="1"/>
  <c r="L274" i="4"/>
  <c r="L252" i="4"/>
  <c r="L110" i="4"/>
  <c r="M110" i="4" s="1"/>
  <c r="L98" i="4"/>
  <c r="L92" i="4"/>
  <c r="M92" i="4" s="1"/>
  <c r="L86" i="4"/>
  <c r="M86" i="4" s="1"/>
  <c r="L74" i="4"/>
  <c r="M74" i="4" s="1"/>
  <c r="L187" i="4"/>
  <c r="L181" i="4"/>
  <c r="M181" i="4" s="1"/>
  <c r="L175" i="4"/>
  <c r="M175" i="4" s="1"/>
  <c r="L169" i="4"/>
  <c r="M169" i="4" s="1"/>
  <c r="L163" i="4"/>
  <c r="L157" i="4"/>
  <c r="M157" i="4" s="1"/>
  <c r="L151" i="4"/>
  <c r="L145" i="4"/>
  <c r="L139" i="4"/>
  <c r="M139" i="4" s="1"/>
  <c r="L56" i="4"/>
  <c r="M56" i="4" s="1"/>
  <c r="L174" i="4"/>
  <c r="M174" i="4" s="1"/>
  <c r="L43" i="4"/>
  <c r="M43" i="4" s="1"/>
  <c r="L18" i="4"/>
  <c r="M18" i="4" s="1"/>
  <c r="L245" i="4"/>
  <c r="M245" i="4" s="1"/>
  <c r="L233" i="4"/>
  <c r="L271" i="4"/>
  <c r="M271" i="4" s="1"/>
  <c r="L270" i="4"/>
  <c r="L249" i="4"/>
  <c r="L196" i="4"/>
  <c r="M196" i="4" s="1"/>
  <c r="L190" i="4"/>
  <c r="L125" i="4"/>
  <c r="L119" i="4"/>
  <c r="L113" i="4"/>
  <c r="M113" i="4" s="1"/>
  <c r="L101" i="4"/>
  <c r="M101" i="4" s="1"/>
  <c r="L95" i="4"/>
  <c r="M95" i="4" s="1"/>
  <c r="L89" i="4"/>
  <c r="M89" i="4" s="1"/>
  <c r="L83" i="4"/>
  <c r="M83" i="4" s="1"/>
  <c r="L77" i="4"/>
  <c r="M77" i="4" s="1"/>
  <c r="L239" i="4"/>
  <c r="L108" i="4"/>
  <c r="L130" i="4"/>
  <c r="L215" i="4"/>
  <c r="L177" i="4"/>
  <c r="M177" i="4" s="1"/>
  <c r="L171" i="4"/>
  <c r="M171" i="4" s="1"/>
  <c r="L141" i="4"/>
  <c r="M141" i="4" s="1"/>
  <c r="L17" i="4"/>
  <c r="M17" i="4" s="1"/>
  <c r="L221" i="4"/>
  <c r="M221" i="4" s="1"/>
  <c r="L72" i="4"/>
  <c r="M72" i="4" s="1"/>
  <c r="L244" i="4"/>
  <c r="L185" i="4"/>
  <c r="M185" i="4" s="1"/>
  <c r="L105" i="4"/>
  <c r="L58" i="4"/>
  <c r="L227" i="4"/>
  <c r="M227" i="4" s="1"/>
  <c r="L66" i="4"/>
  <c r="M66" i="4" s="1"/>
  <c r="L16" i="4"/>
  <c r="M16" i="4" s="1"/>
  <c r="L203" i="4"/>
  <c r="M203" i="4" s="1"/>
  <c r="L102" i="4"/>
  <c r="M102" i="4" s="1"/>
  <c r="L265" i="4"/>
  <c r="L45" i="4"/>
  <c r="M45" i="4" s="1"/>
  <c r="L259" i="4"/>
  <c r="M259" i="4" s="1"/>
  <c r="L137" i="4"/>
  <c r="M137" i="4" s="1"/>
  <c r="L235" i="4"/>
  <c r="M235" i="4" s="1"/>
  <c r="L104" i="4"/>
  <c r="L80" i="4"/>
  <c r="M80" i="4" s="1"/>
  <c r="L39" i="4"/>
  <c r="M39" i="4" s="1"/>
  <c r="M189" i="4"/>
  <c r="L183" i="4"/>
  <c r="M183" i="4" s="1"/>
  <c r="M263" i="4"/>
  <c r="L243" i="4"/>
  <c r="I13" i="4"/>
  <c r="L135" i="4"/>
  <c r="M135" i="4" s="1"/>
  <c r="L48" i="4"/>
  <c r="M48" i="4" s="1"/>
  <c r="L230" i="4"/>
  <c r="M230" i="4" s="1"/>
  <c r="L224" i="4"/>
  <c r="M224" i="4" s="1"/>
  <c r="L218" i="4"/>
  <c r="L212" i="4"/>
  <c r="M212" i="4" s="1"/>
  <c r="L206" i="4"/>
  <c r="M206" i="4" s="1"/>
  <c r="L111" i="4"/>
  <c r="M111" i="4" s="1"/>
  <c r="L93" i="4"/>
  <c r="M93" i="4" s="1"/>
  <c r="L87" i="4"/>
  <c r="M87" i="4" s="1"/>
  <c r="L81" i="4"/>
  <c r="M81" i="4" s="1"/>
  <c r="L75" i="4"/>
  <c r="M75" i="4" s="1"/>
  <c r="M69" i="4"/>
  <c r="L36" i="4"/>
  <c r="M36" i="4" s="1"/>
  <c r="L207" i="4"/>
  <c r="M207" i="4" s="1"/>
  <c r="L65" i="4"/>
  <c r="M65" i="4" s="1"/>
  <c r="L25" i="4"/>
  <c r="M25" i="4" s="1"/>
  <c r="L272" i="4"/>
  <c r="M272" i="4" s="1"/>
  <c r="L256" i="4"/>
  <c r="L176" i="4"/>
  <c r="L170" i="4"/>
  <c r="M170" i="4" s="1"/>
  <c r="L164" i="4"/>
  <c r="M164" i="4" s="1"/>
  <c r="L158" i="4"/>
  <c r="M158" i="4" s="1"/>
  <c r="L152" i="4"/>
  <c r="M152" i="4" s="1"/>
  <c r="L146" i="4"/>
  <c r="L140" i="4"/>
  <c r="L134" i="4"/>
  <c r="M134" i="4" s="1"/>
  <c r="L47" i="4"/>
  <c r="M47" i="4" s="1"/>
  <c r="L267" i="4"/>
  <c r="M267" i="4" s="1"/>
  <c r="L266" i="4"/>
  <c r="M266" i="4" s="1"/>
  <c r="L52" i="4"/>
  <c r="L268" i="4"/>
  <c r="L118" i="4"/>
  <c r="M118" i="4" s="1"/>
  <c r="L54" i="4"/>
  <c r="M54" i="4" s="1"/>
  <c r="M129" i="4"/>
  <c r="L63" i="4"/>
  <c r="M63" i="4" s="1"/>
  <c r="L219" i="4"/>
  <c r="M219" i="4" s="1"/>
  <c r="L195" i="4"/>
  <c r="M195" i="4" s="1"/>
  <c r="L228" i="4"/>
  <c r="M228" i="4" s="1"/>
  <c r="L198" i="4"/>
  <c r="M198" i="4" s="1"/>
  <c r="L192" i="4"/>
  <c r="M192" i="4" s="1"/>
  <c r="L127" i="4"/>
  <c r="L40" i="4"/>
  <c r="L34" i="4"/>
  <c r="M34" i="4" s="1"/>
  <c r="L201" i="4"/>
  <c r="M201" i="4" s="1"/>
  <c r="M257" i="4"/>
  <c r="L31" i="4"/>
  <c r="M31" i="4" s="1"/>
  <c r="M270" i="4"/>
  <c r="M254" i="4"/>
  <c r="L186" i="4"/>
  <c r="M186" i="4" s="1"/>
  <c r="L180" i="4"/>
  <c r="M180" i="4" s="1"/>
  <c r="M108" i="4"/>
  <c r="L225" i="4"/>
  <c r="M225" i="4" s="1"/>
  <c r="L112" i="4"/>
  <c r="L70" i="4"/>
  <c r="M70" i="4" s="1"/>
  <c r="L262" i="4"/>
  <c r="L264" i="4"/>
  <c r="M264" i="4" s="1"/>
  <c r="L254" i="4"/>
  <c r="M33" i="4"/>
  <c r="L237" i="4"/>
  <c r="M237" i="4" s="1"/>
  <c r="L124" i="4"/>
  <c r="M124" i="4" s="1"/>
  <c r="L19" i="4"/>
  <c r="M19" i="4" s="1"/>
  <c r="L214" i="4"/>
  <c r="M214" i="4" s="1"/>
  <c r="L61" i="4"/>
  <c r="M61" i="4" s="1"/>
  <c r="H277" i="5"/>
  <c r="I277" i="5" s="1"/>
  <c r="F277" i="5"/>
  <c r="L13" i="5"/>
  <c r="G13" i="5"/>
  <c r="E13" i="5"/>
  <c r="F13" i="5" s="1"/>
  <c r="H14" i="5"/>
  <c r="I14" i="5" s="1"/>
  <c r="J14" i="4"/>
  <c r="J13" i="4" s="1"/>
  <c r="M248" i="4"/>
  <c r="L238" i="4"/>
  <c r="M233" i="4"/>
  <c r="L223" i="4"/>
  <c r="M223" i="4" s="1"/>
  <c r="L217" i="4"/>
  <c r="L205" i="4"/>
  <c r="M205" i="4" s="1"/>
  <c r="L200" i="4"/>
  <c r="M200" i="4" s="1"/>
  <c r="L194" i="4"/>
  <c r="M194" i="4" s="1"/>
  <c r="L184" i="4"/>
  <c r="L179" i="4"/>
  <c r="M179" i="4" s="1"/>
  <c r="L168" i="4"/>
  <c r="M168" i="4" s="1"/>
  <c r="L162" i="4"/>
  <c r="M162" i="4" s="1"/>
  <c r="L156" i="4"/>
  <c r="M156" i="4" s="1"/>
  <c r="L150" i="4"/>
  <c r="M150" i="4" s="1"/>
  <c r="L144" i="4"/>
  <c r="M144" i="4" s="1"/>
  <c r="L133" i="4"/>
  <c r="L123" i="4"/>
  <c r="M123" i="4" s="1"/>
  <c r="L117" i="4"/>
  <c r="M117" i="4" s="1"/>
  <c r="L107" i="4"/>
  <c r="L97" i="4"/>
  <c r="M97" i="4" s="1"/>
  <c r="L91" i="4"/>
  <c r="M91" i="4" s="1"/>
  <c r="L85" i="4"/>
  <c r="M85" i="4" s="1"/>
  <c r="L79" i="4"/>
  <c r="M79" i="4" s="1"/>
  <c r="L73" i="4"/>
  <c r="M73" i="4" s="1"/>
  <c r="L64" i="4"/>
  <c r="M64" i="4" s="1"/>
  <c r="L55" i="4"/>
  <c r="L46" i="4"/>
  <c r="M46" i="4" s="1"/>
  <c r="L37" i="4"/>
  <c r="M37" i="4" s="1"/>
  <c r="F14" i="4"/>
  <c r="L222" i="4"/>
  <c r="M222" i="4" s="1"/>
  <c r="L216" i="4"/>
  <c r="M216" i="4" s="1"/>
  <c r="L210" i="4"/>
  <c r="M210" i="4" s="1"/>
  <c r="L204" i="4"/>
  <c r="M204" i="4" s="1"/>
  <c r="L199" i="4"/>
  <c r="M199" i="4" s="1"/>
  <c r="L193" i="4"/>
  <c r="M193" i="4" s="1"/>
  <c r="L188" i="4"/>
  <c r="M188" i="4" s="1"/>
  <c r="L178" i="4"/>
  <c r="M178" i="4" s="1"/>
  <c r="L173" i="4"/>
  <c r="L167" i="4"/>
  <c r="M167" i="4" s="1"/>
  <c r="L161" i="4"/>
  <c r="M161" i="4" s="1"/>
  <c r="L155" i="4"/>
  <c r="M155" i="4" s="1"/>
  <c r="L149" i="4"/>
  <c r="M149" i="4" s="1"/>
  <c r="L143" i="4"/>
  <c r="M143" i="4" s="1"/>
  <c r="L128" i="4"/>
  <c r="M128" i="4" s="1"/>
  <c r="L122" i="4"/>
  <c r="M122" i="4" s="1"/>
  <c r="L116" i="4"/>
  <c r="M116" i="4" s="1"/>
  <c r="L106" i="4"/>
  <c r="M106" i="4" s="1"/>
  <c r="L96" i="4"/>
  <c r="M96" i="4" s="1"/>
  <c r="L90" i="4"/>
  <c r="M90" i="4" s="1"/>
  <c r="L84" i="4"/>
  <c r="M84" i="4" s="1"/>
  <c r="L78" i="4"/>
  <c r="M78" i="4" s="1"/>
  <c r="L68" i="4"/>
  <c r="M68" i="4" s="1"/>
  <c r="L59" i="4"/>
  <c r="M59" i="4" s="1"/>
  <c r="L50" i="4"/>
  <c r="M50" i="4" s="1"/>
  <c r="L41" i="4"/>
  <c r="M41" i="4" s="1"/>
  <c r="L32" i="4"/>
  <c r="M32" i="4" s="1"/>
  <c r="L26" i="4"/>
  <c r="M26" i="4" s="1"/>
  <c r="L20" i="4"/>
  <c r="M20" i="4" s="1"/>
  <c r="H13" i="4"/>
  <c r="M274" i="4"/>
  <c r="L232" i="4"/>
  <c r="M232" i="4" s="1"/>
  <c r="M105" i="4"/>
  <c r="E13" i="4"/>
  <c r="M268" i="4"/>
  <c r="M262" i="4"/>
  <c r="J253" i="4"/>
  <c r="M251" i="4"/>
  <c r="L246" i="4"/>
  <c r="M246" i="4" s="1"/>
  <c r="L241" i="4"/>
  <c r="M241" i="4" s="1"/>
  <c r="D13" i="4"/>
  <c r="C13" i="4"/>
  <c r="M252" i="4"/>
  <c r="L273" i="4"/>
  <c r="M273" i="4" s="1"/>
  <c r="L236" i="4"/>
  <c r="M236" i="4" s="1"/>
  <c r="L226" i="4"/>
  <c r="M226" i="4" s="1"/>
  <c r="L220" i="4"/>
  <c r="M220" i="4" s="1"/>
  <c r="L208" i="4"/>
  <c r="M208" i="4" s="1"/>
  <c r="L202" i="4"/>
  <c r="L197" i="4"/>
  <c r="M197" i="4" s="1"/>
  <c r="L191" i="4"/>
  <c r="M191" i="4" s="1"/>
  <c r="L182" i="4"/>
  <c r="M182" i="4" s="1"/>
  <c r="L165" i="4"/>
  <c r="M165" i="4" s="1"/>
  <c r="L159" i="4"/>
  <c r="M159" i="4" s="1"/>
  <c r="L153" i="4"/>
  <c r="M153" i="4" s="1"/>
  <c r="L147" i="4"/>
  <c r="M147" i="4" s="1"/>
  <c r="L136" i="4"/>
  <c r="M136" i="4" s="1"/>
  <c r="L131" i="4"/>
  <c r="L126" i="4"/>
  <c r="M126" i="4" s="1"/>
  <c r="L120" i="4"/>
  <c r="M120" i="4" s="1"/>
  <c r="L114" i="4"/>
  <c r="M114" i="4" s="1"/>
  <c r="L109" i="4"/>
  <c r="M109" i="4" s="1"/>
  <c r="L100" i="4"/>
  <c r="M100" i="4" s="1"/>
  <c r="L94" i="4"/>
  <c r="M94" i="4" s="1"/>
  <c r="L88" i="4"/>
  <c r="M88" i="4" s="1"/>
  <c r="L82" i="4"/>
  <c r="M82" i="4" s="1"/>
  <c r="L76" i="4"/>
  <c r="M76" i="4" s="1"/>
  <c r="L71" i="4"/>
  <c r="M71" i="4" s="1"/>
  <c r="L62" i="4"/>
  <c r="M62" i="4" s="1"/>
  <c r="L53" i="4"/>
  <c r="M53" i="4" s="1"/>
  <c r="L44" i="4"/>
  <c r="M44" i="4" s="1"/>
  <c r="L35" i="4"/>
  <c r="M35" i="4" s="1"/>
  <c r="M265" i="4"/>
  <c r="M261" i="4"/>
  <c r="L240" i="4"/>
  <c r="M240" i="4" s="1"/>
  <c r="L213" i="4"/>
  <c r="M213" i="4" s="1"/>
  <c r="M190" i="4"/>
  <c r="M176" i="4"/>
  <c r="M146" i="4"/>
  <c r="M140" i="4"/>
  <c r="M130" i="4"/>
  <c r="M125" i="4"/>
  <c r="M119" i="4"/>
  <c r="M104" i="4"/>
  <c r="L99" i="4"/>
  <c r="M99" i="4" s="1"/>
  <c r="M52" i="4"/>
  <c r="L269" i="4"/>
  <c r="M269" i="4" s="1"/>
  <c r="F253" i="4"/>
  <c r="M249" i="4"/>
  <c r="M244" i="4"/>
  <c r="M239" i="4"/>
  <c r="L229" i="4"/>
  <c r="M229" i="4" s="1"/>
  <c r="M218" i="4"/>
  <c r="M163" i="4"/>
  <c r="M151" i="4"/>
  <c r="M145" i="4"/>
  <c r="M112" i="4"/>
  <c r="M103" i="4"/>
  <c r="M98" i="4"/>
  <c r="M28" i="4"/>
  <c r="M22" i="4"/>
  <c r="F14" i="5"/>
  <c r="I17" i="5"/>
  <c r="M238" i="4"/>
  <c r="M217" i="4"/>
  <c r="M184" i="4"/>
  <c r="M133" i="4"/>
  <c r="M107" i="4"/>
  <c r="M55" i="4"/>
  <c r="M173" i="4"/>
  <c r="M215" i="4"/>
  <c r="M187" i="4"/>
  <c r="M172" i="4"/>
  <c r="M166" i="4"/>
  <c r="M160" i="4"/>
  <c r="M154" i="4"/>
  <c r="M148" i="4"/>
  <c r="M142" i="4"/>
  <c r="M127" i="4"/>
  <c r="M121" i="4"/>
  <c r="M67" i="4"/>
  <c r="M58" i="4"/>
  <c r="M49" i="4"/>
  <c r="M40" i="4"/>
  <c r="M202" i="4"/>
  <c r="M131" i="4"/>
  <c r="M243" i="4"/>
  <c r="L15" i="4"/>
  <c r="M256" i="4"/>
  <c r="M250" i="4"/>
  <c r="M247" i="4"/>
  <c r="M211" i="4"/>
  <c r="F13" i="4" l="1"/>
  <c r="M253" i="4"/>
  <c r="L253" i="4"/>
  <c r="H13" i="5"/>
  <c r="I13" i="5" s="1"/>
  <c r="L14" i="4"/>
  <c r="L13" i="4" s="1"/>
  <c r="M15" i="4"/>
  <c r="M14" i="4" s="1"/>
  <c r="M13" i="4" s="1"/>
  <c r="D17" i="2" l="1"/>
  <c r="E17" i="2"/>
  <c r="F17" i="2"/>
  <c r="G17" i="2"/>
  <c r="J17" i="2"/>
  <c r="K17" i="2"/>
  <c r="L17" i="2"/>
  <c r="M17" i="2"/>
  <c r="H18" i="2"/>
  <c r="N18" i="2"/>
  <c r="H19" i="2"/>
  <c r="O19" i="2" s="1"/>
  <c r="N19" i="2"/>
  <c r="H20" i="2"/>
  <c r="N20" i="2"/>
  <c r="H21" i="2"/>
  <c r="N21" i="2"/>
  <c r="H22" i="2"/>
  <c r="N22" i="2"/>
  <c r="H23" i="2"/>
  <c r="N23" i="2"/>
  <c r="H24" i="2"/>
  <c r="N24" i="2"/>
  <c r="H25" i="2"/>
  <c r="O25" i="2" s="1"/>
  <c r="N25" i="2"/>
  <c r="H26" i="2"/>
  <c r="N26" i="2"/>
  <c r="H27" i="2"/>
  <c r="N27" i="2"/>
  <c r="H28" i="2"/>
  <c r="N28" i="2"/>
  <c r="H29" i="2"/>
  <c r="N29" i="2"/>
  <c r="H30" i="2"/>
  <c r="N30" i="2"/>
  <c r="H31" i="2"/>
  <c r="O31" i="2" s="1"/>
  <c r="N31" i="2"/>
  <c r="H32" i="2"/>
  <c r="N32" i="2"/>
  <c r="H33" i="2"/>
  <c r="N33" i="2"/>
  <c r="H34" i="2"/>
  <c r="O34" i="2" s="1"/>
  <c r="N34" i="2"/>
  <c r="H35" i="2"/>
  <c r="N35" i="2"/>
  <c r="H36" i="2"/>
  <c r="N36" i="2"/>
  <c r="H37" i="2"/>
  <c r="O37" i="2" s="1"/>
  <c r="N37" i="2"/>
  <c r="H38" i="2"/>
  <c r="N38" i="2"/>
  <c r="H39" i="2"/>
  <c r="N39" i="2"/>
  <c r="H40" i="2"/>
  <c r="N40" i="2"/>
  <c r="H41" i="2"/>
  <c r="N41" i="2"/>
  <c r="H42" i="2"/>
  <c r="N42" i="2"/>
  <c r="O42" i="2" s="1"/>
  <c r="H43" i="2"/>
  <c r="O43" i="2" s="1"/>
  <c r="N43" i="2"/>
  <c r="H44" i="2"/>
  <c r="N44" i="2"/>
  <c r="H45" i="2"/>
  <c r="N45" i="2"/>
  <c r="H46" i="2"/>
  <c r="N46" i="2"/>
  <c r="H47" i="2"/>
  <c r="O47" i="2" s="1"/>
  <c r="N47" i="2"/>
  <c r="H48" i="2"/>
  <c r="N48" i="2"/>
  <c r="H49" i="2"/>
  <c r="N49" i="2"/>
  <c r="H50" i="2"/>
  <c r="N50" i="2"/>
  <c r="H51" i="2"/>
  <c r="N51" i="2"/>
  <c r="H52" i="2"/>
  <c r="N52" i="2"/>
  <c r="H53" i="2"/>
  <c r="N53" i="2"/>
  <c r="H54" i="2"/>
  <c r="N54" i="2"/>
  <c r="H55" i="2"/>
  <c r="N55" i="2"/>
  <c r="H56" i="2"/>
  <c r="N56" i="2"/>
  <c r="H57" i="2"/>
  <c r="N57" i="2"/>
  <c r="H58" i="2"/>
  <c r="N58" i="2"/>
  <c r="H59" i="2"/>
  <c r="N59" i="2"/>
  <c r="H60" i="2"/>
  <c r="N60" i="2"/>
  <c r="H61" i="2"/>
  <c r="N61" i="2"/>
  <c r="H62" i="2"/>
  <c r="N62" i="2"/>
  <c r="H63" i="2"/>
  <c r="N63" i="2"/>
  <c r="H64" i="2"/>
  <c r="N64" i="2"/>
  <c r="H65" i="2"/>
  <c r="N65" i="2"/>
  <c r="H66" i="2"/>
  <c r="N66" i="2"/>
  <c r="H67" i="2"/>
  <c r="N67" i="2"/>
  <c r="H68" i="2"/>
  <c r="N68" i="2"/>
  <c r="H69" i="2"/>
  <c r="N69" i="2"/>
  <c r="H70" i="2"/>
  <c r="N70" i="2"/>
  <c r="H71" i="2"/>
  <c r="N71" i="2"/>
  <c r="O71" i="2" s="1"/>
  <c r="H72" i="2"/>
  <c r="N72" i="2"/>
  <c r="H73" i="2"/>
  <c r="N73" i="2"/>
  <c r="H74" i="2"/>
  <c r="N74" i="2"/>
  <c r="H75" i="2"/>
  <c r="N75" i="2"/>
  <c r="H76" i="2"/>
  <c r="N76" i="2"/>
  <c r="H77" i="2"/>
  <c r="N77" i="2"/>
  <c r="O77" i="2" s="1"/>
  <c r="H78" i="2"/>
  <c r="N78" i="2"/>
  <c r="H79" i="2"/>
  <c r="N79" i="2"/>
  <c r="H80" i="2"/>
  <c r="O80" i="2" s="1"/>
  <c r="N80" i="2"/>
  <c r="H81" i="2"/>
  <c r="O81" i="2" s="1"/>
  <c r="N81" i="2"/>
  <c r="H82" i="2"/>
  <c r="N82" i="2"/>
  <c r="H83" i="2"/>
  <c r="N83" i="2"/>
  <c r="H84" i="2"/>
  <c r="N84" i="2"/>
  <c r="H85" i="2"/>
  <c r="N85" i="2"/>
  <c r="O85" i="2" s="1"/>
  <c r="H86" i="2"/>
  <c r="N86" i="2"/>
  <c r="H87" i="2"/>
  <c r="O87" i="2" s="1"/>
  <c r="N87" i="2"/>
  <c r="H88" i="2"/>
  <c r="N88" i="2"/>
  <c r="H89" i="2"/>
  <c r="N89" i="2"/>
  <c r="H90" i="2"/>
  <c r="N90" i="2"/>
  <c r="H91" i="2"/>
  <c r="O91" i="2" s="1"/>
  <c r="N91" i="2"/>
  <c r="H92" i="2"/>
  <c r="N92" i="2"/>
  <c r="H93" i="2"/>
  <c r="N93" i="2"/>
  <c r="O93" i="2" s="1"/>
  <c r="H94" i="2"/>
  <c r="N94" i="2"/>
  <c r="H95" i="2"/>
  <c r="N95" i="2"/>
  <c r="O95" i="2" s="1"/>
  <c r="H96" i="2"/>
  <c r="N96" i="2"/>
  <c r="O96" i="2" s="1"/>
  <c r="H97" i="2"/>
  <c r="O97" i="2" s="1"/>
  <c r="N97" i="2"/>
  <c r="H98" i="2"/>
  <c r="N98" i="2"/>
  <c r="H99" i="2"/>
  <c r="N99" i="2"/>
  <c r="H100" i="2"/>
  <c r="N100" i="2"/>
  <c r="H101" i="2"/>
  <c r="N101" i="2"/>
  <c r="H102" i="2"/>
  <c r="N102" i="2"/>
  <c r="H103" i="2"/>
  <c r="N103" i="2"/>
  <c r="H104" i="2"/>
  <c r="N104" i="2"/>
  <c r="H105" i="2"/>
  <c r="O105" i="2" s="1"/>
  <c r="N105" i="2"/>
  <c r="H106" i="2"/>
  <c r="N106" i="2"/>
  <c r="H107" i="2"/>
  <c r="O107" i="2" s="1"/>
  <c r="N107" i="2"/>
  <c r="H108" i="2"/>
  <c r="N108" i="2"/>
  <c r="H109" i="2"/>
  <c r="N109" i="2"/>
  <c r="H110" i="2"/>
  <c r="O110" i="2" s="1"/>
  <c r="N110" i="2"/>
  <c r="H111" i="2"/>
  <c r="O111" i="2" s="1"/>
  <c r="N111" i="2"/>
  <c r="H112" i="2"/>
  <c r="N112" i="2"/>
  <c r="H113" i="2"/>
  <c r="N113" i="2"/>
  <c r="H114" i="2"/>
  <c r="N114" i="2"/>
  <c r="O114" i="2" s="1"/>
  <c r="H115" i="2"/>
  <c r="N115" i="2"/>
  <c r="H116" i="2"/>
  <c r="N116" i="2"/>
  <c r="H117" i="2"/>
  <c r="N117" i="2"/>
  <c r="H118" i="2"/>
  <c r="N118" i="2"/>
  <c r="H119" i="2"/>
  <c r="N119" i="2"/>
  <c r="H120" i="2"/>
  <c r="N120" i="2"/>
  <c r="O120" i="2" s="1"/>
  <c r="H121" i="2"/>
  <c r="N121" i="2"/>
  <c r="H122" i="2"/>
  <c r="N122" i="2"/>
  <c r="H123" i="2"/>
  <c r="N123" i="2"/>
  <c r="H124" i="2"/>
  <c r="N124" i="2"/>
  <c r="O124" i="2" s="1"/>
  <c r="H125" i="2"/>
  <c r="N125" i="2"/>
  <c r="H126" i="2"/>
  <c r="N126" i="2"/>
  <c r="H127" i="2"/>
  <c r="N127" i="2"/>
  <c r="H128" i="2"/>
  <c r="O128" i="2" s="1"/>
  <c r="N128" i="2"/>
  <c r="H129" i="2"/>
  <c r="N129" i="2"/>
  <c r="O129" i="2"/>
  <c r="H130" i="2"/>
  <c r="N130" i="2"/>
  <c r="H131" i="2"/>
  <c r="N131" i="2"/>
  <c r="O131" i="2" s="1"/>
  <c r="H132" i="2"/>
  <c r="O132" i="2" s="1"/>
  <c r="N132" i="2"/>
  <c r="H133" i="2"/>
  <c r="N133" i="2"/>
  <c r="O133" i="2" s="1"/>
  <c r="H134" i="2"/>
  <c r="N134" i="2"/>
  <c r="H135" i="2"/>
  <c r="N135" i="2"/>
  <c r="H136" i="2"/>
  <c r="N136" i="2"/>
  <c r="H137" i="2"/>
  <c r="N137" i="2"/>
  <c r="H138" i="2"/>
  <c r="N138" i="2"/>
  <c r="H139" i="2"/>
  <c r="N139" i="2"/>
  <c r="H140" i="2"/>
  <c r="N140" i="2"/>
  <c r="H141" i="2"/>
  <c r="N141" i="2"/>
  <c r="H142" i="2"/>
  <c r="N142" i="2"/>
  <c r="H143" i="2"/>
  <c r="N143" i="2"/>
  <c r="H144" i="2"/>
  <c r="N144" i="2"/>
  <c r="H145" i="2"/>
  <c r="N145" i="2"/>
  <c r="H146" i="2"/>
  <c r="N146" i="2"/>
  <c r="H147" i="2"/>
  <c r="N147" i="2"/>
  <c r="H148" i="2"/>
  <c r="N148" i="2"/>
  <c r="O148" i="2" s="1"/>
  <c r="H149" i="2"/>
  <c r="N149" i="2"/>
  <c r="H150" i="2"/>
  <c r="O150" i="2" s="1"/>
  <c r="N150" i="2"/>
  <c r="H151" i="2"/>
  <c r="N151" i="2"/>
  <c r="H152" i="2"/>
  <c r="N152" i="2"/>
  <c r="H153" i="2"/>
  <c r="N153" i="2"/>
  <c r="H154" i="2"/>
  <c r="N154" i="2"/>
  <c r="H155" i="2"/>
  <c r="N155" i="2"/>
  <c r="O155" i="2"/>
  <c r="H156" i="2"/>
  <c r="N156" i="2"/>
  <c r="H157" i="2"/>
  <c r="N157" i="2"/>
  <c r="H158" i="2"/>
  <c r="N158" i="2"/>
  <c r="H159" i="2"/>
  <c r="N159" i="2"/>
  <c r="O159" i="2"/>
  <c r="H160" i="2"/>
  <c r="N160" i="2"/>
  <c r="O160" i="2" s="1"/>
  <c r="H161" i="2"/>
  <c r="N161" i="2"/>
  <c r="H162" i="2"/>
  <c r="N162" i="2"/>
  <c r="H163" i="2"/>
  <c r="N163" i="2"/>
  <c r="H164" i="2"/>
  <c r="N164" i="2"/>
  <c r="H165" i="2"/>
  <c r="O165" i="2" s="1"/>
  <c r="N165" i="2"/>
  <c r="H166" i="2"/>
  <c r="N166" i="2"/>
  <c r="H167" i="2"/>
  <c r="N167" i="2"/>
  <c r="H168" i="2"/>
  <c r="O168" i="2" s="1"/>
  <c r="N168" i="2"/>
  <c r="H169" i="2"/>
  <c r="N169" i="2"/>
  <c r="H170" i="2"/>
  <c r="N170" i="2"/>
  <c r="H171" i="2"/>
  <c r="N171" i="2"/>
  <c r="O171" i="2" s="1"/>
  <c r="H172" i="2"/>
  <c r="N172" i="2"/>
  <c r="H173" i="2"/>
  <c r="N173" i="2"/>
  <c r="H174" i="2"/>
  <c r="N174" i="2"/>
  <c r="O174" i="2" s="1"/>
  <c r="H175" i="2"/>
  <c r="N175" i="2"/>
  <c r="H176" i="2"/>
  <c r="N176" i="2"/>
  <c r="H177" i="2"/>
  <c r="N177" i="2"/>
  <c r="H178" i="2"/>
  <c r="O178" i="2" s="1"/>
  <c r="N178" i="2"/>
  <c r="H179" i="2"/>
  <c r="N179" i="2"/>
  <c r="H180" i="2"/>
  <c r="N180" i="2"/>
  <c r="H181" i="2"/>
  <c r="N181" i="2"/>
  <c r="O181" i="2" s="1"/>
  <c r="H182" i="2"/>
  <c r="N182" i="2"/>
  <c r="H183" i="2"/>
  <c r="N183" i="2"/>
  <c r="H184" i="2"/>
  <c r="N184" i="2"/>
  <c r="H185" i="2"/>
  <c r="N185" i="2"/>
  <c r="H186" i="2"/>
  <c r="N186" i="2"/>
  <c r="H187" i="2"/>
  <c r="N187" i="2"/>
  <c r="H188" i="2"/>
  <c r="N188" i="2"/>
  <c r="H189" i="2"/>
  <c r="N189" i="2"/>
  <c r="H190" i="2"/>
  <c r="N190" i="2"/>
  <c r="H191" i="2"/>
  <c r="N191" i="2"/>
  <c r="O191" i="2" s="1"/>
  <c r="H192" i="2"/>
  <c r="N192" i="2"/>
  <c r="H193" i="2"/>
  <c r="N193" i="2"/>
  <c r="H194" i="2"/>
  <c r="N194" i="2"/>
  <c r="H195" i="2"/>
  <c r="N195" i="2"/>
  <c r="H196" i="2"/>
  <c r="N196" i="2"/>
  <c r="H197" i="2"/>
  <c r="N197" i="2"/>
  <c r="H198" i="2"/>
  <c r="N198" i="2"/>
  <c r="H199" i="2"/>
  <c r="N199" i="2"/>
  <c r="H200" i="2"/>
  <c r="N200" i="2"/>
  <c r="H201" i="2"/>
  <c r="N201" i="2"/>
  <c r="H202" i="2"/>
  <c r="N202" i="2"/>
  <c r="H203" i="2"/>
  <c r="N203" i="2"/>
  <c r="H204" i="2"/>
  <c r="N204" i="2"/>
  <c r="H205" i="2"/>
  <c r="N205" i="2"/>
  <c r="H206" i="2"/>
  <c r="N206" i="2"/>
  <c r="H207" i="2"/>
  <c r="N207" i="2"/>
  <c r="H208" i="2"/>
  <c r="N208" i="2"/>
  <c r="H209" i="2"/>
  <c r="O209" i="2" s="1"/>
  <c r="N209" i="2"/>
  <c r="H210" i="2"/>
  <c r="O210" i="2" s="1"/>
  <c r="N210" i="2"/>
  <c r="H211" i="2"/>
  <c r="N211" i="2"/>
  <c r="H212" i="2"/>
  <c r="N212" i="2"/>
  <c r="H213" i="2"/>
  <c r="O213" i="2" s="1"/>
  <c r="N213" i="2"/>
  <c r="H214" i="2"/>
  <c r="N214" i="2"/>
  <c r="H215" i="2"/>
  <c r="O215" i="2" s="1"/>
  <c r="N215" i="2"/>
  <c r="H216" i="2"/>
  <c r="N216" i="2"/>
  <c r="H217" i="2"/>
  <c r="N217" i="2"/>
  <c r="H218" i="2"/>
  <c r="N218" i="2"/>
  <c r="H219" i="2"/>
  <c r="N219" i="2"/>
  <c r="H220" i="2"/>
  <c r="N220" i="2"/>
  <c r="H221" i="2"/>
  <c r="N221" i="2"/>
  <c r="H222" i="2"/>
  <c r="N222" i="2"/>
  <c r="H223" i="2"/>
  <c r="N223" i="2"/>
  <c r="H224" i="2"/>
  <c r="N224" i="2"/>
  <c r="H225" i="2"/>
  <c r="N225" i="2"/>
  <c r="H226" i="2"/>
  <c r="O226" i="2" s="1"/>
  <c r="N226" i="2"/>
  <c r="H227" i="2"/>
  <c r="N227" i="2"/>
  <c r="H228" i="2"/>
  <c r="N228" i="2"/>
  <c r="H229" i="2"/>
  <c r="N229" i="2"/>
  <c r="H230" i="2"/>
  <c r="N230" i="2"/>
  <c r="H231" i="2"/>
  <c r="N231" i="2"/>
  <c r="H232" i="2"/>
  <c r="N232" i="2"/>
  <c r="H233" i="2"/>
  <c r="O233" i="2" s="1"/>
  <c r="N233" i="2"/>
  <c r="H234" i="2"/>
  <c r="N234" i="2"/>
  <c r="H235" i="2"/>
  <c r="N235" i="2"/>
  <c r="H236" i="2"/>
  <c r="N236" i="2"/>
  <c r="H237" i="2"/>
  <c r="N237" i="2"/>
  <c r="H238" i="2"/>
  <c r="N238" i="2"/>
  <c r="H239" i="2"/>
  <c r="O239" i="2" s="1"/>
  <c r="N239" i="2"/>
  <c r="H240" i="2"/>
  <c r="N240" i="2"/>
  <c r="H241" i="2"/>
  <c r="O241" i="2" s="1"/>
  <c r="N241" i="2"/>
  <c r="H242" i="2"/>
  <c r="N242" i="2"/>
  <c r="H243" i="2"/>
  <c r="N243" i="2"/>
  <c r="H244" i="2"/>
  <c r="N244" i="2"/>
  <c r="O244" i="2" s="1"/>
  <c r="H245" i="2"/>
  <c r="N245" i="2"/>
  <c r="H246" i="2"/>
  <c r="N246" i="2"/>
  <c r="H247" i="2"/>
  <c r="N247" i="2"/>
  <c r="H248" i="2"/>
  <c r="N248" i="2"/>
  <c r="H249" i="2"/>
  <c r="N249" i="2"/>
  <c r="H250" i="2"/>
  <c r="N250" i="2"/>
  <c r="H251" i="2"/>
  <c r="N251" i="2"/>
  <c r="H252" i="2"/>
  <c r="N252" i="2"/>
  <c r="H253" i="2"/>
  <c r="N253" i="2"/>
  <c r="H254" i="2"/>
  <c r="N254" i="2"/>
  <c r="H255" i="2"/>
  <c r="N255" i="2"/>
  <c r="H256" i="2"/>
  <c r="N256" i="2"/>
  <c r="H257" i="2"/>
  <c r="N257" i="2"/>
  <c r="H258" i="2"/>
  <c r="N258" i="2"/>
  <c r="O258" i="2" s="1"/>
  <c r="H259" i="2"/>
  <c r="N259" i="2"/>
  <c r="H260" i="2"/>
  <c r="N260" i="2"/>
  <c r="H261" i="2"/>
  <c r="O261" i="2" s="1"/>
  <c r="N261" i="2"/>
  <c r="H262" i="2"/>
  <c r="O262" i="2" s="1"/>
  <c r="N262" i="2"/>
  <c r="H263" i="2"/>
  <c r="N263" i="2"/>
  <c r="H264" i="2"/>
  <c r="N264" i="2"/>
  <c r="H265" i="2"/>
  <c r="N265" i="2"/>
  <c r="H266" i="2"/>
  <c r="N266" i="2"/>
  <c r="O266" i="2" s="1"/>
  <c r="H267" i="2"/>
  <c r="O267" i="2" s="1"/>
  <c r="N267" i="2"/>
  <c r="H268" i="2"/>
  <c r="N268" i="2"/>
  <c r="H269" i="2"/>
  <c r="N269" i="2"/>
  <c r="H270" i="2"/>
  <c r="O270" i="2" s="1"/>
  <c r="N270" i="2"/>
  <c r="H271" i="2"/>
  <c r="N271" i="2"/>
  <c r="H272" i="2"/>
  <c r="N272" i="2"/>
  <c r="O272" i="2" s="1"/>
  <c r="H273" i="2"/>
  <c r="O273" i="2" s="1"/>
  <c r="N273" i="2"/>
  <c r="H274" i="2"/>
  <c r="N274" i="2"/>
  <c r="H275" i="2"/>
  <c r="N275" i="2"/>
  <c r="H276" i="2"/>
  <c r="N276" i="2"/>
  <c r="O276" i="2" s="1"/>
  <c r="H277" i="2"/>
  <c r="O277" i="2" s="1"/>
  <c r="N277" i="2"/>
  <c r="H278" i="2"/>
  <c r="N278" i="2"/>
  <c r="O278" i="2" s="1"/>
  <c r="H279" i="2"/>
  <c r="N279" i="2"/>
  <c r="H280" i="2"/>
  <c r="N280" i="2"/>
  <c r="O271" i="2" l="1"/>
  <c r="O236" i="2"/>
  <c r="O230" i="2"/>
  <c r="O166" i="2"/>
  <c r="O126" i="2"/>
  <c r="O108" i="2"/>
  <c r="O44" i="2"/>
  <c r="O38" i="2"/>
  <c r="O253" i="2"/>
  <c r="O201" i="2"/>
  <c r="O189" i="2"/>
  <c r="O183" i="2"/>
  <c r="O143" i="2"/>
  <c r="O113" i="2"/>
  <c r="O102" i="2"/>
  <c r="O79" i="2"/>
  <c r="O61" i="2"/>
  <c r="O49" i="2"/>
  <c r="O252" i="2"/>
  <c r="O66" i="2"/>
  <c r="O275" i="2"/>
  <c r="O54" i="2"/>
  <c r="O130" i="2"/>
  <c r="O48" i="2"/>
  <c r="O263" i="2"/>
  <c r="O240" i="2"/>
  <c r="O228" i="2"/>
  <c r="O211" i="2"/>
  <c r="O36" i="2"/>
  <c r="O30" i="2"/>
  <c r="O274" i="2"/>
  <c r="O251" i="2"/>
  <c r="O245" i="2"/>
  <c r="O227" i="2"/>
  <c r="O199" i="2"/>
  <c r="O175" i="2"/>
  <c r="O169" i="2"/>
  <c r="O153" i="2"/>
  <c r="O147" i="2"/>
  <c r="O141" i="2"/>
  <c r="O135" i="2"/>
  <c r="O23" i="2"/>
  <c r="O200" i="2"/>
  <c r="O72" i="2"/>
  <c r="O256" i="2"/>
  <c r="O238" i="2"/>
  <c r="O220" i="2"/>
  <c r="O192" i="2"/>
  <c r="O186" i="2"/>
  <c r="O152" i="2"/>
  <c r="O99" i="2"/>
  <c r="O243" i="2"/>
  <c r="O197" i="2"/>
  <c r="O179" i="2"/>
  <c r="O98" i="2"/>
  <c r="O69" i="2"/>
  <c r="O63" i="2"/>
  <c r="O57" i="2"/>
  <c r="O51" i="2"/>
  <c r="O260" i="2"/>
  <c r="O184" i="2"/>
  <c r="O86" i="2"/>
  <c r="O33" i="2"/>
  <c r="O27" i="2"/>
  <c r="O21" i="2"/>
  <c r="O247" i="2"/>
  <c r="O221" i="2"/>
  <c r="O180" i="2"/>
  <c r="O73" i="2"/>
  <c r="O56" i="2"/>
  <c r="O50" i="2"/>
  <c r="O235" i="2"/>
  <c r="O212" i="2"/>
  <c r="O203" i="2"/>
  <c r="O177" i="2"/>
  <c r="O119" i="2"/>
  <c r="O70" i="2"/>
  <c r="O64" i="2"/>
  <c r="O35" i="2"/>
  <c r="O32" i="2"/>
  <c r="O26" i="2"/>
  <c r="O20" i="2"/>
  <c r="O249" i="2"/>
  <c r="O246" i="2"/>
  <c r="O217" i="2"/>
  <c r="O139" i="2"/>
  <c r="O84" i="2"/>
  <c r="O52" i="2"/>
  <c r="O101" i="2"/>
  <c r="O237" i="2"/>
  <c r="O205" i="2"/>
  <c r="O196" i="2"/>
  <c r="O193" i="2"/>
  <c r="O167" i="2"/>
  <c r="O144" i="2"/>
  <c r="O60" i="2"/>
  <c r="O225" i="2"/>
  <c r="O219" i="2"/>
  <c r="O106" i="2"/>
  <c r="O83" i="2"/>
  <c r="O190" i="2"/>
  <c r="O45" i="2"/>
  <c r="O24" i="2"/>
  <c r="O198" i="2"/>
  <c r="O195" i="2"/>
  <c r="O140" i="2"/>
  <c r="O137" i="2"/>
  <c r="O123" i="2"/>
  <c r="O117" i="2"/>
  <c r="O68" i="2"/>
  <c r="O65" i="2"/>
  <c r="O59" i="2"/>
  <c r="O232" i="2"/>
  <c r="O229" i="2"/>
  <c r="O218" i="2"/>
  <c r="O207" i="2"/>
  <c r="O188" i="2"/>
  <c r="O185" i="2"/>
  <c r="O182" i="2"/>
  <c r="O163" i="2"/>
  <c r="O146" i="2"/>
  <c r="O127" i="2"/>
  <c r="O116" i="2"/>
  <c r="O78" i="2"/>
  <c r="O75" i="2"/>
  <c r="O264" i="2"/>
  <c r="O259" i="2"/>
  <c r="O248" i="2"/>
  <c r="O242" i="2"/>
  <c r="O204" i="2"/>
  <c r="O157" i="2"/>
  <c r="O154" i="2"/>
  <c r="O121" i="2"/>
  <c r="O94" i="2"/>
  <c r="O88" i="2"/>
  <c r="O67" i="2"/>
  <c r="O53" i="2"/>
  <c r="O28" i="2"/>
  <c r="O234" i="2"/>
  <c r="O223" i="2"/>
  <c r="O151" i="2"/>
  <c r="O118" i="2"/>
  <c r="O39" i="2"/>
  <c r="O280" i="2"/>
  <c r="O250" i="2"/>
  <c r="O231" i="2"/>
  <c r="O214" i="2"/>
  <c r="O206" i="2"/>
  <c r="O187" i="2"/>
  <c r="O176" i="2"/>
  <c r="O173" i="2"/>
  <c r="O170" i="2"/>
  <c r="O162" i="2"/>
  <c r="O156" i="2"/>
  <c r="O145" i="2"/>
  <c r="O134" i="2"/>
  <c r="O115" i="2"/>
  <c r="O112" i="2"/>
  <c r="O104" i="2"/>
  <c r="O74" i="2"/>
  <c r="O58" i="2"/>
  <c r="O269" i="2"/>
  <c r="O255" i="2"/>
  <c r="O222" i="2"/>
  <c r="O142" i="2"/>
  <c r="O136" i="2"/>
  <c r="O109" i="2"/>
  <c r="O90" i="2"/>
  <c r="O82" i="2"/>
  <c r="O55" i="2"/>
  <c r="O41" i="2"/>
  <c r="O22" i="2"/>
  <c r="O216" i="2"/>
  <c r="O208" i="2"/>
  <c r="O194" i="2"/>
  <c r="O172" i="2"/>
  <c r="O164" i="2"/>
  <c r="O161" i="2"/>
  <c r="O76" i="2"/>
  <c r="O279" i="2"/>
  <c r="O268" i="2"/>
  <c r="O265" i="2"/>
  <c r="O257" i="2"/>
  <c r="O254" i="2"/>
  <c r="O202" i="2"/>
  <c r="O158" i="2"/>
  <c r="O125" i="2"/>
  <c r="O122" i="2"/>
  <c r="O103" i="2"/>
  <c r="O100" i="2"/>
  <c r="O92" i="2"/>
  <c r="O89" i="2"/>
  <c r="O62" i="2"/>
  <c r="O46" i="2"/>
  <c r="O224" i="2"/>
  <c r="O149" i="2"/>
  <c r="O138" i="2"/>
  <c r="O40" i="2"/>
  <c r="O29" i="2"/>
  <c r="N17" i="2"/>
  <c r="H17" i="2"/>
  <c r="O17" i="2" s="1"/>
  <c r="O18" i="2"/>
  <c r="F17" i="1" l="1"/>
  <c r="G17" i="1"/>
  <c r="H17" i="1"/>
  <c r="I17" i="1"/>
  <c r="J18" i="1"/>
  <c r="K18" i="1" s="1"/>
  <c r="P18" i="1"/>
  <c r="F19" i="1"/>
  <c r="G19" i="1"/>
  <c r="H19" i="1"/>
  <c r="I19" i="1"/>
  <c r="J20" i="1"/>
  <c r="J19" i="1" s="1"/>
  <c r="P20" i="1"/>
  <c r="F21" i="1"/>
  <c r="G21" i="1"/>
  <c r="H21" i="1"/>
  <c r="I21" i="1"/>
  <c r="J22" i="1"/>
  <c r="J21" i="1" s="1"/>
  <c r="P22" i="1"/>
  <c r="F23" i="1"/>
  <c r="G23" i="1"/>
  <c r="H23" i="1"/>
  <c r="I23" i="1"/>
  <c r="J24" i="1"/>
  <c r="J23" i="1" s="1"/>
  <c r="P24" i="1"/>
  <c r="F25" i="1"/>
  <c r="G25" i="1"/>
  <c r="H25" i="1"/>
  <c r="I25" i="1"/>
  <c r="J26" i="1"/>
  <c r="K26" i="1" s="1"/>
  <c r="P26" i="1"/>
  <c r="J27" i="1"/>
  <c r="K27" i="1" s="1"/>
  <c r="P27" i="1"/>
  <c r="J28" i="1"/>
  <c r="K28" i="1" s="1"/>
  <c r="P28" i="1"/>
  <c r="J29" i="1"/>
  <c r="K29" i="1" s="1"/>
  <c r="P29" i="1"/>
  <c r="F30" i="1"/>
  <c r="G30" i="1"/>
  <c r="H30" i="1"/>
  <c r="I30" i="1"/>
  <c r="J31" i="1"/>
  <c r="K31" i="1" s="1"/>
  <c r="P31" i="1"/>
  <c r="J32" i="1"/>
  <c r="K32" i="1" s="1"/>
  <c r="P32" i="1"/>
  <c r="J33" i="1"/>
  <c r="K33" i="1" s="1"/>
  <c r="P33" i="1"/>
  <c r="J34" i="1"/>
  <c r="K34" i="1" s="1"/>
  <c r="P34" i="1"/>
  <c r="J35" i="1"/>
  <c r="K35" i="1" s="1"/>
  <c r="P35" i="1"/>
  <c r="F36" i="1"/>
  <c r="G36" i="1"/>
  <c r="H36" i="1"/>
  <c r="I36" i="1"/>
  <c r="J37" i="1"/>
  <c r="K37" i="1" s="1"/>
  <c r="P37" i="1"/>
  <c r="J38" i="1"/>
  <c r="K38" i="1" s="1"/>
  <c r="P38" i="1"/>
  <c r="J39" i="1"/>
  <c r="K39" i="1" s="1"/>
  <c r="P39" i="1"/>
  <c r="J40" i="1"/>
  <c r="K40" i="1" s="1"/>
  <c r="P40" i="1"/>
  <c r="J41" i="1"/>
  <c r="K41" i="1" s="1"/>
  <c r="P41" i="1"/>
  <c r="J42" i="1"/>
  <c r="K42" i="1" s="1"/>
  <c r="P42" i="1"/>
  <c r="F43" i="1"/>
  <c r="G43" i="1"/>
  <c r="H43" i="1"/>
  <c r="I43" i="1"/>
  <c r="J44" i="1"/>
  <c r="K44" i="1" s="1"/>
  <c r="P44" i="1"/>
  <c r="J45" i="1"/>
  <c r="K45" i="1" s="1"/>
  <c r="P45" i="1"/>
  <c r="F46" i="1"/>
  <c r="G46" i="1"/>
  <c r="H46" i="1"/>
  <c r="I46" i="1"/>
  <c r="J47" i="1"/>
  <c r="K47" i="1" s="1"/>
  <c r="P47" i="1"/>
  <c r="J48" i="1"/>
  <c r="P48" i="1"/>
  <c r="F49" i="1"/>
  <c r="G49" i="1"/>
  <c r="H49" i="1"/>
  <c r="I49" i="1"/>
  <c r="J50" i="1"/>
  <c r="K50" i="1" s="1"/>
  <c r="P50" i="1"/>
  <c r="F51" i="1"/>
  <c r="G51" i="1"/>
  <c r="H51" i="1"/>
  <c r="I51" i="1"/>
  <c r="J52" i="1"/>
  <c r="K52" i="1" s="1"/>
  <c r="P52" i="1"/>
  <c r="J53" i="1"/>
  <c r="K53" i="1" s="1"/>
  <c r="P53" i="1"/>
  <c r="J54" i="1"/>
  <c r="K54" i="1" s="1"/>
  <c r="P54" i="1"/>
  <c r="J55" i="1"/>
  <c r="K55" i="1" s="1"/>
  <c r="P55" i="1"/>
  <c r="F56" i="1"/>
  <c r="G56" i="1"/>
  <c r="H56" i="1"/>
  <c r="I56" i="1"/>
  <c r="J57" i="1"/>
  <c r="K57" i="1" s="1"/>
  <c r="P57" i="1"/>
  <c r="J58" i="1"/>
  <c r="K58" i="1"/>
  <c r="P58" i="1"/>
  <c r="J59" i="1"/>
  <c r="K59" i="1" s="1"/>
  <c r="P59" i="1"/>
  <c r="J60" i="1"/>
  <c r="K60" i="1" s="1"/>
  <c r="P60" i="1"/>
  <c r="F61" i="1"/>
  <c r="G61" i="1"/>
  <c r="H61" i="1"/>
  <c r="I61" i="1"/>
  <c r="J62" i="1"/>
  <c r="K62" i="1" s="1"/>
  <c r="P62" i="1"/>
  <c r="J63" i="1"/>
  <c r="K63" i="1" s="1"/>
  <c r="P63" i="1"/>
  <c r="J64" i="1"/>
  <c r="K64" i="1" s="1"/>
  <c r="P64" i="1"/>
  <c r="J65" i="1"/>
  <c r="K65" i="1" s="1"/>
  <c r="P65" i="1"/>
  <c r="F68" i="1"/>
  <c r="F66" i="1" s="1"/>
  <c r="G68" i="1"/>
  <c r="G66" i="1" s="1"/>
  <c r="H68" i="1"/>
  <c r="H66" i="1" s="1"/>
  <c r="I68" i="1"/>
  <c r="I66" i="1" s="1"/>
  <c r="J69" i="1"/>
  <c r="K69" i="1" s="1"/>
  <c r="P69" i="1"/>
  <c r="K20" i="1" l="1"/>
  <c r="J46" i="1"/>
  <c r="K46" i="1" s="1"/>
  <c r="K23" i="1"/>
  <c r="K19" i="1"/>
  <c r="J49" i="1"/>
  <c r="K49" i="1" s="1"/>
  <c r="J43" i="1"/>
  <c r="K43" i="1" s="1"/>
  <c r="K21" i="1"/>
  <c r="H16" i="1"/>
  <c r="H14" i="1" s="1"/>
  <c r="I16" i="1"/>
  <c r="I15" i="1" s="1"/>
  <c r="F16" i="1"/>
  <c r="F15" i="1" s="1"/>
  <c r="G16" i="1"/>
  <c r="G14" i="1" s="1"/>
  <c r="J36" i="1"/>
  <c r="K36" i="1" s="1"/>
  <c r="K24" i="1"/>
  <c r="J68" i="1"/>
  <c r="J61" i="1"/>
  <c r="K61" i="1" s="1"/>
  <c r="J25" i="1"/>
  <c r="K25" i="1" s="1"/>
  <c r="J51" i="1"/>
  <c r="K51" i="1" s="1"/>
  <c r="J17" i="1"/>
  <c r="K48" i="1"/>
  <c r="K22" i="1"/>
  <c r="J56" i="1"/>
  <c r="K56" i="1" s="1"/>
  <c r="J30" i="1"/>
  <c r="K30" i="1" s="1"/>
  <c r="I14" i="1" l="1"/>
  <c r="F14" i="1"/>
  <c r="G15" i="1"/>
  <c r="H15" i="1"/>
  <c r="J16" i="1"/>
  <c r="K17" i="1"/>
  <c r="J66" i="1"/>
  <c r="K66" i="1" s="1"/>
  <c r="K68" i="1"/>
  <c r="J14" i="1" l="1"/>
  <c r="K14" i="1" s="1"/>
  <c r="K16" i="1"/>
  <c r="J15" i="1"/>
  <c r="K15" i="1" s="1"/>
</calcChain>
</file>

<file path=xl/comments1.xml><?xml version="1.0" encoding="utf-8"?>
<comments xmlns="http://schemas.openxmlformats.org/spreadsheetml/2006/main">
  <authors>
    <author>JOSE MANUEL DE LOS ARCOS TORRES</author>
  </authors>
  <commentList>
    <comment ref="G9" authorId="0" shapeId="0">
      <text>
        <r>
          <rPr>
            <b/>
            <sz val="9"/>
            <color indexed="81"/>
            <rFont val="Tahoma"/>
            <family val="2"/>
          </rPr>
          <t xml:space="preserve">CUADRO 8 PEF
</t>
        </r>
      </text>
    </comment>
    <comment ref="D10" authorId="0" shapeId="0">
      <text>
        <r>
          <rPr>
            <b/>
            <sz val="9"/>
            <color indexed="81"/>
            <rFont val="Tahoma"/>
            <family val="2"/>
          </rPr>
          <t>CUADRO 8 PEF</t>
        </r>
      </text>
    </comment>
    <comment ref="E10" authorId="0" shapeId="0">
      <text>
        <r>
          <rPr>
            <b/>
            <sz val="9"/>
            <color indexed="81"/>
            <rFont val="Tahoma"/>
            <family val="2"/>
          </rPr>
          <t>CUADRO 8 PEF</t>
        </r>
      </text>
    </comment>
  </commentList>
</comments>
</file>

<file path=xl/sharedStrings.xml><?xml version="1.0" encoding="utf-8"?>
<sst xmlns="http://schemas.openxmlformats.org/spreadsheetml/2006/main" count="2412" uniqueCount="917">
  <si>
    <t>Fuente: Comisión Federal de Electricidad.</t>
  </si>
  <si>
    <t>2_/ El tipo de cambio utilizado fue de 19.6290 pesos por dólar correspondiente al cierre de septiembre de 2024.</t>
  </si>
  <si>
    <t>Varias (Cierre y otras)</t>
  </si>
  <si>
    <t>Aprobados en 2011</t>
  </si>
  <si>
    <t>Inversión Condicionada*</t>
  </si>
  <si>
    <t>Por Licitar sin cambio de alcance</t>
  </si>
  <si>
    <t>SLT Suministro de Energía Eléctrica en la Zona Los Ríos</t>
  </si>
  <si>
    <t xml:space="preserve">SE Refuerzo de la Red de la Zona Piedras Negras </t>
  </si>
  <si>
    <t xml:space="preserve">SE Paso del Norte Banco 2 </t>
  </si>
  <si>
    <t xml:space="preserve">SE Atención al Suministro en la Zona Vallarta </t>
  </si>
  <si>
    <t>Aprobado en 2023</t>
  </si>
  <si>
    <t>Por Licitar con cambio de alcance</t>
  </si>
  <si>
    <t>SLT Solución congestión de enlaces transm GCR Noro  Occid Norte</t>
  </si>
  <si>
    <t>SLT Incremento en capacidad de transm Noreste Centro del País</t>
  </si>
  <si>
    <t>SLT Aumento de capacidad de transm zonas Cancún y RivieraMaya II</t>
  </si>
  <si>
    <t>SLT Aumento de capacidad de transm de zonas Cancún y RivieraMaya</t>
  </si>
  <si>
    <t>Aprobado en 2022</t>
  </si>
  <si>
    <t>SLT Suministro de energía Zona Veracruz (antes Olmeca Bco1)</t>
  </si>
  <si>
    <t>SLT LT Corriente Alterna Submarina Playacar - Chankanaab II</t>
  </si>
  <si>
    <t>LT Incremento de Capacidad de Transm en Las Delicias-Querétaro</t>
  </si>
  <si>
    <t>Varias(Cierre  y otras)</t>
  </si>
  <si>
    <t>SLT Transf y Transm Qro IslaCarmen NvoCasasGrands y Huasteca</t>
  </si>
  <si>
    <t>Aprobado en 2021</t>
  </si>
  <si>
    <t>Aprobado en 2016</t>
  </si>
  <si>
    <t>SLT 2002 Subestaciones y Líneas de las Áreas Norte - Occidental</t>
  </si>
  <si>
    <t>Aprobado en 2015</t>
  </si>
  <si>
    <t>SLT 1920 Subestaciones y Líneas de Distribución</t>
  </si>
  <si>
    <t>CC Empalme II</t>
  </si>
  <si>
    <t>Aprobado en 2014</t>
  </si>
  <si>
    <t>RM CCC TULA PAQUETES 1 Y 2</t>
  </si>
  <si>
    <t>Construcción</t>
  </si>
  <si>
    <t xml:space="preserve">LT 1805 Línea de Transmisión Huasteca - Monterrey </t>
  </si>
  <si>
    <t>CC Valle de México II</t>
  </si>
  <si>
    <t xml:space="preserve">LT Red de Transmisión Asociada al CC Empalme I </t>
  </si>
  <si>
    <t>CC Empalme I</t>
  </si>
  <si>
    <t>Aprobado en 2013</t>
  </si>
  <si>
    <t>LT Red de transmisión asociada a la CH Chicoasén II</t>
  </si>
  <si>
    <t>CH Chicoasén II</t>
  </si>
  <si>
    <t>Aprobado en 2012</t>
  </si>
  <si>
    <t xml:space="preserve">SE  1620 Distribución Valle de México </t>
  </si>
  <si>
    <t>SLT 1603 Subestación Lago</t>
  </si>
  <si>
    <t>CC Centro</t>
  </si>
  <si>
    <t>Aprobado en 2011</t>
  </si>
  <si>
    <t>SLT 1405 Subest y Líneas de Transmisión de las Áreas Sureste</t>
  </si>
  <si>
    <t>Aprobado en 2009</t>
  </si>
  <si>
    <t xml:space="preserve">SE 1320 DISTRIBUCION NOROESTE </t>
  </si>
  <si>
    <t>Aprobado en 2008</t>
  </si>
  <si>
    <t>SE 1212 SUR - PENINSULAR</t>
  </si>
  <si>
    <t>Aprobado en 2007</t>
  </si>
  <si>
    <t>SE 1116 Transformación del Noreste</t>
  </si>
  <si>
    <t>Aprobados en 2006</t>
  </si>
  <si>
    <t>Inversión Directa</t>
  </si>
  <si>
    <t>Aprobados en Ejercicios Fiscales Anteriores</t>
  </si>
  <si>
    <t xml:space="preserve">Total </t>
  </si>
  <si>
    <t>(11)=(8+10)</t>
  </si>
  <si>
    <t>(10)</t>
  </si>
  <si>
    <t>(9)</t>
  </si>
  <si>
    <t>(8)</t>
  </si>
  <si>
    <t>(7=6/2)</t>
  </si>
  <si>
    <t>(6)=(3+5)</t>
  </si>
  <si>
    <t xml:space="preserve">(5)   </t>
  </si>
  <si>
    <t>(4)</t>
  </si>
  <si>
    <t>(3)</t>
  </si>
  <si>
    <t>(2)</t>
  </si>
  <si>
    <t>(1)</t>
  </si>
  <si>
    <t>Acumulada</t>
  </si>
  <si>
    <t>Realizada</t>
  </si>
  <si>
    <t xml:space="preserve">Estimada Anual </t>
  </si>
  <si>
    <t>%</t>
  </si>
  <si>
    <t>Acumulado 2023</t>
  </si>
  <si>
    <t>Avance Físico</t>
  </si>
  <si>
    <t>Avance Financiero</t>
  </si>
  <si>
    <t>Estado del proyecto</t>
  </si>
  <si>
    <t>Nombre del proyecto</t>
  </si>
  <si>
    <t xml:space="preserve">No </t>
  </si>
  <si>
    <t>Comisión Federal de Electricidad</t>
  </si>
  <si>
    <t>Con base en los artículos 107, fracción I, inciso d) de la Ley Federal de Presupuesto y Responsabilidad Hacendaria y 205 de su Reglamento</t>
  </si>
  <si>
    <t xml:space="preserve">NA: No aplica </t>
  </si>
  <si>
    <t>Suministro de energía Zona Veracruz (antes Olmeca Bco1)</t>
  </si>
  <si>
    <t>SLT</t>
  </si>
  <si>
    <t>Transf y Transm Qro IslaCarmen NvoCasasGrands y Huasteca</t>
  </si>
  <si>
    <t>2121 Reducción de Pérdidas de Energía en Distribución</t>
  </si>
  <si>
    <t>2120 Subestaciones y Líneas de Distribución</t>
  </si>
  <si>
    <t>2101 Compensación Capacitiva Baja - Occidental</t>
  </si>
  <si>
    <t>SE</t>
  </si>
  <si>
    <t>2021 Reducción de Pérdidas de Energía en Distribución</t>
  </si>
  <si>
    <t>2020 Subestaciones, Líneas y Redes de Distribución</t>
  </si>
  <si>
    <t>2002 Subestaciones y Líneas de las Áreas Norte - Occidental</t>
  </si>
  <si>
    <t>2001 Subestaciones y Líneas Baja California Sur - Noroeste</t>
  </si>
  <si>
    <t>Red de transmisión asociada a la CG Los Azufres III Fase II</t>
  </si>
  <si>
    <t>LT</t>
  </si>
  <si>
    <t>Los Azufres III Fase II</t>
  </si>
  <si>
    <t>CG</t>
  </si>
  <si>
    <t>1921 Reducción de Pérdidas de Energía en Distribución</t>
  </si>
  <si>
    <t>1920 Subestaciones y Líneas de Distribución</t>
  </si>
  <si>
    <t>1905 Transmisión Sureste - Peninsular</t>
  </si>
  <si>
    <t>1904 Transmisión y Transformación de Occidente</t>
  </si>
  <si>
    <t>1903 Subestaciones Norte - Noreste</t>
  </si>
  <si>
    <t>1902 Subestaciones y Compensación del Noroeste</t>
  </si>
  <si>
    <t>1901 Subestaciones de Baja California</t>
  </si>
  <si>
    <t>Red de Transmisión Asociada al CC Empalme II</t>
  </si>
  <si>
    <t>Empalme II</t>
  </si>
  <si>
    <t>CC</t>
  </si>
  <si>
    <t>CH TEMASCAL UNIDADES 1 A 4</t>
  </si>
  <si>
    <t>RM</t>
  </si>
  <si>
    <t>CCC TULA PAQUETES 1 Y 2</t>
  </si>
  <si>
    <t>1821 Divisiones de Distribución</t>
  </si>
  <si>
    <t>1820 Divisiones de Distribución del Valle de México</t>
  </si>
  <si>
    <t>1804 Subestaciones y Líneas Transmisión Oriental-Peninsular</t>
  </si>
  <si>
    <t>1802 Subestaciones y Líneas de Transmisión del Norte</t>
  </si>
  <si>
    <t>1803 Subestaciones del Occidental</t>
  </si>
  <si>
    <t>1801 Subestaciones Baja - Noroeste</t>
  </si>
  <si>
    <t>1805 Línea de Transmisión Huasteca - Monterrey</t>
  </si>
  <si>
    <t>Red de Transmisión Asociada al CC Topolobampo III</t>
  </si>
  <si>
    <t>Valle de México II</t>
  </si>
  <si>
    <t>Red de Transmisión Asociada al CC Empalme I</t>
  </si>
  <si>
    <t>Empalme I</t>
  </si>
  <si>
    <t>1704 Interconexión sist aislados Guerrero Negro Sta Rosalía</t>
  </si>
  <si>
    <t>1702 Transmisión y Transformación Baja - Noine</t>
  </si>
  <si>
    <t>1703  Conversión a 400 kV de la Riviera Maya</t>
  </si>
  <si>
    <t>1701 Subestación Chimalpa Dos</t>
  </si>
  <si>
    <t>Red de transmisión asociada a la CH Chicoasén II</t>
  </si>
  <si>
    <t>1722 Distribución Sur</t>
  </si>
  <si>
    <t>Baja California Sur V</t>
  </si>
  <si>
    <t>CCI</t>
  </si>
  <si>
    <t>Los Humeros III</t>
  </si>
  <si>
    <t>Red de Transmisión Asociada al CC Norte III</t>
  </si>
  <si>
    <t>1720 Distribución Valle de México</t>
  </si>
  <si>
    <t>Red de Transmisión Asociada al CC Noreste</t>
  </si>
  <si>
    <t>1721 DISTRIBUCIÓN NORTE</t>
  </si>
  <si>
    <t>CT José López Portillo</t>
  </si>
  <si>
    <t>Los Azufres III (Fase I)</t>
  </si>
  <si>
    <t>1620 Distribución Valle de México</t>
  </si>
  <si>
    <t>1621 Distribución Norte-Sur</t>
  </si>
  <si>
    <t>Red de Transmisión Asociada a la CI Guerrero Negro IV</t>
  </si>
  <si>
    <t>Guerrero Negro IV</t>
  </si>
  <si>
    <t>1604 Transmisión Ayotla-Chalco</t>
  </si>
  <si>
    <t>1603 Subestación Lago</t>
  </si>
  <si>
    <t>Centro</t>
  </si>
  <si>
    <t>1601 Transmisión y Transformación Noroeste - Norte</t>
  </si>
  <si>
    <t>Cogeneración Salamanca Fase I</t>
  </si>
  <si>
    <t>CCC</t>
  </si>
  <si>
    <t>SE 1520 DISTRIBUCION NORTE</t>
  </si>
  <si>
    <t>SE 1521 DISTRIBUCIÓN SUR</t>
  </si>
  <si>
    <t>1420 DISTRIBUCIÓN NORTE</t>
  </si>
  <si>
    <t>1403 Compensación Capacitiva de las Áreas Noroeste - Norte</t>
  </si>
  <si>
    <t>1421 DISTRIBUCIÓN SUR</t>
  </si>
  <si>
    <t>1402 Cambio de Tensión de la LT Culiacán - Los Mochis</t>
  </si>
  <si>
    <t>1405 Subest y Líneas de Transmisión de las Áreas Sureste</t>
  </si>
  <si>
    <t>1401 SEs y LTs de las Áreas Baja California y Noroeste</t>
  </si>
  <si>
    <t>SLT 1404 Subestaciones del Oriente</t>
  </si>
  <si>
    <t>1320 DISTRIBUCION NOROESTE</t>
  </si>
  <si>
    <t>1321 DISTRIBUCION NORESTE</t>
  </si>
  <si>
    <t>1322 DISTRIBUCION CENTRO</t>
  </si>
  <si>
    <t>1323 DISTRIBUCION SUR</t>
  </si>
  <si>
    <t>1313 Red de Transmisión Asociada al CC Baja California III</t>
  </si>
  <si>
    <t>Baja California Sur III</t>
  </si>
  <si>
    <t>Baja California Sur IV</t>
  </si>
  <si>
    <t>1302 Transformación del Noreste</t>
  </si>
  <si>
    <t>1303 Transmisión y Transformación Baja - Noroeste</t>
  </si>
  <si>
    <t>1304 Transmisión y Transformación del Oriental</t>
  </si>
  <si>
    <t>TG Baja California II</t>
  </si>
  <si>
    <t>CT</t>
  </si>
  <si>
    <t>Red de transmisión asociada a la CCC Norte II</t>
  </si>
  <si>
    <t>Los Humeros II</t>
  </si>
  <si>
    <t>CI Guerrero Negro III</t>
  </si>
  <si>
    <t xml:space="preserve"> Red de transmisión asociada a la CI Guerrero Negro III</t>
  </si>
  <si>
    <t>Red de transmisión asociada a la CG Los Humeros II</t>
  </si>
  <si>
    <t>CC Repotenciación CT Manzanillo I U-1 y 2</t>
  </si>
  <si>
    <t>Red de Transmisión Asociada a Manzanillo I U-1 y 2</t>
  </si>
  <si>
    <t>Red de Trans Asoc al proy de temp abierta y Oax. II, III, IV</t>
  </si>
  <si>
    <t>CCC El Sauz Paquete 1</t>
  </si>
  <si>
    <t>CCC Poza Rica</t>
  </si>
  <si>
    <t>1201 Transmisión y Transformación de Baja California</t>
  </si>
  <si>
    <t>1210 NORTE - NOROESTE</t>
  </si>
  <si>
    <t>1211 NORESTE - CENTRAL</t>
  </si>
  <si>
    <t>1202 Suministro de Energía a la Zona Manzanillo</t>
  </si>
  <si>
    <t>1203 Transmisión y Transformación Oriental - Sureste</t>
  </si>
  <si>
    <t>1204 Conversión a 400 kV del Área Peninsular</t>
  </si>
  <si>
    <t>1212 SUR - PENINSULAR</t>
  </si>
  <si>
    <t>1205 Compensación Oriental - Peninsular</t>
  </si>
  <si>
    <t>1213 COMPENSACION DE REDES</t>
  </si>
  <si>
    <t xml:space="preserve">SE </t>
  </si>
  <si>
    <t>1206 Conversión a 400 kV de la LT Mazatlan II - La Higuera</t>
  </si>
  <si>
    <t>Suministro de 970 T/h a las Centrales de Cerro Prieto</t>
  </si>
  <si>
    <t>SUV</t>
  </si>
  <si>
    <t>1119 Transmisión y Transformación del Sureste</t>
  </si>
  <si>
    <t>1118 Transmisión y Transformación del Norte</t>
  </si>
  <si>
    <t xml:space="preserve">SLT </t>
  </si>
  <si>
    <t>1114 Transmisión y Transformación del Oriental</t>
  </si>
  <si>
    <t>1112 Transmisión y Transformación del Noroeste</t>
  </si>
  <si>
    <t>1111 Transmisión y Transformación del Central - Occidental</t>
  </si>
  <si>
    <t>1129 Compensación redes</t>
  </si>
  <si>
    <t>1128 Centro Sur</t>
  </si>
  <si>
    <t>1127 Sureste</t>
  </si>
  <si>
    <t>1125 Distribución</t>
  </si>
  <si>
    <t>1124 Bajío Centro</t>
  </si>
  <si>
    <t>1123 Norte</t>
  </si>
  <si>
    <t>1122 Golfo Norte</t>
  </si>
  <si>
    <t>1121 Baja California</t>
  </si>
  <si>
    <t>1120 Noroeste</t>
  </si>
  <si>
    <t>1117 Transformación de Guaymas</t>
  </si>
  <si>
    <t>1116 Transformación del Noreste</t>
  </si>
  <si>
    <t>1110 Compensación Capacitiva del Norte</t>
  </si>
  <si>
    <t>CT Punta Prieta Unidad 2</t>
  </si>
  <si>
    <t>CT Puerto Libertad Unidades 2 y 3</t>
  </si>
  <si>
    <t xml:space="preserve">RM </t>
  </si>
  <si>
    <t>CN Laguna Verde</t>
  </si>
  <si>
    <t>Red de Transmisión Asociada a la CE La Venta III</t>
  </si>
  <si>
    <t>Red de transmisión asociada a la CC Agua Prieta II</t>
  </si>
  <si>
    <t>Agua Prieta II (con campo solar)</t>
  </si>
  <si>
    <t>Red de Transmisión Asociada a la CH La Yesca</t>
  </si>
  <si>
    <t>1001 Red de Transmisión Baja -- Nogales</t>
  </si>
  <si>
    <t>San Lorenzo Conversión de TG a CC</t>
  </si>
  <si>
    <t>1002 Compensación y Transmisión Noreste - Sureste</t>
  </si>
  <si>
    <t>Red de Transmisión Asociada a la CC San Lorenzo</t>
  </si>
  <si>
    <t>1003 Subestaciones Eléctricas de Occidente</t>
  </si>
  <si>
    <t>1004 Compensación Dinámica Área Central</t>
  </si>
  <si>
    <t>CCC Huinala II</t>
  </si>
  <si>
    <t>CCC El Sauz</t>
  </si>
  <si>
    <t>CCC Samalayuca II</t>
  </si>
  <si>
    <t>CT Valle de México Unidades 5,6 y 7</t>
  </si>
  <si>
    <t>CT Puerto Libertad Unidad 4</t>
  </si>
  <si>
    <t>CT Francisco Pérez Ríos Unidades 1 y 2</t>
  </si>
  <si>
    <t>Infiernillo</t>
  </si>
  <si>
    <t>1005 Noroeste</t>
  </si>
  <si>
    <t>1006 Central----Sur</t>
  </si>
  <si>
    <t>Red de Fibra Optica Proyecto Norte</t>
  </si>
  <si>
    <t>RFO</t>
  </si>
  <si>
    <t>Red de Fibra Optica Proyecto Centro</t>
  </si>
  <si>
    <t>Red de Fibra Optica Proyecto Sur</t>
  </si>
  <si>
    <t>Baja California</t>
  </si>
  <si>
    <t>La Yesca</t>
  </si>
  <si>
    <t xml:space="preserve">CH </t>
  </si>
  <si>
    <t>903 Cabo - Norte</t>
  </si>
  <si>
    <t>902 Istmo</t>
  </si>
  <si>
    <t>901 Pacífico</t>
  </si>
  <si>
    <t>915 Occidental</t>
  </si>
  <si>
    <t>914 División Centro Sur</t>
  </si>
  <si>
    <t>912 División Oriente</t>
  </si>
  <si>
    <t>911 Noreste</t>
  </si>
  <si>
    <t>Red de Transmisión Asociada a la CE La Venta II</t>
  </si>
  <si>
    <t>La Venta II</t>
  </si>
  <si>
    <t xml:space="preserve">CE </t>
  </si>
  <si>
    <t>806 Bajío</t>
  </si>
  <si>
    <t>803 NOINE</t>
  </si>
  <si>
    <t>802 Tamaulipas</t>
  </si>
  <si>
    <t>801 Altiplano</t>
  </si>
  <si>
    <t>813 División Bajío</t>
  </si>
  <si>
    <t>812 Golfo Norte</t>
  </si>
  <si>
    <t>811 Noroeste</t>
  </si>
  <si>
    <t>CT Pdte. Plutarco Elías Calles Unidades 1 y 2</t>
  </si>
  <si>
    <t>CT Pdte. Adolfo López Mateos Unidades 3, 4, 5 y 6</t>
  </si>
  <si>
    <t>CT Francisco Pérez Ríos Unidad 5</t>
  </si>
  <si>
    <t>CT Emilio Portes Gil Unidad 4</t>
  </si>
  <si>
    <t>CT Carbón II Unidades 2 y 4</t>
  </si>
  <si>
    <t>CGT Cerro Prieto (U5)</t>
  </si>
  <si>
    <t>CCC Tula</t>
  </si>
  <si>
    <t>807 Durango I</t>
  </si>
  <si>
    <t>Baja California Sur II</t>
  </si>
  <si>
    <t>Conversión El Encino de TG aCC</t>
  </si>
  <si>
    <t>709 Sistemas Sur</t>
  </si>
  <si>
    <t>706 Sistemas Norte</t>
  </si>
  <si>
    <t>704 Baja California -Noroeste</t>
  </si>
  <si>
    <t>703 Noreste-Norte</t>
  </si>
  <si>
    <t>702 Sureste-Peninsular</t>
  </si>
  <si>
    <t>701 Occidente-Centro</t>
  </si>
  <si>
    <t>708 Compensación Dinámicas Oriental -Norte</t>
  </si>
  <si>
    <t>705 Capacitores</t>
  </si>
  <si>
    <t>Norte</t>
  </si>
  <si>
    <t>CT Valle de México</t>
  </si>
  <si>
    <t>Tuxpango</t>
  </si>
  <si>
    <t>Salamanca</t>
  </si>
  <si>
    <t>Punta Prieta</t>
  </si>
  <si>
    <t>CT Puerto Libertad</t>
  </si>
  <si>
    <t>Gral. Manuel Alvarez Moreno (Manzanillo)</t>
  </si>
  <si>
    <t>José Aceves Pozos (Mazatlán II)</t>
  </si>
  <si>
    <t>Ixtaczoquitlán</t>
  </si>
  <si>
    <t>Huinalá</t>
  </si>
  <si>
    <t>Gomez Palacio</t>
  </si>
  <si>
    <t>Francisco Pérez Ríos</t>
  </si>
  <si>
    <t>Emilio Portes Gil</t>
  </si>
  <si>
    <t>Dos Bocas</t>
  </si>
  <si>
    <t>Carlos Rodríguez Rivero</t>
  </si>
  <si>
    <t>Carbón II</t>
  </si>
  <si>
    <t>Botello</t>
  </si>
  <si>
    <t>Altamira</t>
  </si>
  <si>
    <t>Adolfo López Mateos</t>
  </si>
  <si>
    <t>Presa Reguladora Amata</t>
  </si>
  <si>
    <t>PRR</t>
  </si>
  <si>
    <t>Riviera Maya</t>
  </si>
  <si>
    <t>707 Enlace Norte-Sur</t>
  </si>
  <si>
    <t>Red de Transmisión Asociada a el Pacífico</t>
  </si>
  <si>
    <t>Red de Transmisión Asociada a la Laguna II</t>
  </si>
  <si>
    <t>Red de Transmisión Asociada a Altamira V</t>
  </si>
  <si>
    <t>Red de Transmisión Asociada a la CH el Cajón</t>
  </si>
  <si>
    <t>Lineas Centro</t>
  </si>
  <si>
    <t xml:space="preserve"> El Cajón</t>
  </si>
  <si>
    <t xml:space="preserve"> Pacífico</t>
  </si>
  <si>
    <t>Hermosillo Conversión de TG a CC</t>
  </si>
  <si>
    <t>Suministro de vapor a las Centrales de Cerro Prieto</t>
  </si>
  <si>
    <t>611 Subtransmisión Baja California - Noroeste</t>
  </si>
  <si>
    <t>607 Sistema Bajio - Oriental</t>
  </si>
  <si>
    <t>1012 Red de Transmisión Asociada a la CCC Baja California</t>
  </si>
  <si>
    <t>Red Asociada de Transmisión de la CCI Baja California Sur I</t>
  </si>
  <si>
    <t>615 Subtransmisión Peninsular</t>
  </si>
  <si>
    <t>614 Subtransmisión Oriental</t>
  </si>
  <si>
    <t>613 Subtransmisión Occidental</t>
  </si>
  <si>
    <t>612 Subtransmisión Norte - Noreste</t>
  </si>
  <si>
    <t>610 Transmisión Noroeste - Norte</t>
  </si>
  <si>
    <t>609 Transmisión Noroeste - Occidental</t>
  </si>
  <si>
    <t>Baja California Sur I</t>
  </si>
  <si>
    <t>504 Norte - Occidental</t>
  </si>
  <si>
    <t>503 Oriental</t>
  </si>
  <si>
    <t>413 Noroeste - Occidental</t>
  </si>
  <si>
    <t>412 Compensación Norte</t>
  </si>
  <si>
    <t>Red Asociada de la Central Río Bravo III</t>
  </si>
  <si>
    <t>Red Asociada de la Central Tamazunchale</t>
  </si>
  <si>
    <t xml:space="preserve"> 506 Saltillo-Cañada</t>
  </si>
  <si>
    <t xml:space="preserve"> 502 Oriental - Norte</t>
  </si>
  <si>
    <t>414 Norte-Occidental</t>
  </si>
  <si>
    <t>El Sauz conversión de TG a CC</t>
  </si>
  <si>
    <t>410 Sistema Nacional</t>
  </si>
  <si>
    <t>405 Compensación Alta Tensión</t>
  </si>
  <si>
    <t>404 Noroeste-Norte</t>
  </si>
  <si>
    <t>403 Noreste</t>
  </si>
  <si>
    <t>402 Oriental - Peninsular</t>
  </si>
  <si>
    <t>401 Occidental - Central</t>
  </si>
  <si>
    <t>Manuel Moreno Torres Red Asociada (2a. Etapa)</t>
  </si>
  <si>
    <t>411 Sistema Nacional</t>
  </si>
  <si>
    <t>408 Naco-Nogales - Área Noroeste</t>
  </si>
  <si>
    <t>407 Red Asociada a Altamira II, III y IV</t>
  </si>
  <si>
    <t xml:space="preserve"> 406 Red Asociada a Tuxpan II, III y IV</t>
  </si>
  <si>
    <t>Manuel Moreno Torres (2a. Etapa)</t>
  </si>
  <si>
    <t>CH</t>
  </si>
  <si>
    <t>Los Azufres II y Campo Geotérmico</t>
  </si>
  <si>
    <t>308 Noroeste</t>
  </si>
  <si>
    <t>307 Noreste</t>
  </si>
  <si>
    <t>306 Sureste</t>
  </si>
  <si>
    <t>305 Centro-Oriente</t>
  </si>
  <si>
    <t>304 Noroeste</t>
  </si>
  <si>
    <t>303 Ixtapa - Pie de la Cuesta</t>
  </si>
  <si>
    <t>302 Sureste</t>
  </si>
  <si>
    <t>301 Centro</t>
  </si>
  <si>
    <t>221 Occidental</t>
  </si>
  <si>
    <t>220 Oriental-Centro</t>
  </si>
  <si>
    <t>219 Sureste-Peninsular</t>
  </si>
  <si>
    <t>218 Noroeste</t>
  </si>
  <si>
    <t>212 y 213 SF6 Potencia y Distribución</t>
  </si>
  <si>
    <t>216 y 217 Noroeste</t>
  </si>
  <si>
    <t>214 y 215 Sureste-Peninsular</t>
  </si>
  <si>
    <t>211 Cable Submarino</t>
  </si>
  <si>
    <t>Samalayuca II</t>
  </si>
  <si>
    <t>Rosarito III (Unidades 8 y 9)</t>
  </si>
  <si>
    <t>Puerto San Carlos II</t>
  </si>
  <si>
    <t>CD</t>
  </si>
  <si>
    <t>Monterrey II</t>
  </si>
  <si>
    <t>Guerrero Negro II</t>
  </si>
  <si>
    <t>Chihuahua</t>
  </si>
  <si>
    <t>Cerro Prieto IV</t>
  </si>
  <si>
    <t>TOTAL</t>
  </si>
  <si>
    <t>[11=(10-5)/5]</t>
  </si>
  <si>
    <t>(10=6-7-8-9)</t>
  </si>
  <si>
    <t>( 9 )</t>
  </si>
  <si>
    <t>( 8 )</t>
  </si>
  <si>
    <t>( 7 )</t>
  </si>
  <si>
    <t>( 6 )</t>
  </si>
  <si>
    <t>(5=1-2-3-4)</t>
  </si>
  <si>
    <t>( 4 )</t>
  </si>
  <si>
    <t>( 3 )</t>
  </si>
  <si>
    <t>( 2 )</t>
  </si>
  <si>
    <t>( 1 )</t>
  </si>
  <si>
    <t>Asociada</t>
  </si>
  <si>
    <t>y  Mantenimiento</t>
  </si>
  <si>
    <t>Programable</t>
  </si>
  <si>
    <t>Presupuestaria</t>
  </si>
  <si>
    <t>Gastos de operación</t>
  </si>
  <si>
    <t>No</t>
  </si>
  <si>
    <t>Inversión</t>
  </si>
  <si>
    <t>Amortizaciones y</t>
  </si>
  <si>
    <t>Variación %</t>
  </si>
  <si>
    <t>Flujo Neto</t>
  </si>
  <si>
    <t>Ingresos</t>
  </si>
  <si>
    <t>Gasto</t>
  </si>
  <si>
    <t xml:space="preserve">Gasto </t>
  </si>
  <si>
    <t>Ejercido</t>
  </si>
  <si>
    <t xml:space="preserve">Presupuesto   </t>
  </si>
  <si>
    <t>Con base en los artículosl 107, fracción I, inciso d) de la Ley Federal de Presupuesto y Responsabilidad Hacendaria y 205 de su Reglamento</t>
  </si>
  <si>
    <t>Fuente: Comisión Federal de Electricidad</t>
  </si>
  <si>
    <t>CC Topolobampo III</t>
  </si>
  <si>
    <t>CC Noreste</t>
  </si>
  <si>
    <t xml:space="preserve">CC Noroeste </t>
  </si>
  <si>
    <t>CE Sureste I</t>
  </si>
  <si>
    <t>CC Norte III (Juárez)</t>
  </si>
  <si>
    <t>CC Baja California III</t>
  </si>
  <si>
    <t>CE Oaxaca II y CE Oaxaca III y CE Oaxaca IV</t>
  </si>
  <si>
    <t>CE Oaxaca I</t>
  </si>
  <si>
    <t>CE La Venta III</t>
  </si>
  <si>
    <t>CCC Norte</t>
  </si>
  <si>
    <t>CCC Norte II</t>
  </si>
  <si>
    <t>CC Valladolid III</t>
  </si>
  <si>
    <t>CC Tuxpan V</t>
  </si>
  <si>
    <t>CC Río Bravo IV</t>
  </si>
  <si>
    <t>CC Tamazunchale</t>
  </si>
  <si>
    <t>CC Altamira V</t>
  </si>
  <si>
    <t>CC Tuxpan III y IV</t>
  </si>
  <si>
    <t>CC Río Bravo III</t>
  </si>
  <si>
    <t>CC La Laguna II</t>
  </si>
  <si>
    <t>CC Chihuahua III</t>
  </si>
  <si>
    <t>CC Altamira III y IV</t>
  </si>
  <si>
    <t>CC Tuxpan II</t>
  </si>
  <si>
    <t>CC Saltillo</t>
  </si>
  <si>
    <t>CC Mexicali</t>
  </si>
  <si>
    <t>CC Río Bravo II</t>
  </si>
  <si>
    <t>CC Naco-Nogales</t>
  </si>
  <si>
    <t>CC Monterrey III</t>
  </si>
  <si>
    <t>CT Mérida III</t>
  </si>
  <si>
    <t>CC Hermosillo</t>
  </si>
  <si>
    <t>CC Campeche</t>
  </si>
  <si>
    <t>CC Bajío</t>
  </si>
  <si>
    <t>CC Altamira II</t>
  </si>
  <si>
    <t>TRN Terminal de Carbón de la CT Pdte. Plutarco Elías Calles</t>
  </si>
  <si>
    <t>(9=(8-4)/4)</t>
  </si>
  <si>
    <t>(8=5-6-7)</t>
  </si>
  <si>
    <t>(7)</t>
  </si>
  <si>
    <t>(6)</t>
  </si>
  <si>
    <t>(5)</t>
  </si>
  <si>
    <t>(4=1-2-3)</t>
  </si>
  <si>
    <t>Flujo  neto</t>
  </si>
  <si>
    <t>Variables</t>
  </si>
  <si>
    <t>Fijos</t>
  </si>
  <si>
    <t>Flujo neto</t>
  </si>
  <si>
    <t xml:space="preserve">Ingresos </t>
  </si>
  <si>
    <t>Cargos</t>
  </si>
  <si>
    <t>Presupuestado</t>
  </si>
  <si>
    <t>No.</t>
  </si>
  <si>
    <t>En términos de los artículos  107, fracción I , de la Ley Federal de Presupuesto y Responsabilidad Hacendaria y 205 de su Reglamento</t>
  </si>
  <si>
    <t>Fondo</t>
  </si>
  <si>
    <t>SLT Transf y Transm Qro Isla Carmen NvoCasasGrands y Huasteca</t>
  </si>
  <si>
    <t>SLT 2120 Subestaciones y Líneas de Distribución</t>
  </si>
  <si>
    <t>SLT 2020 Subestaciones, Líneas y Redes de Distribución</t>
  </si>
  <si>
    <t>SLT 2002 Subestaciones y Líneas  de las Áreas Norte - Occidental</t>
  </si>
  <si>
    <t>SLT 1920 Subestaciones y Lineas de Distribucion</t>
  </si>
  <si>
    <t xml:space="preserve">CC Empalme II    </t>
  </si>
  <si>
    <t>RM CCC Tula Paquetes 1 Y 2</t>
  </si>
  <si>
    <t>SLT 1821 Divisiones de Distribución</t>
  </si>
  <si>
    <t>LT Red de Transmisión Asociada al CC Empalme I</t>
  </si>
  <si>
    <t xml:space="preserve">CG Los Humeros III </t>
  </si>
  <si>
    <t>SLT 1720 Distribución Valle de México</t>
  </si>
  <si>
    <t>SLT 1721 Distribución Norte</t>
  </si>
  <si>
    <t>SE 1620 Distribución Valle de México</t>
  </si>
  <si>
    <t xml:space="preserve">SLT 1405 Subest y Líneas de Transmisión de las Áreas Sureste </t>
  </si>
  <si>
    <t>SE 1320 Distribución Noroeste</t>
  </si>
  <si>
    <t>SE 1212 Sur - Peninsular</t>
  </si>
  <si>
    <t xml:space="preserve">Cierres Parciales </t>
  </si>
  <si>
    <t>SLT 2121 Reducción de Pérdidas de Energía en Distribución</t>
  </si>
  <si>
    <t>SE 2101 Compensación Capacitiva Baja - Occidental</t>
  </si>
  <si>
    <t xml:space="preserve">SLT 2021 Reducción de Pérdidas de Energía en Distribución  </t>
  </si>
  <si>
    <t>SLT 2001 Subestaciones y Líneas Baja California Sur Noroeste</t>
  </si>
  <si>
    <t xml:space="preserve"> LT Red de transmisión asociada a la CG Los Azufres III Fase II</t>
  </si>
  <si>
    <t>CG Los Azufres III Fase II</t>
  </si>
  <si>
    <t>SLT 1921 Reducción de Perdidas de Energía en Distribución</t>
  </si>
  <si>
    <t>LT 1905 Transmisión Sureste Peninsular</t>
  </si>
  <si>
    <t xml:space="preserve">SLT 1904 Transmisión y Transformación de Occidente    </t>
  </si>
  <si>
    <t>SE 1903 Subestaciones Norte - Noreste</t>
  </si>
  <si>
    <t>SLT 1902 Subestaciones y Compensación del Noroeste</t>
  </si>
  <si>
    <t>SE 1901 Subestaciones de Baja California</t>
  </si>
  <si>
    <t>LT Red de Transmisión Asociada al CC Empalme II</t>
  </si>
  <si>
    <t>312 RM CH Temascal Unidades 1 a 4</t>
  </si>
  <si>
    <t>SLT 1820 Divisiones de Distribución del Valle de México</t>
  </si>
  <si>
    <t>SLT 1804 Subestaciones y Líneas Transmisión Oriental - Peninsular</t>
  </si>
  <si>
    <t>SLT 1802 Subestaciones y Lineas del Norte</t>
  </si>
  <si>
    <t>SE 1803 Subestaciones del Occidental</t>
  </si>
  <si>
    <t>SE 1801 Subestaciones Baja -  Noroeste</t>
  </si>
  <si>
    <t>LT Red de Transmisión Asociada al CC Topolobampo III</t>
  </si>
  <si>
    <t>SLT 1704 Interconexión sist aislados Guerrero Negro Sta Rosalía</t>
  </si>
  <si>
    <t>SLT 1702 Transmisión y Transformación Baja - Noine</t>
  </si>
  <si>
    <t>SLT 1703  Conversión a 400 kV de la Riviera Maya</t>
  </si>
  <si>
    <t>SE 1701 Subestacion Chimalpa II</t>
  </si>
  <si>
    <t>SLT 1722 Distribucion Sur</t>
  </si>
  <si>
    <t>CCI Baja California Sur V</t>
  </si>
  <si>
    <t>LT Red de Transmisión Asociada al CC Norte III</t>
  </si>
  <si>
    <t>LT Red de Transmisión asociada al CC Noreste</t>
  </si>
  <si>
    <t>RM CT José López Portillo</t>
  </si>
  <si>
    <t>CG Los Azufres III (Fase I)</t>
  </si>
  <si>
    <t>SE 1621 Distribución Norte - Sur</t>
  </si>
  <si>
    <t>LT Red de Transmisión Asociada a la CI Guerrero Negro IV</t>
  </si>
  <si>
    <t>SLT 1604 Transmisión Ayotla-Chalco</t>
  </si>
  <si>
    <t>SLT 1601 Transmisión y Transformación Noroeste - Norte</t>
  </si>
  <si>
    <t>CCC CoGeneración Salamanca Fase I</t>
  </si>
  <si>
    <t>SE 1520 Distribución Norte</t>
  </si>
  <si>
    <t>SE 1521 Distribución Sur</t>
  </si>
  <si>
    <t>SE 1420 Distribucion Norte</t>
  </si>
  <si>
    <t>SE 1421 Distribución Sur</t>
  </si>
  <si>
    <t>SLT 1402 Cambio de Tensión de la LT Culiacán - Los Mochis</t>
  </si>
  <si>
    <t>SLT 1401 SEs y LTs de las Áreas Baja California y Noroeste</t>
  </si>
  <si>
    <t>SLT SLT 1404 Subestaciones del Oriente</t>
  </si>
  <si>
    <t>SE 1321 Distribución Noreste</t>
  </si>
  <si>
    <t>SE 1322 Distribución Centro</t>
  </si>
  <si>
    <t>SE 1323 Distribución SUR</t>
  </si>
  <si>
    <t>LT 1313 Red asociada a Baja California III</t>
  </si>
  <si>
    <t>CCI Baja California Sur III</t>
  </si>
  <si>
    <t>CCI Baja California Sur IV</t>
  </si>
  <si>
    <t>SLT 1302 Transformación del Noreste</t>
  </si>
  <si>
    <t>SLT 1303 Transmisión y Transformación Baja - Noroeste</t>
  </si>
  <si>
    <t>SLT 1304 Transmisión y Transformación del Oriental</t>
  </si>
  <si>
    <t>CT TG Baja California II</t>
  </si>
  <si>
    <t>LT Red de Transmisión asociada a la CCC Norte II</t>
  </si>
  <si>
    <t>CG Los Humeros II</t>
  </si>
  <si>
    <t>CCI CI Guerrero Negro III</t>
  </si>
  <si>
    <t xml:space="preserve">CC CC Repotenciación CT Manzanillo I U-1 y 2 </t>
  </si>
  <si>
    <t>SLT Red de Transmisión Asociada a Manzanillo I U-1 y 2</t>
  </si>
  <si>
    <t>LT Red de Trans Asoc al proy de temp abierta y Oax. II, III, IV</t>
  </si>
  <si>
    <t>RM CCC El Sauz Paquete 1</t>
  </si>
  <si>
    <t xml:space="preserve">RM CCC Poza Rica </t>
  </si>
  <si>
    <t>SLT 1201 Transmision y Transformacion de Baja California</t>
  </si>
  <si>
    <t>SE 1210  Norte - Noroeste</t>
  </si>
  <si>
    <t>SE 1211 Noreste - Central</t>
  </si>
  <si>
    <t>SLT 1203 Transmisión y Transformación Oriental - Sureste</t>
  </si>
  <si>
    <t>SLT 1204 Conversión a 400 kV del Área Peninsular</t>
  </si>
  <si>
    <t>SE 1205 Compensación Oriental - Peninsular</t>
  </si>
  <si>
    <t>SE 1213 Compensación de Redes</t>
  </si>
  <si>
    <t>SUV Suministro de 970 T/h a las Centrales de Cerro Prieto</t>
  </si>
  <si>
    <t>SLT 1119 Transmisión y Transformación del Sureste</t>
  </si>
  <si>
    <t>SLT 1118 Transmisión y Transformación del Norte</t>
  </si>
  <si>
    <t xml:space="preserve">SLT 1114 Transmisión y Transformación del Oriental </t>
  </si>
  <si>
    <t>SLT 1112 Transmisión y Transformación del Noroeste</t>
  </si>
  <si>
    <t>SLT 1111 Transmisión y Transformación del Central - Occidental</t>
  </si>
  <si>
    <t>SE 1129 Compensación redes</t>
  </si>
  <si>
    <t>SE 1128 Centro Sur</t>
  </si>
  <si>
    <t>SE 1127 Sureste</t>
  </si>
  <si>
    <t>SE 1125 Distribución</t>
  </si>
  <si>
    <t>SE 1124 Bajío Centro</t>
  </si>
  <si>
    <t>SE 1122 Golfo Norte</t>
  </si>
  <si>
    <t>SE 1121 Baja California</t>
  </si>
  <si>
    <t>SE 1120 Noroeste</t>
  </si>
  <si>
    <t>SE 1117 Transformación de Guaymas</t>
  </si>
  <si>
    <t>SE 1110 Compensación Capacitiva del Norte</t>
  </si>
  <si>
    <t>RM CN Laguna Verde</t>
  </si>
  <si>
    <t>LT Red de Transmisión Asociada a la CE La Venta III</t>
  </si>
  <si>
    <t>LT Red de Transmisión asociada a la CC Agua Prieta II</t>
  </si>
  <si>
    <t>CC Agua Prieta II (Con Campo Solar)</t>
  </si>
  <si>
    <t>LT Red de Transmisión Asociada a la CH La Yesca</t>
  </si>
  <si>
    <t>CC San Lorenzo Conversión de TG a CC</t>
  </si>
  <si>
    <t>SLT 1002 Compensación y Transmisión Noreste - Sureste</t>
  </si>
  <si>
    <t>SE 1003 Subestaciones Eléctricas de Occidente</t>
  </si>
  <si>
    <t>RM CT Francisco Pérez Ríos Unidades 1 y 2</t>
  </si>
  <si>
    <t>RM Infiernillo</t>
  </si>
  <si>
    <t>SE 1005 Noroeste</t>
  </si>
  <si>
    <t>SE 1006 Central----Sur</t>
  </si>
  <si>
    <t>RFO Red de Fibra Óptica Proyecto Norte</t>
  </si>
  <si>
    <t>CH La Yesca</t>
  </si>
  <si>
    <t>SE 914 División Centro Sur</t>
  </si>
  <si>
    <t>SLT 806 Bajío</t>
  </si>
  <si>
    <t xml:space="preserve">SLT 706 Sistemas- Norte     </t>
  </si>
  <si>
    <t>LT Red de Transmisión Asociada a el Pacífico</t>
  </si>
  <si>
    <t xml:space="preserve">CH El Cajón     </t>
  </si>
  <si>
    <t xml:space="preserve">CCC  Pacífico </t>
  </si>
  <si>
    <t>LT 613 SubTransmisión Occidental     1_/</t>
  </si>
  <si>
    <t>Cierres totales</t>
  </si>
  <si>
    <t>Total</t>
  </si>
  <si>
    <t>(9=7+8)</t>
  </si>
  <si>
    <t>(8=1-4-7)</t>
  </si>
  <si>
    <t>(7=5+6)</t>
  </si>
  <si>
    <t>(4=2+3)</t>
  </si>
  <si>
    <t>Contingente</t>
  </si>
  <si>
    <t>Suma</t>
  </si>
  <si>
    <t>Legal</t>
  </si>
  <si>
    <t xml:space="preserve">Real </t>
  </si>
  <si>
    <t>Pasivo</t>
  </si>
  <si>
    <t>Pasivo Directo</t>
  </si>
  <si>
    <t>Amortización ejercida</t>
  </si>
  <si>
    <t>Costo de cierre</t>
  </si>
  <si>
    <t>Nombre del Proyecto</t>
  </si>
  <si>
    <t xml:space="preserve">Comisión Federal de Electricidad </t>
  </si>
  <si>
    <t>En términos de  los artículos 107, fracción I , de la Ley Federal de Presupuesto y Responsabilidad Hacendaria y 205 de su Reglamento</t>
  </si>
  <si>
    <t>Noreste</t>
  </si>
  <si>
    <t>Noroeste</t>
  </si>
  <si>
    <t xml:space="preserve">Sureste I   </t>
  </si>
  <si>
    <t>CE</t>
  </si>
  <si>
    <t xml:space="preserve">Norte III (Juárez)   </t>
  </si>
  <si>
    <t xml:space="preserve">Baja California III   </t>
  </si>
  <si>
    <t xml:space="preserve">Oaxaca II, CE Oaxaca III y CE Oaxaca IV  </t>
  </si>
  <si>
    <t xml:space="preserve">Oaxaca I  </t>
  </si>
  <si>
    <t xml:space="preserve">La Venta III  </t>
  </si>
  <si>
    <t xml:space="preserve">Norte II  </t>
  </si>
  <si>
    <t xml:space="preserve">Valladolid III     </t>
  </si>
  <si>
    <t xml:space="preserve">Tuxpan V  </t>
  </si>
  <si>
    <t>Río Bravo IV</t>
  </si>
  <si>
    <t>Tamazunchale</t>
  </si>
  <si>
    <t>Altamira V</t>
  </si>
  <si>
    <t xml:space="preserve">Tuxpan III y IV    </t>
  </si>
  <si>
    <t>Río Bravo III</t>
  </si>
  <si>
    <t>La Laguna II</t>
  </si>
  <si>
    <t xml:space="preserve">Chihuahua III </t>
  </si>
  <si>
    <t>Altamira III y IV</t>
  </si>
  <si>
    <t>Tuxpan II</t>
  </si>
  <si>
    <t>Saltillo</t>
  </si>
  <si>
    <t xml:space="preserve">Mexicali </t>
  </si>
  <si>
    <t xml:space="preserve">Río Bravo II </t>
  </si>
  <si>
    <t xml:space="preserve">Naco - Nogales   </t>
  </si>
  <si>
    <t xml:space="preserve">Monterrey III  </t>
  </si>
  <si>
    <t>Mérida III</t>
  </si>
  <si>
    <t xml:space="preserve">Hermosillo    </t>
  </si>
  <si>
    <t>Campeche</t>
  </si>
  <si>
    <t xml:space="preserve">Bajío   </t>
  </si>
  <si>
    <t>Altamira II</t>
  </si>
  <si>
    <t>Terminal de Carbón de la CT Pdte. Plutarco Elías Calles</t>
  </si>
  <si>
    <t>TRN</t>
  </si>
  <si>
    <t xml:space="preserve">Inversión condicionada </t>
  </si>
  <si>
    <t xml:space="preserve"> SLT Transf y Transm Qro IslaCarmen NvoCasasGrands y Huasteca</t>
  </si>
  <si>
    <t xml:space="preserve">SLT 2120 Subestaciones y Líneas de Distribución     </t>
  </si>
  <si>
    <t xml:space="preserve">2101 Compensación Capacitiva Baja - Occidental     </t>
  </si>
  <si>
    <t>SLT 2021 Reducción de Pérdidas de Energía en Distribución</t>
  </si>
  <si>
    <t xml:space="preserve">1920 Subestaciones y Líneas de Distribución     </t>
  </si>
  <si>
    <t xml:space="preserve">CCC TULA PAQUETES 1 Y 2   </t>
  </si>
  <si>
    <t xml:space="preserve">1821 Divisiones de Distribución  </t>
  </si>
  <si>
    <t>Chicoasén II</t>
  </si>
  <si>
    <t xml:space="preserve">1720 Distribución Valle de México    </t>
  </si>
  <si>
    <t xml:space="preserve">1721 DISTRIBUCIÓN NORTE   </t>
  </si>
  <si>
    <t xml:space="preserve">CT José López Portillo   </t>
  </si>
  <si>
    <t xml:space="preserve">1620 Distribución Valle de México   </t>
  </si>
  <si>
    <t xml:space="preserve">CCI </t>
  </si>
  <si>
    <t xml:space="preserve">CC </t>
  </si>
  <si>
    <t xml:space="preserve">1320 DISTRIBUCION NOROESTE  </t>
  </si>
  <si>
    <t xml:space="preserve">CT </t>
  </si>
  <si>
    <t>Red de transmisión asociada a la CI Guerrero Negro III</t>
  </si>
  <si>
    <t xml:space="preserve">1210 NORTE - NOROESTE     </t>
  </si>
  <si>
    <t xml:space="preserve">1212 SUR - PENINSULAR     </t>
  </si>
  <si>
    <t xml:space="preserve">LT </t>
  </si>
  <si>
    <t>El Cajón</t>
  </si>
  <si>
    <t>Pacífico</t>
  </si>
  <si>
    <t>506 Saltillo-Cañada</t>
  </si>
  <si>
    <t>502 Oriental - Norte</t>
  </si>
  <si>
    <t>406 Red Asociada a Tuxpan II, III y IV</t>
  </si>
  <si>
    <t>Inversión directa</t>
  </si>
  <si>
    <t>( 6=5/2 )</t>
  </si>
  <si>
    <t>( 5=7+8 )</t>
  </si>
  <si>
    <t>( 3=2/1 )</t>
  </si>
  <si>
    <t>Proyectos en operación</t>
  </si>
  <si>
    <t>Proyectos adjudicados y/o en construcción</t>
  </si>
  <si>
    <t>% Respecto PEF 2024</t>
  </si>
  <si>
    <t>Monto</t>
  </si>
  <si>
    <t>PEF 2024</t>
  </si>
  <si>
    <t>PEF 2023</t>
  </si>
  <si>
    <t>Montos comprometidos por etapas</t>
  </si>
  <si>
    <t>Comprometido al periodo</t>
  </si>
  <si>
    <t>Monto 
Contratado</t>
  </si>
  <si>
    <t>Costo total estimado</t>
  </si>
  <si>
    <t>4_/ Es la fecha del último pago de amortizaciones de un proyecto</t>
  </si>
  <si>
    <t>3_/La fecha de inicio de operación es la consignada en el Tomo VII del Presupuesto de Egresos de la Federación autorizado para el ejercicio fiscal 2024, corresponde al primer cierre parcial del proyecto.</t>
  </si>
  <si>
    <t>Suministro de Energía Eléctrica en la Zona Los Ríos</t>
  </si>
  <si>
    <t>Refuerzo de la Red de la Zona Piedras Negras</t>
  </si>
  <si>
    <t>Paso del Norte Banco 2</t>
  </si>
  <si>
    <t>Atención al Suministro en la Zona Vallarta</t>
  </si>
  <si>
    <t>Autorizados en 2023</t>
  </si>
  <si>
    <t>Solución congestión de enlaces transm GCR Noro  Occid Norte</t>
  </si>
  <si>
    <t>Incremento en capacidad de transm Noreste Centro del País</t>
  </si>
  <si>
    <t>Aumento de capacidad de transm zonas Cancún y RivieraMaya II</t>
  </si>
  <si>
    <t>Aumento de capacidad de transm de zonas Cancún y RivieraMaya</t>
  </si>
  <si>
    <t>Autorizados en 2022</t>
  </si>
  <si>
    <t>LT Corriente Alterna Submarina Playacar - Chankanaab II</t>
  </si>
  <si>
    <t>Incremento de Capacidad de Transm en Las Delicias-Querétaro</t>
  </si>
  <si>
    <t>Autorizados en 2021</t>
  </si>
  <si>
    <t>Autorizados en 2016</t>
  </si>
  <si>
    <t>Autorizados en 2015</t>
  </si>
  <si>
    <t xml:space="preserve">SE  </t>
  </si>
  <si>
    <t>Autorizados en 2014</t>
  </si>
  <si>
    <t xml:space="preserve">RM    </t>
  </si>
  <si>
    <t xml:space="preserve">SLT    </t>
  </si>
  <si>
    <t xml:space="preserve">SE    </t>
  </si>
  <si>
    <t xml:space="preserve">LT    </t>
  </si>
  <si>
    <t xml:space="preserve">LT   </t>
  </si>
  <si>
    <t xml:space="preserve">CC    </t>
  </si>
  <si>
    <t>Autorizados en 2013</t>
  </si>
  <si>
    <t>Autorizados en 2012</t>
  </si>
  <si>
    <t>Autorizados en 2011</t>
  </si>
  <si>
    <t>1520 DISTRIBUCION NORTE</t>
  </si>
  <si>
    <t>1521 DISTRIBUCIÓN SUR</t>
  </si>
  <si>
    <t>Autorizados en 2010</t>
  </si>
  <si>
    <t>1404 Subestaciones del Oriente</t>
  </si>
  <si>
    <t>Autorizados en 2009</t>
  </si>
  <si>
    <t>Autorizados en 2008</t>
  </si>
  <si>
    <t>Autorizados en 2007</t>
  </si>
  <si>
    <t>Autorizados en 2006</t>
  </si>
  <si>
    <t>Autorizados en 2005</t>
  </si>
  <si>
    <t>Autorizados en 2004</t>
  </si>
  <si>
    <t>Autorizados en 2003</t>
  </si>
  <si>
    <t>Autorizados en 2002</t>
  </si>
  <si>
    <t>Autorizados en 2001</t>
  </si>
  <si>
    <t>Autorizados en 2000</t>
  </si>
  <si>
    <t>Autorizados en 1999</t>
  </si>
  <si>
    <t>Autorizados en 1998</t>
  </si>
  <si>
    <t>Autorizados en 1997</t>
  </si>
  <si>
    <t>Total Inversión Directa</t>
  </si>
  <si>
    <t>meses</t>
  </si>
  <si>
    <t>años</t>
  </si>
  <si>
    <t>Valor presente  neto  de  la evaluación financiera
(VPN)</t>
  </si>
  <si>
    <t>Valor presente neto de la evaluación económica
(VPN)</t>
  </si>
  <si>
    <t>Plazo del pago</t>
  </si>
  <si>
    <t>Entrega de obra</t>
  </si>
  <si>
    <t>Después de impuestos</t>
  </si>
  <si>
    <t>Antes de Impuestos</t>
  </si>
  <si>
    <t>No. PEF</t>
  </si>
  <si>
    <t xml:space="preserve">Con base en los artículos 107 fracción I inciso d) de la Ley Federal de Presupuesto y Responsabilidad Hacendaria y 205 de su Reglamento. </t>
  </si>
  <si>
    <t>4_/  Es la fecha del último pago de amortizaciones de un proyecto</t>
  </si>
  <si>
    <t>3_/ La fecha de inicio de operación es la consignada en el Tomo VII del Presupuesto de Egresos de la Federación autorizado para el ejercicio fiscal 2024, corresponde al primer cierre parcial del proyecto.</t>
  </si>
  <si>
    <t>1_/  El año de autorización corresponde al ejercicio fiscal en que el proyecto se incluyó por primera vez en el Presupuesto de Egresos de la Federación en la modalidad de Pidiregas.</t>
  </si>
  <si>
    <t>Topolobampo III</t>
  </si>
  <si>
    <t>Sureste I</t>
  </si>
  <si>
    <t>Norte III (Juárez)</t>
  </si>
  <si>
    <t>Baja California III</t>
  </si>
  <si>
    <t>Oaxaca II y CE Oaxaca III y CE Oaxaca IV</t>
  </si>
  <si>
    <t>Oaxaca I</t>
  </si>
  <si>
    <t>La Venta III</t>
  </si>
  <si>
    <t>Norte II</t>
  </si>
  <si>
    <t xml:space="preserve">Valladolid III   </t>
  </si>
  <si>
    <t>Tuxpan V</t>
  </si>
  <si>
    <t>Tuxpan III y IV</t>
  </si>
  <si>
    <t>Chihuahua III</t>
  </si>
  <si>
    <t>Mexicali</t>
  </si>
  <si>
    <t>Río Bravo II</t>
  </si>
  <si>
    <t>Naco-Nogales</t>
  </si>
  <si>
    <t>Monterrey III</t>
  </si>
  <si>
    <t>Hermosillo</t>
  </si>
  <si>
    <t>Bajío</t>
  </si>
  <si>
    <t>Total Inversión Condicionada</t>
  </si>
  <si>
    <t>(Millones de pesos a precios de 2024)</t>
  </si>
  <si>
    <t>2_/ El año de autorización corresponde al ejercicio fiscal en que el proyecto se incluyó por primera vez en el Presupuesto de Egresos de la Federación en la modalidad de Pidiregas.</t>
  </si>
  <si>
    <t>p_/ Cifras preliminares. Las sumas de los parciales pueden no coincidir con los totales debido al redondeo.</t>
  </si>
  <si>
    <t>*_/ No se incluye el proyecto 45 CC Topolobampo III, en virtud de que tuvo su cierre financiero total en diciembre de 2023, así como su entrada en operación comercial en la misma fecha</t>
  </si>
  <si>
    <t>1_/ Se consideran los proyectos con recursos previstos en el Presupuesto de Egresos de la Federación de 2024, así como aquéllos que no tienen monto estimado en éste, pero continúan en etapa de “Varias (Cierre y otras)”, por lo que se incluye su seguimiento.</t>
  </si>
  <si>
    <t xml:space="preserve">3_/ Los tipos de cambio promedio de fecha de liquidación utilizados fueron 17.0626 (enero), 17.0996 (febrero), 16.8445 (marzo) 16.7691 (abril), 16.8011 (mayo), 18.0839 (junio), 18.0786 (julio), 19.0568 (agosto) y 19.6395 (septiembre) pesos por dólar, publicados por el Banco de México (Banxico). </t>
  </si>
  <si>
    <t>Informes sobre la Situación Económica,
las Finanzas Públicas y la Deuda Pública</t>
  </si>
  <si>
    <t>IV. PROYECTOS DE INFRAESTRUCTURA PRODUCTIVA DE LARGO PLAZO (PIDIREGAS)</t>
  </si>
  <si>
    <t>Tercer Trimestre de 2024</t>
  </si>
  <si>
    <r>
      <t xml:space="preserve">AVANCE FINANCIERO Y FÍSICO DE PROYECTOS DE INFRAESTRUCTURA PRODUCTIVA DE LARGO PLAZO EN CONSTRUCCIÓN </t>
    </r>
    <r>
      <rPr>
        <b/>
        <vertAlign val="superscript"/>
        <sz val="11"/>
        <color theme="0"/>
        <rFont val="Geomanist Medium"/>
        <family val="3"/>
      </rPr>
      <t>p_/</t>
    </r>
  </si>
  <si>
    <r>
      <t>Costo Total Autorizado</t>
    </r>
    <r>
      <rPr>
        <vertAlign val="superscript"/>
        <sz val="9"/>
        <color indexed="8"/>
        <rFont val="Geomanist Medium"/>
        <family val="3"/>
      </rPr>
      <t xml:space="preserve"> 2_/</t>
    </r>
  </si>
  <si>
    <r>
      <t xml:space="preserve">Acumulado 2023 </t>
    </r>
    <r>
      <rPr>
        <vertAlign val="superscript"/>
        <sz val="9"/>
        <color indexed="8"/>
        <rFont val="Geomanist Medium"/>
        <family val="3"/>
      </rPr>
      <t>2_/</t>
    </r>
  </si>
  <si>
    <r>
      <t xml:space="preserve">Estimada </t>
    </r>
    <r>
      <rPr>
        <vertAlign val="superscript"/>
        <sz val="9"/>
        <color indexed="8"/>
        <rFont val="Geomanist Medium"/>
        <family val="3"/>
      </rPr>
      <t>1_/ 2_/</t>
    </r>
  </si>
  <si>
    <r>
      <t xml:space="preserve">Realizada </t>
    </r>
    <r>
      <rPr>
        <vertAlign val="superscript"/>
        <sz val="9"/>
        <rFont val="Geomanist Medium"/>
        <family val="3"/>
      </rPr>
      <t>3_/</t>
    </r>
  </si>
  <si>
    <r>
      <t xml:space="preserve">CCI Guerrero Negro IV </t>
    </r>
    <r>
      <rPr>
        <vertAlign val="superscript"/>
        <sz val="9"/>
        <color theme="1"/>
        <rFont val="Geomanist Light"/>
        <family val="3"/>
      </rPr>
      <t>1_/</t>
    </r>
  </si>
  <si>
    <r>
      <t xml:space="preserve">SLT 1721 DISTRIBUCIÓN NORTE </t>
    </r>
    <r>
      <rPr>
        <vertAlign val="superscript"/>
        <sz val="9"/>
        <color theme="1"/>
        <rFont val="Geomanist Light"/>
        <family val="3"/>
      </rPr>
      <t>1_/</t>
    </r>
  </si>
  <si>
    <r>
      <t>SLT 1720 Distribución Valle de México</t>
    </r>
    <r>
      <rPr>
        <vertAlign val="superscript"/>
        <sz val="9"/>
        <color theme="1"/>
        <rFont val="Geomanist Light"/>
        <family val="3"/>
      </rPr>
      <t>1_/</t>
    </r>
  </si>
  <si>
    <r>
      <t xml:space="preserve">CG Los Humeros III </t>
    </r>
    <r>
      <rPr>
        <vertAlign val="superscript"/>
        <sz val="9"/>
        <color theme="1"/>
        <rFont val="Geomanist Light"/>
        <family val="3"/>
      </rPr>
      <t>1_/</t>
    </r>
  </si>
  <si>
    <r>
      <t xml:space="preserve">SLT 1821 Divisiones de Distribución </t>
    </r>
    <r>
      <rPr>
        <vertAlign val="superscript"/>
        <sz val="9"/>
        <color theme="1"/>
        <rFont val="Geomanist Light"/>
        <family val="3"/>
      </rPr>
      <t>1_/</t>
    </r>
  </si>
  <si>
    <r>
      <t xml:space="preserve">SLT SLT 2020 Subestaciones, Líneas y Redes de Distribución </t>
    </r>
    <r>
      <rPr>
        <vertAlign val="superscript"/>
        <sz val="9"/>
        <color theme="1"/>
        <rFont val="Geomanist Light"/>
        <family val="3"/>
      </rPr>
      <t>1_/</t>
    </r>
  </si>
  <si>
    <r>
      <t xml:space="preserve">SLT SLT 2120 Subestaciones y Líneas de Distribución </t>
    </r>
    <r>
      <rPr>
        <vertAlign val="superscript"/>
        <sz val="9"/>
        <color theme="1"/>
        <rFont val="Geomanist Light"/>
        <family val="3"/>
      </rPr>
      <t>1_/</t>
    </r>
  </si>
  <si>
    <r>
      <t xml:space="preserve">CE Sureste I </t>
    </r>
    <r>
      <rPr>
        <vertAlign val="superscript"/>
        <sz val="9"/>
        <color theme="1"/>
        <rFont val="Geomanist Light"/>
        <family val="3"/>
      </rPr>
      <t>1_/</t>
    </r>
  </si>
  <si>
    <r>
      <t xml:space="preserve">FLUJO NETO DE PROYECTOS DE INFRAESTRUCTURA PRODUCTIVA DE LARGO PLAZO DE INVERSIÓN DIRECTA EN OPERACIÓN   </t>
    </r>
    <r>
      <rPr>
        <b/>
        <vertAlign val="superscript"/>
        <sz val="11"/>
        <color theme="0"/>
        <rFont val="Geomanist Medium"/>
        <family val="3"/>
      </rPr>
      <t>1_/</t>
    </r>
  </si>
  <si>
    <t xml:space="preserve">1_/ Considera los proyectos que entraron en operación comercial (con terminaciones parciales o totales). </t>
  </si>
  <si>
    <t>500&lt; = La variación es menor a 500 por ciento.</t>
  </si>
  <si>
    <t>&lt;-500 = La variación es menor a -500 por ciento.</t>
  </si>
  <si>
    <t xml:space="preserve">Variación 
 %    </t>
  </si>
  <si>
    <r>
      <t xml:space="preserve">FLUJO NETO DE PROYECTOS DE INFRAESTRUCTURA PRODUCTIVA DE LARGO PLAZO DE INVERSION CONDICIONADA EN OPERACIÓN </t>
    </r>
    <r>
      <rPr>
        <b/>
        <vertAlign val="superscript"/>
        <sz val="11"/>
        <color theme="0"/>
        <rFont val="Geomanist Medium"/>
        <family val="3"/>
      </rPr>
      <t>P_/</t>
    </r>
  </si>
  <si>
    <t xml:space="preserve">p_/ Cifras preliminares. Las sumas de los parciales pueden no coincidir con los totales debido al redondeo. </t>
  </si>
  <si>
    <t>&gt;500 = La variación es mayor a 500 por ciento.</t>
  </si>
  <si>
    <t>Enero - septiembre 2024</t>
  </si>
  <si>
    <r>
      <t xml:space="preserve">COMPROMISOS DE PROYECTOS DE INFRAESTRUCTURA PRODUCTIVA DE LARGO PLAZO DE INVERSIÓN DIRECTA EN OPERACIÓN   </t>
    </r>
    <r>
      <rPr>
        <b/>
        <vertAlign val="superscript"/>
        <sz val="11"/>
        <color indexed="9"/>
        <rFont val="Geomanist Medium"/>
        <family val="3"/>
      </rPr>
      <t xml:space="preserve">p_/ </t>
    </r>
  </si>
  <si>
    <r>
      <t xml:space="preserve">CG Cerro Prieto IV    </t>
    </r>
    <r>
      <rPr>
        <vertAlign val="superscript"/>
        <sz val="9"/>
        <rFont val="Geomanist Light"/>
        <family val="3"/>
      </rPr>
      <t xml:space="preserve"> 1_/</t>
    </r>
  </si>
  <si>
    <r>
      <t xml:space="preserve">CC Chihuahua    </t>
    </r>
    <r>
      <rPr>
        <vertAlign val="superscript"/>
        <sz val="9"/>
        <rFont val="Geomanist Light"/>
        <family val="3"/>
      </rPr>
      <t xml:space="preserve"> 1_/</t>
    </r>
  </si>
  <si>
    <r>
      <t xml:space="preserve">CCI Guerrero Negro II     </t>
    </r>
    <r>
      <rPr>
        <vertAlign val="superscript"/>
        <sz val="9"/>
        <rFont val="Geomanist Light"/>
        <family val="3"/>
      </rPr>
      <t>1_/</t>
    </r>
  </si>
  <si>
    <r>
      <t xml:space="preserve">CC Monterrey II     </t>
    </r>
    <r>
      <rPr>
        <vertAlign val="superscript"/>
        <sz val="9"/>
        <rFont val="Geomanist Light"/>
        <family val="3"/>
      </rPr>
      <t>1_/</t>
    </r>
  </si>
  <si>
    <r>
      <t xml:space="preserve">CD Puerto San Carlos II    </t>
    </r>
    <r>
      <rPr>
        <vertAlign val="superscript"/>
        <sz val="9"/>
        <rFont val="Geomanist Light"/>
        <family val="3"/>
      </rPr>
      <t xml:space="preserve"> 1_/</t>
    </r>
  </si>
  <si>
    <r>
      <t xml:space="preserve">CC Rosarito III (Unidades 8 y 9)     </t>
    </r>
    <r>
      <rPr>
        <vertAlign val="superscript"/>
        <sz val="9"/>
        <rFont val="Geomanist Light"/>
        <family val="3"/>
      </rPr>
      <t>1_/</t>
    </r>
  </si>
  <si>
    <r>
      <t xml:space="preserve">CT Samalayuca II     </t>
    </r>
    <r>
      <rPr>
        <vertAlign val="superscript"/>
        <sz val="9"/>
        <rFont val="Geomanist Light"/>
        <family val="3"/>
      </rPr>
      <t>1_/</t>
    </r>
  </si>
  <si>
    <r>
      <t xml:space="preserve">LT 211 Cable Submarino    </t>
    </r>
    <r>
      <rPr>
        <vertAlign val="superscript"/>
        <sz val="9"/>
        <rFont val="Geomanist Light"/>
        <family val="3"/>
      </rPr>
      <t xml:space="preserve"> 1_/</t>
    </r>
  </si>
  <si>
    <r>
      <t xml:space="preserve">LT 214 y 215 Sureste - Peninsular    </t>
    </r>
    <r>
      <rPr>
        <vertAlign val="superscript"/>
        <sz val="9"/>
        <rFont val="Geomanist Light"/>
        <family val="3"/>
      </rPr>
      <t xml:space="preserve"> 1_/</t>
    </r>
  </si>
  <si>
    <r>
      <t xml:space="preserve">LT 216 y 217 Noroeste    </t>
    </r>
    <r>
      <rPr>
        <vertAlign val="superscript"/>
        <sz val="9"/>
        <rFont val="Geomanist Light"/>
        <family val="3"/>
      </rPr>
      <t xml:space="preserve"> 1_/</t>
    </r>
  </si>
  <si>
    <r>
      <t xml:space="preserve">SE 212 y 213 SF6 Potencia y Distribución     </t>
    </r>
    <r>
      <rPr>
        <vertAlign val="superscript"/>
        <sz val="9"/>
        <rFont val="Geomanist Light"/>
        <family val="3"/>
      </rPr>
      <t>1_/</t>
    </r>
  </si>
  <si>
    <r>
      <t xml:space="preserve">SE 218 Noroeste     </t>
    </r>
    <r>
      <rPr>
        <vertAlign val="superscript"/>
        <sz val="9"/>
        <rFont val="Geomanist Light"/>
        <family val="3"/>
      </rPr>
      <t>1_/</t>
    </r>
  </si>
  <si>
    <r>
      <t xml:space="preserve">SE 219 Sureste - Peninsular     </t>
    </r>
    <r>
      <rPr>
        <vertAlign val="superscript"/>
        <sz val="9"/>
        <rFont val="Geomanist Light"/>
        <family val="3"/>
      </rPr>
      <t>1_/</t>
    </r>
  </si>
  <si>
    <r>
      <t xml:space="preserve">SE 220 Oriental - Centro     </t>
    </r>
    <r>
      <rPr>
        <vertAlign val="superscript"/>
        <sz val="9"/>
        <rFont val="Geomanist Light"/>
        <family val="3"/>
      </rPr>
      <t>1_/</t>
    </r>
  </si>
  <si>
    <r>
      <t xml:space="preserve">SE 221 Occidental     </t>
    </r>
    <r>
      <rPr>
        <vertAlign val="superscript"/>
        <sz val="9"/>
        <rFont val="Geomanist Light"/>
        <family val="3"/>
      </rPr>
      <t>1_/</t>
    </r>
  </si>
  <si>
    <r>
      <t xml:space="preserve">LT 301 Centro     </t>
    </r>
    <r>
      <rPr>
        <vertAlign val="superscript"/>
        <sz val="9"/>
        <rFont val="Geomanist Light"/>
        <family val="3"/>
      </rPr>
      <t>1_/</t>
    </r>
  </si>
  <si>
    <r>
      <t xml:space="preserve">LT 302 Sureste     </t>
    </r>
    <r>
      <rPr>
        <vertAlign val="superscript"/>
        <sz val="9"/>
        <rFont val="Geomanist Light"/>
        <family val="3"/>
      </rPr>
      <t>1_/</t>
    </r>
  </si>
  <si>
    <r>
      <t xml:space="preserve">LT 303 Ixtapa - Pie de la Cuesta     </t>
    </r>
    <r>
      <rPr>
        <vertAlign val="superscript"/>
        <sz val="9"/>
        <rFont val="Geomanist Light"/>
        <family val="3"/>
      </rPr>
      <t>1_/</t>
    </r>
  </si>
  <si>
    <r>
      <t xml:space="preserve">LT 304 Noroeste    </t>
    </r>
    <r>
      <rPr>
        <vertAlign val="superscript"/>
        <sz val="9"/>
        <rFont val="Geomanist Light"/>
        <family val="3"/>
      </rPr>
      <t xml:space="preserve"> 1_/</t>
    </r>
  </si>
  <si>
    <r>
      <t xml:space="preserve">SE 305 Centro - Oriente     </t>
    </r>
    <r>
      <rPr>
        <vertAlign val="superscript"/>
        <sz val="9"/>
        <rFont val="Geomanist Light"/>
        <family val="3"/>
      </rPr>
      <t>1_/</t>
    </r>
  </si>
  <si>
    <r>
      <t xml:space="preserve">SE 306 Sureste     </t>
    </r>
    <r>
      <rPr>
        <vertAlign val="superscript"/>
        <sz val="9"/>
        <rFont val="Geomanist Light"/>
        <family val="3"/>
      </rPr>
      <t>1_/</t>
    </r>
  </si>
  <si>
    <r>
      <t xml:space="preserve">SE 307 Noreste    </t>
    </r>
    <r>
      <rPr>
        <vertAlign val="superscript"/>
        <sz val="9"/>
        <rFont val="Geomanist Light"/>
        <family val="3"/>
      </rPr>
      <t xml:space="preserve"> 1_/</t>
    </r>
  </si>
  <si>
    <r>
      <t xml:space="preserve">SE 308 Noroeste     </t>
    </r>
    <r>
      <rPr>
        <vertAlign val="superscript"/>
        <sz val="9"/>
        <rFont val="Geomanist Light"/>
        <family val="3"/>
      </rPr>
      <t>1_/</t>
    </r>
  </si>
  <si>
    <r>
      <t xml:space="preserve">CG Los Azufres II y Campo Geotérmico     </t>
    </r>
    <r>
      <rPr>
        <vertAlign val="superscript"/>
        <sz val="9"/>
        <rFont val="Geomanist Light"/>
        <family val="3"/>
      </rPr>
      <t>1_/</t>
    </r>
  </si>
  <si>
    <r>
      <t xml:space="preserve">CH Manuel Moreno Torres (2a. Etapa)    </t>
    </r>
    <r>
      <rPr>
        <vertAlign val="superscript"/>
        <sz val="9"/>
        <rFont val="Geomanist Light"/>
        <family val="3"/>
      </rPr>
      <t xml:space="preserve"> 1_/</t>
    </r>
  </si>
  <si>
    <r>
      <t xml:space="preserve">LT 406 Red Asociada a Tuxpan II, III y IV     </t>
    </r>
    <r>
      <rPr>
        <vertAlign val="superscript"/>
        <sz val="9"/>
        <rFont val="Geomanist Light"/>
        <family val="3"/>
      </rPr>
      <t>1_/</t>
    </r>
  </si>
  <si>
    <r>
      <t xml:space="preserve">LT 407 Red Asociada a Altamira II, III y IV     </t>
    </r>
    <r>
      <rPr>
        <vertAlign val="superscript"/>
        <sz val="9"/>
        <rFont val="Geomanist Light"/>
        <family val="3"/>
      </rPr>
      <t>1_/</t>
    </r>
  </si>
  <si>
    <r>
      <t xml:space="preserve">LT 408 Naco - Nogales - Área Noroeste    </t>
    </r>
    <r>
      <rPr>
        <vertAlign val="superscript"/>
        <sz val="9"/>
        <rFont val="Geomanist Light"/>
        <family val="3"/>
      </rPr>
      <t xml:space="preserve"> 1_/</t>
    </r>
  </si>
  <si>
    <r>
      <t xml:space="preserve">LT 411 Sistema Nacional    </t>
    </r>
    <r>
      <rPr>
        <vertAlign val="superscript"/>
        <sz val="9"/>
        <rFont val="Geomanist Light"/>
        <family val="3"/>
      </rPr>
      <t xml:space="preserve"> 1_/</t>
    </r>
  </si>
  <si>
    <r>
      <t xml:space="preserve">LT Manuel Moreno Torres Red Asociada (2a. Etapa)     </t>
    </r>
    <r>
      <rPr>
        <vertAlign val="superscript"/>
        <sz val="9"/>
        <rFont val="Geomanist Light"/>
        <family val="3"/>
      </rPr>
      <t>1_/</t>
    </r>
  </si>
  <si>
    <r>
      <t xml:space="preserve">SE 401 Occidental - Central     </t>
    </r>
    <r>
      <rPr>
        <vertAlign val="superscript"/>
        <sz val="9"/>
        <rFont val="Geomanist Light"/>
        <family val="3"/>
      </rPr>
      <t>1_/</t>
    </r>
  </si>
  <si>
    <r>
      <t xml:space="preserve">SE 402 Oriental-Peninsular    </t>
    </r>
    <r>
      <rPr>
        <vertAlign val="superscript"/>
        <sz val="9"/>
        <rFont val="Geomanist Light"/>
        <family val="3"/>
      </rPr>
      <t xml:space="preserve"> 1_/</t>
    </r>
  </si>
  <si>
    <r>
      <t xml:space="preserve">SE 403 Noreste   </t>
    </r>
    <r>
      <rPr>
        <vertAlign val="superscript"/>
        <sz val="9"/>
        <rFont val="Geomanist Light"/>
        <family val="3"/>
      </rPr>
      <t xml:space="preserve">  1_/</t>
    </r>
  </si>
  <si>
    <r>
      <t xml:space="preserve">SE 404 Noroeste - Norte   </t>
    </r>
    <r>
      <rPr>
        <vertAlign val="superscript"/>
        <sz val="9"/>
        <rFont val="Geomanist Light"/>
        <family val="3"/>
      </rPr>
      <t xml:space="preserve">  1_/</t>
    </r>
  </si>
  <si>
    <r>
      <t xml:space="preserve">SE 405 Compensación Alta Tensión     </t>
    </r>
    <r>
      <rPr>
        <vertAlign val="superscript"/>
        <sz val="9"/>
        <rFont val="Geomanist Light"/>
        <family val="3"/>
      </rPr>
      <t>1_/</t>
    </r>
  </si>
  <si>
    <r>
      <t xml:space="preserve">SE 410 Sistema Nacional     </t>
    </r>
    <r>
      <rPr>
        <vertAlign val="superscript"/>
        <sz val="9"/>
        <rFont val="Geomanist Light"/>
        <family val="3"/>
      </rPr>
      <t>1_/</t>
    </r>
  </si>
  <si>
    <r>
      <t xml:space="preserve">CC El Sauz conversión de TG a CC    </t>
    </r>
    <r>
      <rPr>
        <vertAlign val="superscript"/>
        <sz val="9"/>
        <rFont val="Geomanist Light"/>
        <family val="3"/>
      </rPr>
      <t xml:space="preserve"> 1_/</t>
    </r>
  </si>
  <si>
    <r>
      <t xml:space="preserve">LT 414 Norte-Occidental     </t>
    </r>
    <r>
      <rPr>
        <vertAlign val="superscript"/>
        <sz val="9"/>
        <rFont val="Geomanist Light"/>
        <family val="3"/>
      </rPr>
      <t>1_/</t>
    </r>
  </si>
  <si>
    <r>
      <t xml:space="preserve">LT 502 Oriental - Norte     </t>
    </r>
    <r>
      <rPr>
        <vertAlign val="superscript"/>
        <sz val="9"/>
        <rFont val="Geomanist Light"/>
        <family val="3"/>
      </rPr>
      <t>1_/</t>
    </r>
  </si>
  <si>
    <r>
      <t xml:space="preserve">LT 506 Saltillo-Cañada    </t>
    </r>
    <r>
      <rPr>
        <vertAlign val="superscript"/>
        <sz val="9"/>
        <rFont val="Geomanist Light"/>
        <family val="3"/>
      </rPr>
      <t xml:space="preserve"> 1_/</t>
    </r>
  </si>
  <si>
    <r>
      <t xml:space="preserve">LT Red Asociada de la Central Tamazunchale    </t>
    </r>
    <r>
      <rPr>
        <vertAlign val="superscript"/>
        <sz val="9"/>
        <rFont val="Geomanist Light"/>
        <family val="3"/>
      </rPr>
      <t xml:space="preserve"> 1_/</t>
    </r>
  </si>
  <si>
    <r>
      <t xml:space="preserve">LT Red Asociada de la Central Río Bravo III     </t>
    </r>
    <r>
      <rPr>
        <vertAlign val="superscript"/>
        <sz val="9"/>
        <rFont val="Geomanist Light"/>
        <family val="3"/>
      </rPr>
      <t>1_/</t>
    </r>
  </si>
  <si>
    <r>
      <t xml:space="preserve">SE 412 Compensación Norte     </t>
    </r>
    <r>
      <rPr>
        <vertAlign val="superscript"/>
        <sz val="9"/>
        <rFont val="Geomanist Light"/>
        <family val="3"/>
      </rPr>
      <t>1_/</t>
    </r>
  </si>
  <si>
    <r>
      <t xml:space="preserve">SE 413 Noroeste - Occidental    </t>
    </r>
    <r>
      <rPr>
        <vertAlign val="superscript"/>
        <sz val="9"/>
        <rFont val="Geomanist Light"/>
        <family val="3"/>
      </rPr>
      <t xml:space="preserve"> 1_/</t>
    </r>
  </si>
  <si>
    <r>
      <t xml:space="preserve">SE 503 Oriental     </t>
    </r>
    <r>
      <rPr>
        <vertAlign val="superscript"/>
        <sz val="9"/>
        <rFont val="Geomanist Light"/>
        <family val="3"/>
      </rPr>
      <t>1_/</t>
    </r>
  </si>
  <si>
    <r>
      <t xml:space="preserve">SE 504 Norte - Occidental  </t>
    </r>
    <r>
      <rPr>
        <vertAlign val="superscript"/>
        <sz val="9"/>
        <rFont val="Geomanist Light"/>
        <family val="3"/>
      </rPr>
      <t xml:space="preserve"> 1_/</t>
    </r>
  </si>
  <si>
    <r>
      <t xml:space="preserve">CCI Baja California Sur I     </t>
    </r>
    <r>
      <rPr>
        <vertAlign val="superscript"/>
        <sz val="9"/>
        <rFont val="Geomanist Light"/>
        <family val="3"/>
      </rPr>
      <t>1_/</t>
    </r>
  </si>
  <si>
    <r>
      <t xml:space="preserve">LT 609 Transmisión Noroeste - Occidental     </t>
    </r>
    <r>
      <rPr>
        <vertAlign val="superscript"/>
        <sz val="9"/>
        <rFont val="Geomanist Light"/>
        <family val="3"/>
      </rPr>
      <t>1_/</t>
    </r>
  </si>
  <si>
    <r>
      <t xml:space="preserve">LT 610 Transmisión Noroeste - Norte     </t>
    </r>
    <r>
      <rPr>
        <vertAlign val="superscript"/>
        <sz val="9"/>
        <rFont val="Geomanist Light"/>
        <family val="3"/>
      </rPr>
      <t>1_/</t>
    </r>
  </si>
  <si>
    <r>
      <t xml:space="preserve">LT 612 Subtransmisión Norte-Noroeste     </t>
    </r>
    <r>
      <rPr>
        <vertAlign val="superscript"/>
        <sz val="9"/>
        <rFont val="Geomanist Light"/>
        <family val="3"/>
      </rPr>
      <t>1_/</t>
    </r>
  </si>
  <si>
    <r>
      <t xml:space="preserve">LT 614 Subtransmisión Oriental     </t>
    </r>
    <r>
      <rPr>
        <vertAlign val="superscript"/>
        <sz val="9"/>
        <rFont val="Geomanist Light"/>
        <family val="3"/>
      </rPr>
      <t>1_/</t>
    </r>
  </si>
  <si>
    <r>
      <t xml:space="preserve">LT 615 Subtransmisión Peninsular     </t>
    </r>
    <r>
      <rPr>
        <vertAlign val="superscript"/>
        <sz val="9"/>
        <rFont val="Geomanist Light"/>
        <family val="3"/>
      </rPr>
      <t>1_/</t>
    </r>
  </si>
  <si>
    <r>
      <t xml:space="preserve">LT Red Asociada de Transmisión de la CCI Baja California Sur I     </t>
    </r>
    <r>
      <rPr>
        <vertAlign val="superscript"/>
        <sz val="9"/>
        <rFont val="Geomanist Light"/>
        <family val="3"/>
      </rPr>
      <t>1_/</t>
    </r>
  </si>
  <si>
    <r>
      <t xml:space="preserve">LT 1012 Red de Transmisión asociada a la CCC Baja California   </t>
    </r>
    <r>
      <rPr>
        <vertAlign val="superscript"/>
        <sz val="9"/>
        <rFont val="Geomanist Light"/>
        <family val="3"/>
      </rPr>
      <t xml:space="preserve"> 1_/</t>
    </r>
  </si>
  <si>
    <r>
      <t xml:space="preserve">SE 607 Sistema Bajío - Oriental    </t>
    </r>
    <r>
      <rPr>
        <vertAlign val="superscript"/>
        <sz val="9"/>
        <rFont val="Geomanist Light"/>
        <family val="3"/>
      </rPr>
      <t xml:space="preserve"> 1_/</t>
    </r>
  </si>
  <si>
    <r>
      <t xml:space="preserve">SE 611 Subtransmisión Baja California-Noroeste     </t>
    </r>
    <r>
      <rPr>
        <vertAlign val="superscript"/>
        <sz val="9"/>
        <rFont val="Geomanist Light"/>
        <family val="3"/>
      </rPr>
      <t>1_/</t>
    </r>
  </si>
  <si>
    <r>
      <t xml:space="preserve">SUV Suministro de Vapor a las Centrales de Cerro Prieto    </t>
    </r>
    <r>
      <rPr>
        <vertAlign val="superscript"/>
        <sz val="9"/>
        <rFont val="Geomanist Light"/>
        <family val="3"/>
      </rPr>
      <t xml:space="preserve"> 1_/</t>
    </r>
  </si>
  <si>
    <r>
      <t xml:space="preserve">CC Hermosillo Conversión de TG a CC    </t>
    </r>
    <r>
      <rPr>
        <vertAlign val="superscript"/>
        <sz val="9"/>
        <rFont val="Geomanist Light"/>
        <family val="3"/>
      </rPr>
      <t xml:space="preserve"> 1_/</t>
    </r>
  </si>
  <si>
    <r>
      <t xml:space="preserve">LT Líneas Centro   </t>
    </r>
    <r>
      <rPr>
        <vertAlign val="superscript"/>
        <sz val="9"/>
        <rFont val="Geomanist Light"/>
        <family val="3"/>
      </rPr>
      <t xml:space="preserve">  1_/</t>
    </r>
  </si>
  <si>
    <r>
      <t xml:space="preserve">LT Red de Transmisión Asociada a la CH el Cajón   </t>
    </r>
    <r>
      <rPr>
        <vertAlign val="superscript"/>
        <sz val="9"/>
        <rFont val="Geomanist Light"/>
        <family val="3"/>
      </rPr>
      <t xml:space="preserve">  1_/</t>
    </r>
  </si>
  <si>
    <r>
      <t xml:space="preserve">LT Red de Transmisión Asociada a Altamira V     </t>
    </r>
    <r>
      <rPr>
        <vertAlign val="superscript"/>
        <sz val="9"/>
        <rFont val="Geomanist Light"/>
        <family val="3"/>
      </rPr>
      <t>1_/</t>
    </r>
  </si>
  <si>
    <r>
      <t xml:space="preserve">Red de Transmisión Asociada a La Laguna II   </t>
    </r>
    <r>
      <rPr>
        <vertAlign val="superscript"/>
        <sz val="9"/>
        <rFont val="Geomanist Light"/>
        <family val="3"/>
      </rPr>
      <t xml:space="preserve"> 1_/</t>
    </r>
  </si>
  <si>
    <r>
      <t xml:space="preserve">LT 707 Enlace Norte-Sur     </t>
    </r>
    <r>
      <rPr>
        <vertAlign val="superscript"/>
        <sz val="9"/>
        <rFont val="Geomanist Light"/>
        <family val="3"/>
      </rPr>
      <t>1_/</t>
    </r>
  </si>
  <si>
    <r>
      <t xml:space="preserve">LT Riviera Maya     </t>
    </r>
    <r>
      <rPr>
        <vertAlign val="superscript"/>
        <sz val="9"/>
        <rFont val="Geomanist Light"/>
        <family val="3"/>
      </rPr>
      <t>1_/</t>
    </r>
  </si>
  <si>
    <r>
      <t xml:space="preserve">PRR Presa Reguladora Amata    </t>
    </r>
    <r>
      <rPr>
        <vertAlign val="superscript"/>
        <sz val="9"/>
        <rFont val="Geomanist Light"/>
        <family val="3"/>
      </rPr>
      <t xml:space="preserve"> 1_/</t>
    </r>
  </si>
  <si>
    <r>
      <t xml:space="preserve">RM Adolfo López  Mateos    </t>
    </r>
    <r>
      <rPr>
        <vertAlign val="superscript"/>
        <sz val="9"/>
        <rFont val="Geomanist Light"/>
        <family val="3"/>
      </rPr>
      <t xml:space="preserve"> 1_/</t>
    </r>
  </si>
  <si>
    <r>
      <t xml:space="preserve">RM Altamira     </t>
    </r>
    <r>
      <rPr>
        <vertAlign val="superscript"/>
        <sz val="9"/>
        <rFont val="Geomanist Light"/>
        <family val="3"/>
      </rPr>
      <t>1_/</t>
    </r>
  </si>
  <si>
    <r>
      <t xml:space="preserve">RM Botello     </t>
    </r>
    <r>
      <rPr>
        <vertAlign val="superscript"/>
        <sz val="9"/>
        <rFont val="Geomanist Light"/>
        <family val="3"/>
      </rPr>
      <t>1_/</t>
    </r>
  </si>
  <si>
    <r>
      <t xml:space="preserve">RM Carbón II     </t>
    </r>
    <r>
      <rPr>
        <vertAlign val="superscript"/>
        <sz val="9"/>
        <rFont val="Geomanist Light"/>
        <family val="3"/>
      </rPr>
      <t>1_/</t>
    </r>
  </si>
  <si>
    <r>
      <t xml:space="preserve">RM Carlos Rodríguez Rivero    </t>
    </r>
    <r>
      <rPr>
        <vertAlign val="superscript"/>
        <sz val="9"/>
        <rFont val="Geomanist Light"/>
        <family val="3"/>
      </rPr>
      <t xml:space="preserve"> 1_/</t>
    </r>
  </si>
  <si>
    <r>
      <t xml:space="preserve">RM Dos Bocas    </t>
    </r>
    <r>
      <rPr>
        <vertAlign val="superscript"/>
        <sz val="9"/>
        <rFont val="Geomanist Light"/>
        <family val="3"/>
      </rPr>
      <t xml:space="preserve"> 1_/</t>
    </r>
  </si>
  <si>
    <r>
      <t xml:space="preserve">RM Emilio Portes Gil    </t>
    </r>
    <r>
      <rPr>
        <vertAlign val="superscript"/>
        <sz val="9"/>
        <rFont val="Geomanist Light"/>
        <family val="3"/>
      </rPr>
      <t xml:space="preserve"> 1_/</t>
    </r>
  </si>
  <si>
    <r>
      <t xml:space="preserve">RM Francisco Pérez Ríos    </t>
    </r>
    <r>
      <rPr>
        <vertAlign val="superscript"/>
        <sz val="9"/>
        <rFont val="Geomanist Light"/>
        <family val="3"/>
      </rPr>
      <t xml:space="preserve"> 1_/</t>
    </r>
  </si>
  <si>
    <r>
      <t xml:space="preserve">RM Gomez Palacio     </t>
    </r>
    <r>
      <rPr>
        <vertAlign val="superscript"/>
        <sz val="9"/>
        <rFont val="Geomanist Light"/>
        <family val="3"/>
      </rPr>
      <t>1_/</t>
    </r>
  </si>
  <si>
    <r>
      <t xml:space="preserve">RM Huinalá     </t>
    </r>
    <r>
      <rPr>
        <vertAlign val="superscript"/>
        <sz val="9"/>
        <rFont val="Geomanist Light"/>
        <family val="3"/>
      </rPr>
      <t>1_/</t>
    </r>
  </si>
  <si>
    <r>
      <t xml:space="preserve">RM Ixtaczoquitlán     </t>
    </r>
    <r>
      <rPr>
        <vertAlign val="superscript"/>
        <sz val="9"/>
        <rFont val="Geomanist Light"/>
        <family val="3"/>
      </rPr>
      <t>1_/</t>
    </r>
  </si>
  <si>
    <r>
      <t xml:space="preserve">RM José Aceves Pozos (Mazatlán II)    </t>
    </r>
    <r>
      <rPr>
        <vertAlign val="superscript"/>
        <sz val="9"/>
        <rFont val="Geomanist Light"/>
        <family val="3"/>
      </rPr>
      <t xml:space="preserve"> 1_/</t>
    </r>
  </si>
  <si>
    <r>
      <t xml:space="preserve">RM Gral. Manuel Alvarez Moreno (Manzanillo)     </t>
    </r>
    <r>
      <rPr>
        <vertAlign val="superscript"/>
        <sz val="9"/>
        <rFont val="Geomanist Light"/>
        <family val="3"/>
      </rPr>
      <t>1_/</t>
    </r>
  </si>
  <si>
    <r>
      <t xml:space="preserve">RM CT Puerto Libertad     </t>
    </r>
    <r>
      <rPr>
        <vertAlign val="superscript"/>
        <sz val="9"/>
        <rFont val="Geomanist Light"/>
        <family val="3"/>
      </rPr>
      <t>1_/</t>
    </r>
  </si>
  <si>
    <r>
      <t xml:space="preserve">RM Punta Prieta     </t>
    </r>
    <r>
      <rPr>
        <vertAlign val="superscript"/>
        <sz val="9"/>
        <rFont val="Geomanist Light"/>
        <family val="3"/>
      </rPr>
      <t>1_/</t>
    </r>
  </si>
  <si>
    <r>
      <t xml:space="preserve">RM Salamanca     </t>
    </r>
    <r>
      <rPr>
        <vertAlign val="superscript"/>
        <sz val="9"/>
        <rFont val="Geomanist Light"/>
        <family val="3"/>
      </rPr>
      <t>1_/</t>
    </r>
  </si>
  <si>
    <r>
      <t xml:space="preserve">RM Tuxpango    </t>
    </r>
    <r>
      <rPr>
        <vertAlign val="superscript"/>
        <sz val="9"/>
        <rFont val="Geomanist Light"/>
        <family val="3"/>
      </rPr>
      <t xml:space="preserve"> 1_/</t>
    </r>
  </si>
  <si>
    <r>
      <t xml:space="preserve">RM CT Valle de México     </t>
    </r>
    <r>
      <rPr>
        <vertAlign val="superscript"/>
        <sz val="9"/>
        <rFont val="Geomanist Light"/>
        <family val="3"/>
      </rPr>
      <t>1_/</t>
    </r>
  </si>
  <si>
    <r>
      <t xml:space="preserve">SE Norte     </t>
    </r>
    <r>
      <rPr>
        <vertAlign val="superscript"/>
        <sz val="9"/>
        <rFont val="Geomanist Light"/>
        <family val="3"/>
      </rPr>
      <t>1_/</t>
    </r>
  </si>
  <si>
    <r>
      <t xml:space="preserve">SE 705 Capacitores    </t>
    </r>
    <r>
      <rPr>
        <vertAlign val="superscript"/>
        <sz val="9"/>
        <rFont val="Geomanist Light"/>
        <family val="3"/>
      </rPr>
      <t xml:space="preserve"> 1_/</t>
    </r>
  </si>
  <si>
    <r>
      <t xml:space="preserve">SE 708 Compensación Dinámicas Oriental -Norte     </t>
    </r>
    <r>
      <rPr>
        <vertAlign val="superscript"/>
        <sz val="9"/>
        <rFont val="Geomanist Light"/>
        <family val="3"/>
      </rPr>
      <t>1_/</t>
    </r>
  </si>
  <si>
    <r>
      <t xml:space="preserve">SLT 701 Occidente-Centro     </t>
    </r>
    <r>
      <rPr>
        <vertAlign val="superscript"/>
        <sz val="9"/>
        <rFont val="Geomanist Light"/>
        <family val="3"/>
      </rPr>
      <t>1_/</t>
    </r>
  </si>
  <si>
    <r>
      <t xml:space="preserve">SLT 702 Sureste-Peninsular   </t>
    </r>
    <r>
      <rPr>
        <vertAlign val="superscript"/>
        <sz val="9"/>
        <rFont val="Geomanist Light"/>
        <family val="3"/>
      </rPr>
      <t xml:space="preserve">  1_/</t>
    </r>
  </si>
  <si>
    <r>
      <t xml:space="preserve">SLT 703 Noreste-Norte     </t>
    </r>
    <r>
      <rPr>
        <vertAlign val="superscript"/>
        <sz val="9"/>
        <rFont val="Geomanist Light"/>
        <family val="3"/>
      </rPr>
      <t>1_/</t>
    </r>
  </si>
  <si>
    <r>
      <t xml:space="preserve">SLT 704 Baja California -Noroeste   </t>
    </r>
    <r>
      <rPr>
        <vertAlign val="superscript"/>
        <sz val="9"/>
        <rFont val="Geomanist Light"/>
        <family val="3"/>
      </rPr>
      <t xml:space="preserve">  1_/</t>
    </r>
  </si>
  <si>
    <r>
      <t xml:space="preserve">SLT 709 Sistemas Sur     </t>
    </r>
    <r>
      <rPr>
        <vertAlign val="superscript"/>
        <sz val="9"/>
        <rFont val="Geomanist Light"/>
        <family val="3"/>
      </rPr>
      <t>1_/</t>
    </r>
  </si>
  <si>
    <r>
      <t xml:space="preserve">CC Conversión El Encino de TG a CC     </t>
    </r>
    <r>
      <rPr>
        <vertAlign val="superscript"/>
        <sz val="9"/>
        <rFont val="Geomanist Light"/>
        <family val="3"/>
      </rPr>
      <t>1_/</t>
    </r>
  </si>
  <si>
    <r>
      <t xml:space="preserve">CCI Baja California Sur II     </t>
    </r>
    <r>
      <rPr>
        <vertAlign val="superscript"/>
        <sz val="9"/>
        <rFont val="Geomanist Light"/>
        <family val="3"/>
      </rPr>
      <t>1_/</t>
    </r>
  </si>
  <si>
    <r>
      <t xml:space="preserve">LT 807 Durango I     </t>
    </r>
    <r>
      <rPr>
        <vertAlign val="superscript"/>
        <sz val="9"/>
        <rFont val="Geomanist Light"/>
        <family val="3"/>
      </rPr>
      <t>1_/</t>
    </r>
  </si>
  <si>
    <r>
      <t xml:space="preserve">RM CCC Tula     </t>
    </r>
    <r>
      <rPr>
        <vertAlign val="superscript"/>
        <sz val="9"/>
        <rFont val="Geomanist Light"/>
        <family val="3"/>
      </rPr>
      <t>1_/</t>
    </r>
  </si>
  <si>
    <r>
      <t xml:space="preserve">RM CGT Cerro Prieto (U5)   </t>
    </r>
    <r>
      <rPr>
        <vertAlign val="superscript"/>
        <sz val="9"/>
        <rFont val="Geomanist Light"/>
        <family val="3"/>
      </rPr>
      <t xml:space="preserve"> 1_/</t>
    </r>
  </si>
  <si>
    <r>
      <t xml:space="preserve">RM CT Carbón II Unidades 2 y 4    </t>
    </r>
    <r>
      <rPr>
        <vertAlign val="superscript"/>
        <sz val="9"/>
        <rFont val="Geomanist Light"/>
        <family val="3"/>
      </rPr>
      <t xml:space="preserve"> 1_/</t>
    </r>
  </si>
  <si>
    <r>
      <t xml:space="preserve">RM CT Emilio Portes Gil Unidad 4    </t>
    </r>
    <r>
      <rPr>
        <vertAlign val="superscript"/>
        <sz val="9"/>
        <rFont val="Geomanist Light"/>
        <family val="3"/>
      </rPr>
      <t xml:space="preserve"> 1_/</t>
    </r>
  </si>
  <si>
    <r>
      <t xml:space="preserve">RM CT Francisco Pérez Ríos Unidad 5     </t>
    </r>
    <r>
      <rPr>
        <vertAlign val="superscript"/>
        <sz val="9"/>
        <rFont val="Geomanist Light"/>
        <family val="3"/>
      </rPr>
      <t>1_/</t>
    </r>
  </si>
  <si>
    <r>
      <t xml:space="preserve">RM CT Pdte. Adolfo López Mateos Unidades 3, 4, 5 y 6     </t>
    </r>
    <r>
      <rPr>
        <vertAlign val="superscript"/>
        <sz val="9"/>
        <rFont val="Geomanist Light"/>
        <family val="3"/>
      </rPr>
      <t>1_/</t>
    </r>
  </si>
  <si>
    <r>
      <t xml:space="preserve">RM CT Pdte. Plutarco Elías Calles Unidades 1 y 2     </t>
    </r>
    <r>
      <rPr>
        <vertAlign val="superscript"/>
        <sz val="9"/>
        <rFont val="Geomanist Light"/>
        <family val="3"/>
      </rPr>
      <t>1_/</t>
    </r>
  </si>
  <si>
    <r>
      <t xml:space="preserve">SE 811 Noroeste     </t>
    </r>
    <r>
      <rPr>
        <vertAlign val="superscript"/>
        <sz val="9"/>
        <rFont val="Geomanist Light"/>
        <family val="3"/>
      </rPr>
      <t>1_/</t>
    </r>
  </si>
  <si>
    <r>
      <t xml:space="preserve">SE 812 Golfo Norte    </t>
    </r>
    <r>
      <rPr>
        <vertAlign val="superscript"/>
        <sz val="9"/>
        <rFont val="Geomanist Light"/>
        <family val="3"/>
      </rPr>
      <t xml:space="preserve"> 1_/</t>
    </r>
  </si>
  <si>
    <r>
      <t xml:space="preserve">SE 813 División Bajío     </t>
    </r>
    <r>
      <rPr>
        <vertAlign val="superscript"/>
        <sz val="9"/>
        <rFont val="Geomanist Light"/>
        <family val="3"/>
      </rPr>
      <t>1_/</t>
    </r>
  </si>
  <si>
    <r>
      <t xml:space="preserve">SLT 801 Altiplano     </t>
    </r>
    <r>
      <rPr>
        <vertAlign val="superscript"/>
        <sz val="9"/>
        <rFont val="Geomanist Light"/>
        <family val="3"/>
      </rPr>
      <t>1_/</t>
    </r>
  </si>
  <si>
    <r>
      <t xml:space="preserve">SLT 802 Tamaulipas    </t>
    </r>
    <r>
      <rPr>
        <vertAlign val="superscript"/>
        <sz val="9"/>
        <rFont val="Geomanist Light"/>
        <family val="3"/>
      </rPr>
      <t xml:space="preserve"> 1_/</t>
    </r>
  </si>
  <si>
    <r>
      <t xml:space="preserve">SLT 803 Noine    </t>
    </r>
    <r>
      <rPr>
        <vertAlign val="superscript"/>
        <sz val="9"/>
        <rFont val="Geomanist Light"/>
        <family val="3"/>
      </rPr>
      <t xml:space="preserve"> 1_/</t>
    </r>
  </si>
  <si>
    <r>
      <t xml:space="preserve">CE La Venta II    </t>
    </r>
    <r>
      <rPr>
        <vertAlign val="superscript"/>
        <sz val="9"/>
        <rFont val="Geomanist Light"/>
        <family val="3"/>
      </rPr>
      <t xml:space="preserve"> 1_/</t>
    </r>
  </si>
  <si>
    <r>
      <t xml:space="preserve">LT Red Asociada Transmisión de la CE La Venta II   </t>
    </r>
    <r>
      <rPr>
        <vertAlign val="superscript"/>
        <sz val="9"/>
        <rFont val="Geomanist Light"/>
        <family val="3"/>
      </rPr>
      <t xml:space="preserve"> 1_/</t>
    </r>
  </si>
  <si>
    <r>
      <t xml:space="preserve">SE 911 Noreste     </t>
    </r>
    <r>
      <rPr>
        <vertAlign val="superscript"/>
        <sz val="9"/>
        <rFont val="Geomanist Light"/>
        <family val="3"/>
      </rPr>
      <t>1_/</t>
    </r>
  </si>
  <si>
    <r>
      <t xml:space="preserve">SE 912 División Oriente     </t>
    </r>
    <r>
      <rPr>
        <vertAlign val="superscript"/>
        <sz val="9"/>
        <rFont val="Geomanist Light"/>
        <family val="3"/>
      </rPr>
      <t>1_/</t>
    </r>
  </si>
  <si>
    <r>
      <t xml:space="preserve">SE 915 Occidental    </t>
    </r>
    <r>
      <rPr>
        <vertAlign val="superscript"/>
        <sz val="9"/>
        <rFont val="Geomanist Light"/>
        <family val="3"/>
      </rPr>
      <t xml:space="preserve"> 1_/</t>
    </r>
  </si>
  <si>
    <r>
      <t xml:space="preserve">SLT 901 Pacífico     </t>
    </r>
    <r>
      <rPr>
        <vertAlign val="superscript"/>
        <sz val="9"/>
        <rFont val="Geomanist Light"/>
        <family val="3"/>
      </rPr>
      <t>1_/</t>
    </r>
  </si>
  <si>
    <r>
      <t xml:space="preserve">SLT 902 Istmo     </t>
    </r>
    <r>
      <rPr>
        <vertAlign val="superscript"/>
        <sz val="9"/>
        <rFont val="Geomanist Light"/>
        <family val="3"/>
      </rPr>
      <t>1_/</t>
    </r>
  </si>
  <si>
    <r>
      <t xml:space="preserve">SLT 903 Cabo - Norte    </t>
    </r>
    <r>
      <rPr>
        <vertAlign val="superscript"/>
        <sz val="9"/>
        <rFont val="Geomanist Light"/>
        <family val="3"/>
      </rPr>
      <t xml:space="preserve"> 1_/</t>
    </r>
  </si>
  <si>
    <r>
      <t xml:space="preserve">CCC Baja California    </t>
    </r>
    <r>
      <rPr>
        <vertAlign val="superscript"/>
        <sz val="9"/>
        <rFont val="Geomanist Light"/>
        <family val="3"/>
      </rPr>
      <t xml:space="preserve"> 1_/</t>
    </r>
  </si>
  <si>
    <r>
      <t xml:space="preserve">RFO Red de Fibra Óptica Proyecto Sur    </t>
    </r>
    <r>
      <rPr>
        <vertAlign val="superscript"/>
        <sz val="9"/>
        <rFont val="Geomanist Light"/>
        <family val="3"/>
      </rPr>
      <t xml:space="preserve"> 1_/</t>
    </r>
  </si>
  <si>
    <r>
      <t xml:space="preserve">RFO Red de Fibra Óptica Proyecto Centro  </t>
    </r>
    <r>
      <rPr>
        <vertAlign val="superscript"/>
        <sz val="9"/>
        <rFont val="Geomanist Light"/>
        <family val="3"/>
      </rPr>
      <t xml:space="preserve">   1_/</t>
    </r>
  </si>
  <si>
    <r>
      <t xml:space="preserve">RM CT Puerto Libertad Unidad 4     </t>
    </r>
    <r>
      <rPr>
        <vertAlign val="superscript"/>
        <sz val="9"/>
        <rFont val="Geomanist Light"/>
        <family val="3"/>
      </rPr>
      <t>1_/</t>
    </r>
  </si>
  <si>
    <r>
      <t xml:space="preserve">RM CT Valle de México Unidades 5, 6 y 7    </t>
    </r>
    <r>
      <rPr>
        <vertAlign val="superscript"/>
        <sz val="9"/>
        <rFont val="Geomanist Light"/>
        <family val="3"/>
      </rPr>
      <t xml:space="preserve"> 1_/</t>
    </r>
  </si>
  <si>
    <r>
      <t xml:space="preserve">RM CCC Samalayuca II     </t>
    </r>
    <r>
      <rPr>
        <vertAlign val="superscript"/>
        <sz val="9"/>
        <rFont val="Geomanist Light"/>
        <family val="3"/>
      </rPr>
      <t>1_/</t>
    </r>
  </si>
  <si>
    <r>
      <t xml:space="preserve">RM CCC El Sauz    </t>
    </r>
    <r>
      <rPr>
        <vertAlign val="superscript"/>
        <sz val="9"/>
        <rFont val="Geomanist Light"/>
        <family val="3"/>
      </rPr>
      <t xml:space="preserve"> 1_/</t>
    </r>
  </si>
  <si>
    <r>
      <t xml:space="preserve">RM CCC Huinalá II    </t>
    </r>
    <r>
      <rPr>
        <vertAlign val="superscript"/>
        <sz val="9"/>
        <rFont val="Geomanist Light"/>
        <family val="3"/>
      </rPr>
      <t xml:space="preserve"> 1_/</t>
    </r>
  </si>
  <si>
    <r>
      <t xml:space="preserve">SE 1004 Compensación Dinámica Área Central     </t>
    </r>
    <r>
      <rPr>
        <vertAlign val="superscript"/>
        <sz val="9"/>
        <rFont val="Geomanist Light"/>
        <family val="3"/>
      </rPr>
      <t>1_/</t>
    </r>
  </si>
  <si>
    <r>
      <t xml:space="preserve">LT Red Transmisión  Asociada a la CC San Lorenzo   </t>
    </r>
    <r>
      <rPr>
        <vertAlign val="superscript"/>
        <sz val="9"/>
        <rFont val="Geomanist Light"/>
        <family val="3"/>
      </rPr>
      <t xml:space="preserve"> 1_/</t>
    </r>
  </si>
  <si>
    <r>
      <t xml:space="preserve">SLT 1001 Red de Transmisión Baja-Nogales    </t>
    </r>
    <r>
      <rPr>
        <vertAlign val="superscript"/>
        <sz val="9"/>
        <rFont val="Geomanist Light"/>
        <family val="3"/>
      </rPr>
      <t xml:space="preserve"> 1_/</t>
    </r>
  </si>
  <si>
    <r>
      <t xml:space="preserve">RM CT Puerto Libertad Unidades 2 y 3    </t>
    </r>
    <r>
      <rPr>
        <vertAlign val="superscript"/>
        <sz val="9"/>
        <rFont val="Geomanist Light"/>
        <family val="3"/>
      </rPr>
      <t xml:space="preserve"> 1_/</t>
    </r>
  </si>
  <si>
    <r>
      <t xml:space="preserve">RM CT Punta Prieta Unidad 2     </t>
    </r>
    <r>
      <rPr>
        <vertAlign val="superscript"/>
        <sz val="9"/>
        <rFont val="Geomanist Light"/>
        <family val="3"/>
      </rPr>
      <t>1_/</t>
    </r>
  </si>
  <si>
    <r>
      <t xml:space="preserve">SE 1123 Norte     </t>
    </r>
    <r>
      <rPr>
        <vertAlign val="superscript"/>
        <sz val="9"/>
        <rFont val="Geomanist Light"/>
        <family val="3"/>
      </rPr>
      <t>1_/</t>
    </r>
  </si>
  <si>
    <r>
      <t xml:space="preserve">SE 1206 Conversión a 400 kV de la LT Mazatlán II - La Higuera     </t>
    </r>
    <r>
      <rPr>
        <vertAlign val="superscript"/>
        <sz val="9"/>
        <rFont val="Geomanist Light"/>
        <family val="3"/>
      </rPr>
      <t>1_/</t>
    </r>
  </si>
  <si>
    <r>
      <t xml:space="preserve">SE 1202 Suministro de Energía a la Zona Manzanillo     </t>
    </r>
    <r>
      <rPr>
        <vertAlign val="superscript"/>
        <sz val="9"/>
        <rFont val="Geomanist Light"/>
        <family val="3"/>
      </rPr>
      <t>1_/</t>
    </r>
  </si>
  <si>
    <r>
      <t xml:space="preserve">LT Red de Transmisión asociada a la CG Los Humeros II     </t>
    </r>
    <r>
      <rPr>
        <vertAlign val="superscript"/>
        <sz val="9"/>
        <rFont val="Geomanist Light"/>
        <family val="3"/>
      </rPr>
      <t>1_/</t>
    </r>
  </si>
  <si>
    <r>
      <t xml:space="preserve">LT Red de Transmisión asociada a la CI Guerrero Negro III    </t>
    </r>
    <r>
      <rPr>
        <vertAlign val="superscript"/>
        <sz val="9"/>
        <rFont val="Geomanist Light"/>
        <family val="3"/>
      </rPr>
      <t xml:space="preserve"> 1_/</t>
    </r>
  </si>
  <si>
    <r>
      <t xml:space="preserve">SE 1403 Compensación Capacitiva de las Áreas Noroeste - Norte     </t>
    </r>
    <r>
      <rPr>
        <vertAlign val="superscript"/>
        <sz val="9"/>
        <rFont val="Geomanist Light"/>
        <family val="3"/>
      </rPr>
      <t>1_/</t>
    </r>
  </si>
  <si>
    <t>*_/ El tipo de cambio utilizado es de 19.6290 correspondiente al cierre de septiembre de 2024.</t>
  </si>
  <si>
    <t>1_/ Proyectos en operación que concluyeron sus obligaciones financieras como Pidiregas.</t>
  </si>
  <si>
    <r>
      <t xml:space="preserve">COMPROMISOS DE PROYECTOS DE INVERSION FINANCIADA DIRECTA Y CONDICIONADA RESPECTO A SU COSTO TOTAL ADJUDICADOS, EN CONSTRUCCIÓN Y OPERACIÓN  </t>
    </r>
    <r>
      <rPr>
        <b/>
        <vertAlign val="superscript"/>
        <sz val="11"/>
        <color theme="0"/>
        <rFont val="Geomanist Medium"/>
        <family val="3"/>
      </rPr>
      <t>p_/</t>
    </r>
  </si>
  <si>
    <r>
      <t xml:space="preserve">Red de Transmisión Asociada al CC Noreste    </t>
    </r>
    <r>
      <rPr>
        <vertAlign val="superscript"/>
        <sz val="9"/>
        <rFont val="Geomanist Light"/>
        <family val="3"/>
      </rPr>
      <t xml:space="preserve"> 1_/</t>
    </r>
  </si>
  <si>
    <r>
      <t xml:space="preserve">1805 Línea de Transmisión Huasteca - Monterrey    </t>
    </r>
    <r>
      <rPr>
        <vertAlign val="superscript"/>
        <sz val="9"/>
        <rFont val="Geomanist Light"/>
        <family val="3"/>
      </rPr>
      <t xml:space="preserve"> 1_/</t>
    </r>
  </si>
  <si>
    <r>
      <t xml:space="preserve">Topolobampo III    </t>
    </r>
    <r>
      <rPr>
        <vertAlign val="superscript"/>
        <sz val="9"/>
        <rFont val="Geomanist Light"/>
        <family val="3"/>
      </rPr>
      <t xml:space="preserve"> 1_/</t>
    </r>
  </si>
  <si>
    <t>1_/ Se modificaron los montos contratados y comprometidos de algunos proyectos con respecto al Presupuesto de Egresos de la Federación 2024, en virtud de que el monto comprometido era mayor al monto contratado.</t>
  </si>
  <si>
    <t>*_/  El tipo de cambio utilizado es de 19.6290 correspondiente al cierre de septirmbre de 2024.</t>
  </si>
  <si>
    <t>Enero - septiembre</t>
  </si>
  <si>
    <t>Con base en los artículos 107 fracción I inciso d) de la Ley Federal de Presupuesto y Responsabilidad Hacendaria y 205 de su Reglamento</t>
  </si>
  <si>
    <r>
      <t xml:space="preserve">Nombre del Proyecto </t>
    </r>
    <r>
      <rPr>
        <b/>
        <vertAlign val="superscript"/>
        <sz val="9"/>
        <rFont val="Geomanist Medium"/>
        <family val="3"/>
      </rPr>
      <t>2_/</t>
    </r>
  </si>
  <si>
    <r>
      <t xml:space="preserve">Inicio de operaciones </t>
    </r>
    <r>
      <rPr>
        <b/>
        <vertAlign val="superscript"/>
        <sz val="9"/>
        <rFont val="Geomanist Medium"/>
        <family val="3"/>
      </rPr>
      <t>3_/</t>
    </r>
  </si>
  <si>
    <r>
      <t xml:space="preserve">Término de obligaciones </t>
    </r>
    <r>
      <rPr>
        <b/>
        <vertAlign val="superscript"/>
        <sz val="9"/>
        <rFont val="Geomanist Medium"/>
        <family val="3"/>
      </rPr>
      <t>4_/</t>
    </r>
    <r>
      <rPr>
        <b/>
        <sz val="9"/>
        <rFont val="Geomanist Medium"/>
        <family val="3"/>
      </rPr>
      <t xml:space="preserve"> </t>
    </r>
  </si>
  <si>
    <r>
      <t xml:space="preserve">VALOR PRESENTE NETO POR PROYECTO DE INVERSIÓN FINANCIADA DIRECTA  </t>
    </r>
    <r>
      <rPr>
        <b/>
        <vertAlign val="superscript"/>
        <sz val="11"/>
        <color theme="0"/>
        <rFont val="Geomanist Medium"/>
        <family val="3"/>
      </rPr>
      <t>P_/</t>
    </r>
  </si>
  <si>
    <t>1_/ El tipo de cambio utilizado para la presentación de la información en pesos es de 19.6290 el cual corresponde al cierre del tercer Trimestre del 2024.</t>
  </si>
  <si>
    <r>
      <t xml:space="preserve">VALOR PRESENTE NETO POR PROYECTO DE INVERSIÓN FINANCIADA CONDICIONADA </t>
    </r>
    <r>
      <rPr>
        <b/>
        <vertAlign val="superscript"/>
        <sz val="11"/>
        <color theme="0"/>
        <rFont val="Geomanist Medium"/>
        <family val="3"/>
      </rPr>
      <t xml:space="preserve"> P_/</t>
    </r>
  </si>
  <si>
    <r>
      <t xml:space="preserve">(Millones de pesos a precios de 2024)  </t>
    </r>
    <r>
      <rPr>
        <b/>
        <vertAlign val="superscript"/>
        <sz val="11"/>
        <color theme="0"/>
        <rFont val="Geomanist Light"/>
        <family val="3"/>
      </rPr>
      <t>1_/</t>
    </r>
  </si>
  <si>
    <r>
      <t>Autorizados en 1997</t>
    </r>
    <r>
      <rPr>
        <b/>
        <vertAlign val="superscript"/>
        <sz val="9"/>
        <rFont val="Geomanist Medium"/>
        <family val="3"/>
      </rPr>
      <t xml:space="preserve"> </t>
    </r>
  </si>
  <si>
    <t>2_/ El tipo de cambio utilizado para la presentación de la información en pesos es de 19.6290 el cual corresponde al cierre del tercer Trimestre del 2024.</t>
  </si>
  <si>
    <r>
      <t>(Millones de pesos a precios de 2024)</t>
    </r>
    <r>
      <rPr>
        <b/>
        <vertAlign val="superscript"/>
        <sz val="11"/>
        <color indexed="9"/>
        <rFont val="Geomanist Light"/>
        <family val="3"/>
      </rPr>
      <t xml:space="preserve"> *_/</t>
    </r>
  </si>
  <si>
    <r>
      <t xml:space="preserve">(Millones de pesos a precios de 2024) </t>
    </r>
    <r>
      <rPr>
        <b/>
        <vertAlign val="superscript"/>
        <sz val="11"/>
        <color theme="0"/>
        <rFont val="Geomanist Light"/>
        <family val="3"/>
      </rPr>
      <t xml:space="preserve"> *_/</t>
    </r>
  </si>
  <si>
    <r>
      <t xml:space="preserve">(Millones de pesos a precios de 2024) </t>
    </r>
    <r>
      <rPr>
        <b/>
        <vertAlign val="superscript"/>
        <sz val="11"/>
        <color theme="0"/>
        <rFont val="Geomanist Light"/>
        <family val="3"/>
      </rPr>
      <t>P_/</t>
    </r>
  </si>
  <si>
    <t>Hasta 2023</t>
  </si>
  <si>
    <t>En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</si>
</sst>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3" formatCode="_-* #,##0.00_-;\-* #,##0.00_-;_-* &quot;-&quot;??_-;_-@_-"/>
    <numFmt numFmtId="164" formatCode="_-* #,##0_-;\-* #,##0_-;_-* &quot;-&quot;??_-;_-@_-"/>
    <numFmt numFmtId="165" formatCode="#,##0.0_);[Red]\(#,##0.0\)"/>
    <numFmt numFmtId="166" formatCode="#,##0.00000000000000_);[Red]\(#,##0.00000000000000\)"/>
    <numFmt numFmtId="167" formatCode="0.0"/>
    <numFmt numFmtId="168" formatCode="#,##0.0_ ;[Red]\-#,##0.0\ "/>
    <numFmt numFmtId="169" formatCode="#,##0.0"/>
    <numFmt numFmtId="170" formatCode="_(* #,##0.00_);_(* \(#,##0.00\);_(* &quot;-&quot;??_);_(@_)"/>
    <numFmt numFmtId="171" formatCode="_(* #,##0.0_);_(* \(#,##0.0\);_(* &quot;-&quot;??_);_(@_)"/>
    <numFmt numFmtId="172" formatCode="_-* #,##0.0_-;\-* #,##0.0_-;_-* &quot;-&quot;??_-;_-@_-"/>
    <numFmt numFmtId="173" formatCode="_-* #,##0.0_-;\-* #,##0.0_-;_-* &quot;-&quot;?_-;_-@_-"/>
    <numFmt numFmtId="174" formatCode="#,##0.0_);\(#,##0.0\)"/>
    <numFmt numFmtId="175" formatCode="_(* #,##0.0_);_(* \(#,##0.0\);_(* &quot;-&quot;?_);_(@_)"/>
    <numFmt numFmtId="176" formatCode="0.000"/>
  </numFmts>
  <fonts count="69" x14ac:knownFonts="1">
    <font>
      <sz val="11"/>
      <color theme="1"/>
      <name val="Calibri"/>
      <family val="2"/>
      <scheme val="minor"/>
    </font>
    <font>
      <sz val="11"/>
      <color theme="1"/>
      <name val="Calibri"/>
      <family val="2"/>
      <scheme val="minor"/>
    </font>
    <font>
      <sz val="8"/>
      <color theme="1"/>
      <name val="Calibri"/>
      <family val="2"/>
      <scheme val="minor"/>
    </font>
    <font>
      <sz val="10"/>
      <name val="Arial"/>
      <family val="2"/>
    </font>
    <font>
      <sz val="8"/>
      <name val="Arial"/>
      <family val="2"/>
    </font>
    <font>
      <b/>
      <sz val="10"/>
      <name val="Arial"/>
      <family val="2"/>
    </font>
    <font>
      <sz val="9"/>
      <color theme="1"/>
      <name val="Calibri"/>
      <family val="2"/>
      <scheme val="minor"/>
    </font>
    <font>
      <sz val="9"/>
      <name val="Arial"/>
      <family val="2"/>
    </font>
    <font>
      <sz val="11"/>
      <color theme="1"/>
      <name val="Arial"/>
      <family val="2"/>
    </font>
    <font>
      <sz val="11"/>
      <name val="Arial"/>
      <family val="2"/>
    </font>
    <font>
      <b/>
      <sz val="11"/>
      <name val="Arial"/>
      <family val="2"/>
    </font>
    <font>
      <sz val="13"/>
      <name val="Arial"/>
      <family val="2"/>
    </font>
    <font>
      <sz val="11"/>
      <color rgb="FF000000"/>
      <name val="Calibri"/>
      <family val="2"/>
    </font>
    <font>
      <sz val="9"/>
      <color indexed="9"/>
      <name val="Arial"/>
      <family val="2"/>
    </font>
    <font>
      <sz val="14"/>
      <name val="Arial"/>
      <family val="2"/>
    </font>
    <font>
      <sz val="12"/>
      <name val="Arial"/>
      <family val="2"/>
    </font>
    <font>
      <sz val="14"/>
      <color indexed="22"/>
      <name val="Arial"/>
      <family val="2"/>
    </font>
    <font>
      <b/>
      <sz val="9"/>
      <color indexed="81"/>
      <name val="Tahoma"/>
      <family val="2"/>
    </font>
    <font>
      <sz val="7"/>
      <name val="Arial"/>
      <family val="2"/>
    </font>
    <font>
      <sz val="12"/>
      <color theme="0"/>
      <name val="Arial"/>
      <family val="2"/>
    </font>
    <font>
      <b/>
      <sz val="13"/>
      <color theme="1"/>
      <name val="Montserrat"/>
    </font>
    <font>
      <sz val="9"/>
      <name val="Montserrat"/>
    </font>
    <font>
      <b/>
      <sz val="13"/>
      <color theme="0"/>
      <name val="Geomanist Medium"/>
      <family val="3"/>
    </font>
    <font>
      <b/>
      <sz val="13"/>
      <color indexed="23"/>
      <name val="Geomanist Medium"/>
      <family val="3"/>
    </font>
    <font>
      <sz val="10"/>
      <name val="Geomanist Medium"/>
      <family val="3"/>
    </font>
    <font>
      <b/>
      <sz val="13"/>
      <color theme="1"/>
      <name val="Geomanist Medium"/>
      <family val="3"/>
    </font>
    <font>
      <sz val="11"/>
      <color theme="1"/>
      <name val="Geomanist Medium"/>
      <family val="3"/>
    </font>
    <font>
      <b/>
      <sz val="10"/>
      <name val="Geomanist Medium"/>
      <family val="3"/>
    </font>
    <font>
      <b/>
      <sz val="11"/>
      <color theme="0"/>
      <name val="Geomanist Medium"/>
      <family val="3"/>
    </font>
    <font>
      <b/>
      <vertAlign val="superscript"/>
      <sz val="11"/>
      <color theme="0"/>
      <name val="Geomanist Medium"/>
      <family val="3"/>
    </font>
    <font>
      <sz val="11"/>
      <color theme="0"/>
      <name val="Geomanist Medium"/>
      <family val="3"/>
    </font>
    <font>
      <b/>
      <sz val="11"/>
      <color theme="0"/>
      <name val="Geomanist Light"/>
      <family val="3"/>
    </font>
    <font>
      <sz val="8"/>
      <name val="Geomanist Light"/>
      <family val="3"/>
    </font>
    <font>
      <sz val="9"/>
      <name val="Geomanist Light"/>
      <family val="3"/>
    </font>
    <font>
      <sz val="9"/>
      <color indexed="8"/>
      <name val="Geomanist Light"/>
      <family val="3"/>
    </font>
    <font>
      <sz val="10"/>
      <name val="Geomanist Light"/>
      <family val="3"/>
    </font>
    <font>
      <sz val="11"/>
      <color theme="1"/>
      <name val="Geomanist Light"/>
      <family val="3"/>
    </font>
    <font>
      <sz val="8"/>
      <name val="Geomanist Medium"/>
      <family val="3"/>
    </font>
    <font>
      <sz val="9"/>
      <name val="Geomanist Medium"/>
      <family val="3"/>
    </font>
    <font>
      <sz val="9"/>
      <color indexed="8"/>
      <name val="Geomanist Medium"/>
      <family val="3"/>
    </font>
    <font>
      <vertAlign val="superscript"/>
      <sz val="9"/>
      <color indexed="8"/>
      <name val="Geomanist Medium"/>
      <family val="3"/>
    </font>
    <font>
      <vertAlign val="superscript"/>
      <sz val="9"/>
      <name val="Geomanist Medium"/>
      <family val="3"/>
    </font>
    <font>
      <b/>
      <sz val="9"/>
      <name val="Geomanist Light"/>
      <family val="3"/>
    </font>
    <font>
      <sz val="9"/>
      <color theme="1"/>
      <name val="Geomanist Light"/>
      <family val="3"/>
    </font>
    <font>
      <vertAlign val="superscript"/>
      <sz val="9"/>
      <color theme="1"/>
      <name val="Geomanist Light"/>
      <family val="3"/>
    </font>
    <font>
      <b/>
      <sz val="9"/>
      <name val="Geomanist Medium"/>
      <family val="3"/>
    </font>
    <font>
      <b/>
      <sz val="9"/>
      <color theme="1"/>
      <name val="Geomanist Medium"/>
      <family val="3"/>
    </font>
    <font>
      <b/>
      <sz val="13"/>
      <color theme="1"/>
      <name val="Geomanist Light"/>
      <family val="3"/>
    </font>
    <font>
      <sz val="11"/>
      <name val="Geomanist Light"/>
      <family val="3"/>
    </font>
    <font>
      <b/>
      <sz val="13"/>
      <name val="Geomanist Medium"/>
      <family val="3"/>
    </font>
    <font>
      <sz val="6"/>
      <name val="Geomanist Light"/>
      <family val="3"/>
    </font>
    <font>
      <b/>
      <sz val="9"/>
      <name val="Montserrat"/>
    </font>
    <font>
      <b/>
      <sz val="12"/>
      <color indexed="23"/>
      <name val="Geomanist Light"/>
      <family val="3"/>
    </font>
    <font>
      <b/>
      <sz val="9"/>
      <color indexed="8"/>
      <name val="Geomanist Light"/>
      <family val="3"/>
    </font>
    <font>
      <b/>
      <sz val="13"/>
      <color indexed="23"/>
      <name val="Geomanist Light"/>
      <family val="3"/>
    </font>
    <font>
      <b/>
      <sz val="12"/>
      <color indexed="23"/>
      <name val="Geomanist Medium"/>
      <family val="3"/>
    </font>
    <font>
      <b/>
      <vertAlign val="superscript"/>
      <sz val="11"/>
      <color indexed="9"/>
      <name val="Geomanist Medium"/>
      <family val="3"/>
    </font>
    <font>
      <b/>
      <sz val="9"/>
      <color indexed="8"/>
      <name val="Geomanist Medium"/>
      <family val="3"/>
    </font>
    <font>
      <vertAlign val="superscript"/>
      <sz val="9"/>
      <name val="Geomanist Light"/>
      <family val="3"/>
    </font>
    <font>
      <b/>
      <sz val="9"/>
      <color theme="0"/>
      <name val="Geomanist Light"/>
      <family val="3"/>
    </font>
    <font>
      <sz val="9"/>
      <color rgb="FFFF0000"/>
      <name val="Geomanist Light"/>
      <family val="3"/>
    </font>
    <font>
      <b/>
      <sz val="9"/>
      <color theme="0"/>
      <name val="Geomanist Medium"/>
      <family val="3"/>
    </font>
    <font>
      <sz val="12"/>
      <name val="Geomanist Light"/>
      <family val="3"/>
    </font>
    <font>
      <b/>
      <sz val="11"/>
      <color indexed="8"/>
      <name val="Geomanist Medium"/>
      <family val="3"/>
    </font>
    <font>
      <b/>
      <vertAlign val="superscript"/>
      <sz val="9"/>
      <name val="Geomanist Medium"/>
      <family val="3"/>
    </font>
    <font>
      <sz val="9"/>
      <color theme="0"/>
      <name val="Geomanist Medium"/>
      <family val="3"/>
    </font>
    <font>
      <sz val="9"/>
      <color indexed="9"/>
      <name val="Geomanist Medium"/>
      <family val="3"/>
    </font>
    <font>
      <b/>
      <vertAlign val="superscript"/>
      <sz val="11"/>
      <color theme="0"/>
      <name val="Geomanist Light"/>
      <family val="3"/>
    </font>
    <font>
      <b/>
      <vertAlign val="superscript"/>
      <sz val="11"/>
      <color indexed="9"/>
      <name val="Geomanist Light"/>
      <family val="3"/>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D4C19C"/>
        <bgColor indexed="64"/>
      </patternFill>
    </fill>
    <fill>
      <patternFill patternType="solid">
        <fgColor theme="0" tint="-4.9989318521683403E-2"/>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medium">
        <color theme="0" tint="-0.499984740745262"/>
      </bottom>
      <diagonal/>
    </border>
    <border>
      <left/>
      <right/>
      <top style="medium">
        <color theme="0" tint="-0.499984740745262"/>
      </top>
      <bottom/>
      <diagonal/>
    </border>
    <border>
      <left/>
      <right/>
      <top style="medium">
        <color theme="0" tint="-0.499984740745262"/>
      </top>
      <bottom style="medium">
        <color theme="0" tint="-0.499984740745262"/>
      </bottom>
      <diagonal/>
    </border>
  </borders>
  <cellStyleXfs count="11">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170" fontId="3" fillId="0" borderId="0" applyFont="0" applyFill="0" applyBorder="0" applyAlignment="0" applyProtection="0"/>
    <xf numFmtId="167" fontId="3" fillId="0" borderId="0"/>
    <xf numFmtId="43" fontId="3"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3" fillId="0" borderId="0"/>
  </cellStyleXfs>
  <cellXfs count="368">
    <xf numFmtId="0" fontId="0" fillId="0" borderId="0" xfId="0"/>
    <xf numFmtId="0" fontId="0" fillId="0" borderId="0" xfId="0" applyAlignment="1">
      <alignment horizontal="left" indent="1"/>
    </xf>
    <xf numFmtId="1" fontId="0" fillId="0" borderId="0" xfId="0" applyNumberFormat="1"/>
    <xf numFmtId="164" fontId="0" fillId="0" borderId="0" xfId="1" applyNumberFormat="1" applyFont="1" applyBorder="1"/>
    <xf numFmtId="164" fontId="2" fillId="0" borderId="0" xfId="1" applyNumberFormat="1" applyFont="1" applyFill="1" applyBorder="1" applyAlignment="1">
      <alignment horizontal="center"/>
    </xf>
    <xf numFmtId="0" fontId="3" fillId="0" borderId="0" xfId="3" applyAlignment="1">
      <alignment horizontal="right"/>
    </xf>
    <xf numFmtId="0" fontId="4" fillId="0" borderId="0" xfId="0" applyFont="1" applyAlignment="1">
      <alignment horizontal="right"/>
    </xf>
    <xf numFmtId="0" fontId="3" fillId="0" borderId="0" xfId="3"/>
    <xf numFmtId="49" fontId="3" fillId="0" borderId="0" xfId="3" applyNumberFormat="1"/>
    <xf numFmtId="49" fontId="3" fillId="0" borderId="0" xfId="3" applyNumberFormat="1" applyAlignment="1">
      <alignment vertical="center"/>
    </xf>
    <xf numFmtId="0" fontId="5" fillId="0" borderId="0" xfId="3" applyFont="1"/>
    <xf numFmtId="0" fontId="6" fillId="0" borderId="0" xfId="0" applyFont="1"/>
    <xf numFmtId="0" fontId="0" fillId="0" borderId="0" xfId="0" applyAlignment="1">
      <alignment horizontal="right"/>
    </xf>
    <xf numFmtId="0" fontId="8" fillId="0" borderId="0" xfId="0" applyFont="1" applyAlignment="1">
      <alignment horizontal="right"/>
    </xf>
    <xf numFmtId="0" fontId="7" fillId="2" borderId="0" xfId="0" applyFont="1" applyFill="1"/>
    <xf numFmtId="43" fontId="10" fillId="2" borderId="0" xfId="1" applyFont="1" applyFill="1"/>
    <xf numFmtId="0" fontId="11" fillId="0" borderId="0" xfId="0" applyFont="1"/>
    <xf numFmtId="0" fontId="9" fillId="0" borderId="0" xfId="3" applyFont="1" applyAlignment="1">
      <alignment vertical="center"/>
    </xf>
    <xf numFmtId="0" fontId="4" fillId="0" borderId="0" xfId="3" applyFont="1" applyAlignment="1">
      <alignment vertical="center"/>
    </xf>
    <xf numFmtId="0" fontId="9" fillId="0" borderId="0" xfId="3" quotePrefix="1" applyFont="1" applyAlignment="1">
      <alignment vertical="center"/>
    </xf>
    <xf numFmtId="0" fontId="3" fillId="0" borderId="0" xfId="3" applyAlignment="1">
      <alignment vertical="center"/>
    </xf>
    <xf numFmtId="172" fontId="3" fillId="0" borderId="0" xfId="1" applyNumberFormat="1" applyFont="1" applyFill="1" applyAlignment="1">
      <alignment vertical="center"/>
    </xf>
    <xf numFmtId="0" fontId="3" fillId="0" borderId="0" xfId="3" applyAlignment="1">
      <alignment horizontal="left" vertical="center"/>
    </xf>
    <xf numFmtId="172" fontId="12" fillId="0" borderId="0" xfId="7" applyNumberFormat="1" applyFont="1" applyFill="1" applyBorder="1" applyAlignment="1">
      <alignment vertical="center"/>
    </xf>
    <xf numFmtId="0" fontId="7" fillId="0" borderId="0" xfId="3" applyFont="1" applyAlignment="1">
      <alignment vertical="center"/>
    </xf>
    <xf numFmtId="0" fontId="13" fillId="0" borderId="0" xfId="3" applyFont="1" applyAlignment="1">
      <alignment vertical="center"/>
    </xf>
    <xf numFmtId="0" fontId="14" fillId="0" borderId="0" xfId="3" applyFont="1" applyAlignment="1">
      <alignment vertical="center"/>
    </xf>
    <xf numFmtId="0" fontId="15" fillId="0" borderId="0" xfId="3" applyFont="1" applyAlignment="1">
      <alignment vertical="center"/>
    </xf>
    <xf numFmtId="0" fontId="16" fillId="0" borderId="0" xfId="3" applyFont="1" applyAlignment="1">
      <alignment vertical="center"/>
    </xf>
    <xf numFmtId="0" fontId="19" fillId="0" borderId="0" xfId="3" applyFont="1" applyAlignment="1">
      <alignment vertical="center"/>
    </xf>
    <xf numFmtId="0" fontId="7" fillId="0" borderId="0" xfId="3" applyFont="1" applyAlignment="1">
      <alignment horizontal="center" vertical="center"/>
    </xf>
    <xf numFmtId="0" fontId="24" fillId="0" borderId="0" xfId="3" applyFont="1"/>
    <xf numFmtId="0" fontId="25" fillId="0" borderId="0" xfId="0" applyFont="1" applyAlignment="1">
      <alignment horizontal="left" wrapText="1"/>
    </xf>
    <xf numFmtId="0" fontId="24" fillId="0" borderId="4" xfId="3" applyFont="1" applyBorder="1"/>
    <xf numFmtId="0" fontId="25" fillId="0" borderId="5" xfId="0" applyFont="1" applyBorder="1" applyAlignment="1">
      <alignment horizontal="center"/>
    </xf>
    <xf numFmtId="0" fontId="26" fillId="0" borderId="5" xfId="0" applyFont="1" applyBorder="1"/>
    <xf numFmtId="0" fontId="27" fillId="0" borderId="0" xfId="3" applyFont="1"/>
    <xf numFmtId="49" fontId="33" fillId="0" borderId="6" xfId="3" applyNumberFormat="1" applyFont="1" applyBorder="1" applyAlignment="1">
      <alignment horizontal="center"/>
    </xf>
    <xf numFmtId="49" fontId="34" fillId="0" borderId="6" xfId="3" applyNumberFormat="1" applyFont="1" applyBorder="1" applyAlignment="1">
      <alignment horizontal="center"/>
    </xf>
    <xf numFmtId="0" fontId="34" fillId="0" borderId="6" xfId="3" applyFont="1" applyBorder="1" applyAlignment="1">
      <alignment horizontal="center" vertical="center"/>
    </xf>
    <xf numFmtId="0" fontId="36" fillId="0" borderId="0" xfId="0" applyFont="1"/>
    <xf numFmtId="0" fontId="39" fillId="0" borderId="0" xfId="3" applyFont="1" applyAlignment="1">
      <alignment horizontal="center"/>
    </xf>
    <xf numFmtId="0" fontId="39" fillId="0" borderId="0" xfId="3" applyFont="1" applyAlignment="1">
      <alignment horizontal="center" vertical="center"/>
    </xf>
    <xf numFmtId="0" fontId="38" fillId="0" borderId="0" xfId="3" applyFont="1" applyAlignment="1">
      <alignment horizontal="center" vertical="center"/>
    </xf>
    <xf numFmtId="0" fontId="39" fillId="0" borderId="0" xfId="3" applyFont="1" applyAlignment="1">
      <alignment horizontal="center" vertical="center" wrapText="1"/>
    </xf>
    <xf numFmtId="1" fontId="38" fillId="0" borderId="1" xfId="3" applyNumberFormat="1" applyFont="1" applyBorder="1" applyAlignment="1">
      <alignment horizontal="center"/>
    </xf>
    <xf numFmtId="49" fontId="39" fillId="0" borderId="1" xfId="3" applyNumberFormat="1" applyFont="1" applyBorder="1" applyAlignment="1">
      <alignment horizontal="center"/>
    </xf>
    <xf numFmtId="49" fontId="38" fillId="0" borderId="1" xfId="3" applyNumberFormat="1" applyFont="1" applyBorder="1" applyAlignment="1">
      <alignment horizontal="center"/>
    </xf>
    <xf numFmtId="0" fontId="39" fillId="0" borderId="1" xfId="3" applyFont="1" applyBorder="1" applyAlignment="1">
      <alignment horizontal="center" vertical="center"/>
    </xf>
    <xf numFmtId="0" fontId="43" fillId="0" borderId="0" xfId="0" applyFont="1" applyAlignment="1">
      <alignment horizontal="left"/>
    </xf>
    <xf numFmtId="0" fontId="33" fillId="0" borderId="0" xfId="3" applyFont="1" applyAlignment="1">
      <alignment horizontal="left"/>
    </xf>
    <xf numFmtId="1" fontId="43" fillId="0" borderId="0" xfId="1" applyNumberFormat="1" applyFont="1" applyBorder="1"/>
    <xf numFmtId="49" fontId="34" fillId="0" borderId="0" xfId="0" applyNumberFormat="1" applyFont="1" applyAlignment="1">
      <alignment horizontal="center" vertical="center"/>
    </xf>
    <xf numFmtId="164" fontId="43" fillId="0" borderId="0" xfId="1" applyNumberFormat="1" applyFont="1" applyBorder="1"/>
    <xf numFmtId="0" fontId="43" fillId="0" borderId="0" xfId="0" applyFont="1"/>
    <xf numFmtId="0" fontId="43" fillId="0" borderId="0" xfId="0" applyFont="1" applyAlignment="1">
      <alignment horizontal="left" indent="1"/>
    </xf>
    <xf numFmtId="0" fontId="43" fillId="0" borderId="0" xfId="0" applyFont="1" applyAlignment="1">
      <alignment horizontal="center"/>
    </xf>
    <xf numFmtId="0" fontId="33" fillId="0" borderId="0" xfId="3" applyFont="1" applyAlignment="1">
      <alignment horizontal="center" wrapText="1"/>
    </xf>
    <xf numFmtId="1" fontId="28" fillId="4" borderId="0" xfId="3" applyNumberFormat="1" applyFont="1" applyFill="1" applyAlignment="1">
      <alignment horizontal="left" vertical="center"/>
    </xf>
    <xf numFmtId="0" fontId="28" fillId="4" borderId="0" xfId="3" applyFont="1" applyFill="1" applyAlignment="1">
      <alignment horizontal="left" vertical="top"/>
    </xf>
    <xf numFmtId="0" fontId="28" fillId="4" borderId="0" xfId="3" applyFont="1" applyFill="1" applyAlignment="1">
      <alignment horizontal="left"/>
    </xf>
    <xf numFmtId="0" fontId="30" fillId="4" borderId="0" xfId="3" applyFont="1" applyFill="1" applyAlignment="1">
      <alignment horizontal="left"/>
    </xf>
    <xf numFmtId="0" fontId="28" fillId="4" borderId="0" xfId="3" applyFont="1" applyFill="1" applyAlignment="1">
      <alignment vertical="top"/>
    </xf>
    <xf numFmtId="0" fontId="28" fillId="4" borderId="0" xfId="3" applyFont="1" applyFill="1"/>
    <xf numFmtId="0" fontId="28" fillId="4" borderId="0" xfId="3" applyFont="1" applyFill="1" applyAlignment="1">
      <alignment horizontal="left" indent="1"/>
    </xf>
    <xf numFmtId="2" fontId="28" fillId="4" borderId="0" xfId="3" applyNumberFormat="1" applyFont="1" applyFill="1" applyAlignment="1">
      <alignment horizontal="left" vertical="center"/>
    </xf>
    <xf numFmtId="0" fontId="28" fillId="4" borderId="0" xfId="0" applyFont="1" applyFill="1" applyAlignment="1">
      <alignment horizontal="left"/>
    </xf>
    <xf numFmtId="1" fontId="31" fillId="4" borderId="0" xfId="3" applyNumberFormat="1" applyFont="1" applyFill="1" applyAlignment="1">
      <alignment horizontal="left" vertical="center"/>
    </xf>
    <xf numFmtId="169" fontId="42" fillId="5" borderId="0" xfId="3" applyNumberFormat="1" applyFont="1" applyFill="1" applyBorder="1" applyAlignment="1">
      <alignment horizontal="right" vertical="top"/>
    </xf>
    <xf numFmtId="0" fontId="42" fillId="5" borderId="0" xfId="3" applyFont="1" applyFill="1" applyBorder="1" applyAlignment="1">
      <alignment wrapText="1"/>
    </xf>
    <xf numFmtId="1" fontId="33" fillId="5" borderId="0" xfId="0" applyNumberFormat="1" applyFont="1" applyFill="1" applyBorder="1" applyAlignment="1">
      <alignment horizontal="right"/>
    </xf>
    <xf numFmtId="0" fontId="33" fillId="5" borderId="0" xfId="3" applyFont="1" applyFill="1" applyBorder="1" applyAlignment="1">
      <alignment horizontal="center" vertical="top" wrapText="1"/>
    </xf>
    <xf numFmtId="169" fontId="33" fillId="5" borderId="0" xfId="3" applyNumberFormat="1" applyFont="1" applyFill="1" applyBorder="1" applyAlignment="1">
      <alignment horizontal="right" vertical="top"/>
    </xf>
    <xf numFmtId="169" fontId="33" fillId="5" borderId="0" xfId="0" applyNumberFormat="1" applyFont="1" applyFill="1" applyBorder="1" applyAlignment="1">
      <alignment horizontal="right" vertical="top"/>
    </xf>
    <xf numFmtId="0" fontId="43" fillId="5" borderId="0" xfId="0" applyFont="1" applyFill="1" applyBorder="1" applyAlignment="1">
      <alignment horizontal="left"/>
    </xf>
    <xf numFmtId="1" fontId="33" fillId="5" borderId="0" xfId="3" applyNumberFormat="1" applyFont="1" applyFill="1" applyBorder="1" applyAlignment="1">
      <alignment wrapText="1"/>
    </xf>
    <xf numFmtId="165" fontId="33" fillId="5" borderId="0" xfId="3" applyNumberFormat="1" applyFont="1" applyFill="1" applyBorder="1" applyAlignment="1">
      <alignment horizontal="center" vertical="top"/>
    </xf>
    <xf numFmtId="166" fontId="33" fillId="5" borderId="0" xfId="3" applyNumberFormat="1" applyFont="1" applyFill="1" applyBorder="1" applyAlignment="1">
      <alignment horizontal="left"/>
    </xf>
    <xf numFmtId="0" fontId="43" fillId="5" borderId="0" xfId="0" applyFont="1" applyFill="1" applyBorder="1" applyAlignment="1"/>
    <xf numFmtId="0" fontId="33" fillId="5" borderId="0" xfId="3" applyFont="1" applyFill="1" applyBorder="1" applyAlignment="1">
      <alignment horizontal="left"/>
    </xf>
    <xf numFmtId="1" fontId="33" fillId="5" borderId="0" xfId="3" applyNumberFormat="1" applyFont="1" applyFill="1" applyBorder="1" applyAlignment="1"/>
    <xf numFmtId="169" fontId="43" fillId="5" borderId="0" xfId="0" applyNumberFormat="1" applyFont="1" applyFill="1" applyBorder="1" applyAlignment="1">
      <alignment horizontal="right" vertical="top"/>
    </xf>
    <xf numFmtId="1" fontId="33" fillId="5" borderId="4" xfId="0" applyNumberFormat="1" applyFont="1" applyFill="1" applyBorder="1" applyAlignment="1">
      <alignment horizontal="right"/>
    </xf>
    <xf numFmtId="0" fontId="43" fillId="5" borderId="4" xfId="0" applyFont="1" applyFill="1" applyBorder="1" applyAlignment="1">
      <alignment horizontal="left"/>
    </xf>
    <xf numFmtId="0" fontId="33" fillId="5" borderId="4" xfId="3" applyFont="1" applyFill="1" applyBorder="1" applyAlignment="1">
      <alignment horizontal="center" vertical="top" wrapText="1"/>
    </xf>
    <xf numFmtId="169" fontId="33" fillId="5" borderId="4" xfId="3" applyNumberFormat="1" applyFont="1" applyFill="1" applyBorder="1" applyAlignment="1">
      <alignment horizontal="right" vertical="top"/>
    </xf>
    <xf numFmtId="169" fontId="33" fillId="5" borderId="4" xfId="0" applyNumberFormat="1" applyFont="1" applyFill="1" applyBorder="1" applyAlignment="1">
      <alignment horizontal="right" vertical="top"/>
    </xf>
    <xf numFmtId="0" fontId="24" fillId="0" borderId="0" xfId="3" applyFont="1" applyAlignment="1">
      <alignment horizontal="right"/>
    </xf>
    <xf numFmtId="1" fontId="38" fillId="5" borderId="0" xfId="3" applyNumberFormat="1" applyFont="1" applyFill="1" applyBorder="1" applyAlignment="1">
      <alignment horizontal="center"/>
    </xf>
    <xf numFmtId="0" fontId="45" fillId="5" borderId="0" xfId="3" applyFont="1" applyFill="1" applyBorder="1" applyAlignment="1">
      <alignment horizontal="left" wrapText="1"/>
    </xf>
    <xf numFmtId="0" fontId="45" fillId="5" borderId="0" xfId="3" applyFont="1" applyFill="1" applyBorder="1" applyAlignment="1">
      <alignment horizontal="center" vertical="top" wrapText="1"/>
    </xf>
    <xf numFmtId="169" fontId="45" fillId="5" borderId="0" xfId="3" applyNumberFormat="1" applyFont="1" applyFill="1" applyBorder="1" applyAlignment="1">
      <alignment horizontal="right" vertical="top"/>
    </xf>
    <xf numFmtId="0" fontId="26" fillId="0" borderId="0" xfId="0" applyFont="1"/>
    <xf numFmtId="0" fontId="45" fillId="5" borderId="0" xfId="3" applyFont="1" applyFill="1" applyBorder="1" applyAlignment="1">
      <alignment wrapText="1"/>
    </xf>
    <xf numFmtId="0" fontId="37" fillId="0" borderId="0" xfId="0" applyFont="1" applyAlignment="1">
      <alignment horizontal="right"/>
    </xf>
    <xf numFmtId="1" fontId="38" fillId="5" borderId="0" xfId="0" applyNumberFormat="1" applyFont="1" applyFill="1" applyBorder="1" applyAlignment="1">
      <alignment horizontal="right"/>
    </xf>
    <xf numFmtId="0" fontId="38" fillId="5" borderId="0" xfId="3" applyFont="1" applyFill="1" applyBorder="1" applyAlignment="1">
      <alignment horizontal="center" vertical="top" wrapText="1"/>
    </xf>
    <xf numFmtId="169" fontId="38" fillId="5" borderId="0" xfId="3" applyNumberFormat="1" applyFont="1" applyFill="1" applyBorder="1" applyAlignment="1">
      <alignment horizontal="right" vertical="top"/>
    </xf>
    <xf numFmtId="169" fontId="38" fillId="5" borderId="0" xfId="0" applyNumberFormat="1" applyFont="1" applyFill="1" applyBorder="1" applyAlignment="1">
      <alignment horizontal="right" vertical="top"/>
    </xf>
    <xf numFmtId="0" fontId="45" fillId="5" borderId="0" xfId="3" applyFont="1" applyFill="1" applyBorder="1" applyAlignment="1">
      <alignment horizontal="left"/>
    </xf>
    <xf numFmtId="169" fontId="46" fillId="5" borderId="0" xfId="0" applyNumberFormat="1" applyFont="1" applyFill="1" applyBorder="1" applyAlignment="1">
      <alignment horizontal="right" vertical="top"/>
    </xf>
    <xf numFmtId="1" fontId="38" fillId="5" borderId="0" xfId="3" applyNumberFormat="1" applyFont="1" applyFill="1" applyBorder="1" applyAlignment="1">
      <alignment wrapText="1"/>
    </xf>
    <xf numFmtId="165" fontId="38" fillId="5" borderId="0" xfId="3" applyNumberFormat="1" applyFont="1" applyFill="1" applyBorder="1" applyAlignment="1">
      <alignment horizontal="center" vertical="top"/>
    </xf>
    <xf numFmtId="1" fontId="38" fillId="5" borderId="0" xfId="3" applyNumberFormat="1" applyFont="1" applyFill="1" applyBorder="1" applyAlignment="1"/>
    <xf numFmtId="1" fontId="38" fillId="5" borderId="5" xfId="3" applyNumberFormat="1" applyFont="1" applyFill="1" applyBorder="1" applyAlignment="1">
      <alignment horizontal="center"/>
    </xf>
    <xf numFmtId="0" fontId="45" fillId="5" borderId="5" xfId="3" applyFont="1" applyFill="1" applyBorder="1" applyAlignment="1">
      <alignment horizontal="center" wrapText="1"/>
    </xf>
    <xf numFmtId="0" fontId="45" fillId="5" borderId="5" xfId="3" applyFont="1" applyFill="1" applyBorder="1" applyAlignment="1">
      <alignment horizontal="center" vertical="top" wrapText="1"/>
    </xf>
    <xf numFmtId="169" fontId="45" fillId="5" borderId="5" xfId="3" applyNumberFormat="1" applyFont="1" applyFill="1" applyBorder="1" applyAlignment="1">
      <alignment horizontal="right" vertical="top"/>
    </xf>
    <xf numFmtId="0" fontId="33" fillId="0" borderId="0" xfId="0" applyFont="1" applyAlignment="1">
      <alignment vertical="top"/>
    </xf>
    <xf numFmtId="0" fontId="43" fillId="0" borderId="0" xfId="0" applyFont="1" applyAlignment="1">
      <alignment vertical="top"/>
    </xf>
    <xf numFmtId="43" fontId="43" fillId="0" borderId="0" xfId="1" applyFont="1"/>
    <xf numFmtId="0" fontId="33" fillId="0" borderId="0" xfId="0" applyFont="1" applyAlignment="1">
      <alignment horizontal="center" vertical="top"/>
    </xf>
    <xf numFmtId="0" fontId="49" fillId="4" borderId="0" xfId="3" applyFont="1" applyFill="1" applyAlignment="1">
      <alignment wrapText="1"/>
    </xf>
    <xf numFmtId="0" fontId="38" fillId="2" borderId="0" xfId="0" applyFont="1" applyFill="1" applyBorder="1" applyAlignment="1">
      <alignment horizontal="center"/>
    </xf>
    <xf numFmtId="0" fontId="38" fillId="2" borderId="0" xfId="0" applyFont="1" applyFill="1"/>
    <xf numFmtId="0" fontId="38" fillId="2" borderId="3" xfId="0" applyFont="1" applyFill="1" applyBorder="1" applyAlignment="1">
      <alignment horizontal="center"/>
    </xf>
    <xf numFmtId="0" fontId="38" fillId="2" borderId="0" xfId="0" applyFont="1" applyFill="1" applyAlignment="1">
      <alignment horizontal="center"/>
    </xf>
    <xf numFmtId="0" fontId="38" fillId="2" borderId="0" xfId="0" applyFont="1" applyFill="1" applyAlignment="1">
      <alignment horizontal="center" vertical="center" wrapText="1"/>
    </xf>
    <xf numFmtId="0" fontId="38" fillId="2" borderId="0" xfId="3" applyFont="1" applyFill="1" applyAlignment="1">
      <alignment horizontal="center"/>
    </xf>
    <xf numFmtId="0" fontId="33" fillId="0" borderId="0" xfId="0" applyFont="1" applyAlignment="1">
      <alignment horizontal="left" vertical="top"/>
    </xf>
    <xf numFmtId="0" fontId="38" fillId="2" borderId="0" xfId="0" quotePrefix="1" applyFont="1" applyFill="1" applyBorder="1" applyAlignment="1">
      <alignment horizontal="center"/>
    </xf>
    <xf numFmtId="0" fontId="38" fillId="2" borderId="0" xfId="3" quotePrefix="1" applyFont="1" applyFill="1" applyBorder="1" applyAlignment="1">
      <alignment horizontal="center"/>
    </xf>
    <xf numFmtId="0" fontId="38" fillId="0" borderId="0" xfId="0" quotePrefix="1" applyFont="1" applyBorder="1" applyAlignment="1">
      <alignment horizontal="center"/>
    </xf>
    <xf numFmtId="0" fontId="51" fillId="2" borderId="6" xfId="3" applyFont="1" applyFill="1" applyBorder="1" applyAlignment="1">
      <alignment horizontal="center" vertical="center"/>
    </xf>
    <xf numFmtId="0" fontId="51" fillId="2" borderId="6" xfId="3" quotePrefix="1" applyFont="1" applyFill="1" applyBorder="1" applyAlignment="1">
      <alignment horizontal="center"/>
    </xf>
    <xf numFmtId="0" fontId="51" fillId="2" borderId="6" xfId="3" applyFont="1" applyFill="1" applyBorder="1" applyAlignment="1">
      <alignment horizontal="center"/>
    </xf>
    <xf numFmtId="0" fontId="51" fillId="0" borderId="6" xfId="3" quotePrefix="1" applyFont="1" applyBorder="1" applyAlignment="1">
      <alignment horizontal="center"/>
    </xf>
    <xf numFmtId="0" fontId="3" fillId="2" borderId="0" xfId="3" applyFill="1"/>
    <xf numFmtId="169" fontId="33" fillId="5" borderId="0" xfId="1" applyNumberFormat="1" applyFont="1" applyFill="1" applyBorder="1" applyAlignment="1">
      <alignment horizontal="right" vertical="top"/>
    </xf>
    <xf numFmtId="43" fontId="45" fillId="5" borderId="5" xfId="1" applyFont="1" applyFill="1" applyBorder="1" applyAlignment="1">
      <alignment vertical="top"/>
    </xf>
    <xf numFmtId="169" fontId="46" fillId="5" borderId="5" xfId="1" applyNumberFormat="1" applyFont="1" applyFill="1" applyBorder="1" applyAlignment="1">
      <alignment horizontal="right" vertical="top"/>
    </xf>
    <xf numFmtId="169" fontId="38" fillId="5" borderId="5" xfId="1" applyNumberFormat="1" applyFont="1" applyFill="1" applyBorder="1" applyAlignment="1">
      <alignment horizontal="right" vertical="top"/>
    </xf>
    <xf numFmtId="0" fontId="43" fillId="5" borderId="0" xfId="0" applyFont="1" applyFill="1" applyBorder="1" applyAlignment="1">
      <alignment horizontal="center" vertical="top"/>
    </xf>
    <xf numFmtId="0" fontId="43" fillId="5" borderId="0" xfId="0" applyFont="1" applyFill="1" applyBorder="1" applyAlignment="1">
      <alignment horizontal="left" vertical="top"/>
    </xf>
    <xf numFmtId="0" fontId="43" fillId="5" borderId="0" xfId="0" applyFont="1" applyFill="1" applyBorder="1" applyAlignment="1">
      <alignment vertical="top"/>
    </xf>
    <xf numFmtId="169" fontId="43" fillId="5" borderId="0" xfId="1" applyNumberFormat="1" applyFont="1" applyFill="1" applyBorder="1" applyAlignment="1">
      <alignment horizontal="right" vertical="top"/>
    </xf>
    <xf numFmtId="0" fontId="43" fillId="5" borderId="4" xfId="0" applyFont="1" applyFill="1" applyBorder="1" applyAlignment="1">
      <alignment horizontal="center" vertical="top"/>
    </xf>
    <xf numFmtId="0" fontId="43" fillId="5" borderId="4" xfId="0" applyFont="1" applyFill="1" applyBorder="1" applyAlignment="1">
      <alignment horizontal="left" vertical="top"/>
    </xf>
    <xf numFmtId="0" fontId="43" fillId="5" borderId="4" xfId="0" applyFont="1" applyFill="1" applyBorder="1" applyAlignment="1">
      <alignment vertical="top"/>
    </xf>
    <xf numFmtId="169" fontId="43" fillId="5" borderId="4" xfId="1" applyNumberFormat="1" applyFont="1" applyFill="1" applyBorder="1" applyAlignment="1">
      <alignment horizontal="right" vertical="top"/>
    </xf>
    <xf numFmtId="169" fontId="33" fillId="5" borderId="4" xfId="1" applyNumberFormat="1" applyFont="1" applyFill="1" applyBorder="1" applyAlignment="1">
      <alignment horizontal="right" vertical="top"/>
    </xf>
    <xf numFmtId="0" fontId="3" fillId="0" borderId="0" xfId="10"/>
    <xf numFmtId="0" fontId="9" fillId="0" borderId="0" xfId="10" applyFont="1" applyAlignment="1">
      <alignment vertical="center"/>
    </xf>
    <xf numFmtId="0" fontId="33" fillId="0" borderId="0" xfId="3" applyFont="1"/>
    <xf numFmtId="0" fontId="32" fillId="0" borderId="0" xfId="3" applyFont="1" applyAlignment="1">
      <alignment vertical="center"/>
    </xf>
    <xf numFmtId="0" fontId="48" fillId="0" borderId="0" xfId="3" applyFont="1" applyAlignment="1">
      <alignment vertical="center"/>
    </xf>
    <xf numFmtId="0" fontId="45" fillId="0" borderId="0" xfId="3" applyFont="1" applyAlignment="1">
      <alignment horizontal="center" vertical="center"/>
    </xf>
    <xf numFmtId="0" fontId="45" fillId="0" borderId="0" xfId="3" applyFont="1" applyAlignment="1">
      <alignment vertical="center"/>
    </xf>
    <xf numFmtId="0" fontId="45" fillId="0" borderId="1" xfId="3" applyFont="1" applyBorder="1" applyAlignment="1">
      <alignment horizontal="center" vertical="center"/>
    </xf>
    <xf numFmtId="0" fontId="45" fillId="0" borderId="0" xfId="3" applyFont="1" applyAlignment="1">
      <alignment horizontal="center" vertical="center" wrapText="1"/>
    </xf>
    <xf numFmtId="0" fontId="45" fillId="0" borderId="0" xfId="3" quotePrefix="1" applyFont="1" applyAlignment="1">
      <alignment horizontal="center" vertical="center"/>
    </xf>
    <xf numFmtId="0" fontId="28" fillId="4" borderId="0" xfId="3" applyFont="1" applyFill="1" applyAlignment="1">
      <alignment vertical="center"/>
    </xf>
    <xf numFmtId="0" fontId="38" fillId="0" borderId="6" xfId="10" applyFont="1" applyBorder="1" applyAlignment="1">
      <alignment vertical="center"/>
    </xf>
    <xf numFmtId="0" fontId="38" fillId="0" borderId="6" xfId="10" quotePrefix="1" applyFont="1" applyBorder="1" applyAlignment="1">
      <alignment horizontal="center" vertical="center"/>
    </xf>
    <xf numFmtId="0" fontId="38" fillId="0" borderId="6" xfId="10" applyFont="1" applyBorder="1" applyAlignment="1">
      <alignment horizontal="center" vertical="center"/>
    </xf>
    <xf numFmtId="0" fontId="33" fillId="0" borderId="0" xfId="3" applyFont="1" applyAlignment="1">
      <alignment vertical="center"/>
    </xf>
    <xf numFmtId="165" fontId="33" fillId="0" borderId="0" xfId="3" applyNumberFormat="1" applyFont="1" applyAlignment="1">
      <alignment vertical="center"/>
    </xf>
    <xf numFmtId="170" fontId="33" fillId="0" borderId="0" xfId="4" applyFont="1" applyFill="1" applyAlignment="1">
      <alignment vertical="center"/>
    </xf>
    <xf numFmtId="171" fontId="33" fillId="0" borderId="0" xfId="4" applyNumberFormat="1" applyFont="1" applyFill="1" applyAlignment="1">
      <alignment vertical="center"/>
    </xf>
    <xf numFmtId="171" fontId="33" fillId="0" borderId="0" xfId="4" applyNumberFormat="1" applyFont="1" applyFill="1" applyAlignment="1">
      <alignment horizontal="right" vertical="center"/>
    </xf>
    <xf numFmtId="169" fontId="33" fillId="0" borderId="0" xfId="3" applyNumberFormat="1" applyFont="1" applyAlignment="1">
      <alignment vertical="center"/>
    </xf>
    <xf numFmtId="170" fontId="33" fillId="0" borderId="0" xfId="3" applyNumberFormat="1" applyFont="1" applyAlignment="1">
      <alignment vertical="center"/>
    </xf>
    <xf numFmtId="0" fontId="38" fillId="5" borderId="5" xfId="3" applyFont="1" applyFill="1" applyBorder="1" applyAlignment="1">
      <alignment horizontal="left" vertical="top"/>
    </xf>
    <xf numFmtId="0" fontId="45" fillId="5" borderId="5" xfId="3" applyFont="1" applyFill="1" applyBorder="1" applyAlignment="1">
      <alignment horizontal="left" vertical="top"/>
    </xf>
    <xf numFmtId="169" fontId="45" fillId="5" borderId="5" xfId="3" applyNumberFormat="1" applyFont="1" applyFill="1" applyBorder="1" applyAlignment="1">
      <alignment vertical="top"/>
    </xf>
    <xf numFmtId="0" fontId="33" fillId="5" borderId="0" xfId="3" applyFont="1" applyFill="1" applyBorder="1" applyAlignment="1">
      <alignment horizontal="left" vertical="top"/>
    </xf>
    <xf numFmtId="169" fontId="33" fillId="5" borderId="0" xfId="5" applyNumberFormat="1" applyFont="1" applyFill="1" applyBorder="1" applyAlignment="1">
      <alignment vertical="top"/>
    </xf>
    <xf numFmtId="169" fontId="33" fillId="5" borderId="0" xfId="3" applyNumberFormat="1" applyFont="1" applyFill="1" applyBorder="1" applyAlignment="1">
      <alignment vertical="top"/>
    </xf>
    <xf numFmtId="0" fontId="33" fillId="5" borderId="4" xfId="3" applyFont="1" applyFill="1" applyBorder="1" applyAlignment="1">
      <alignment horizontal="left" vertical="top"/>
    </xf>
    <xf numFmtId="169" fontId="33" fillId="5" borderId="4" xfId="5" applyNumberFormat="1" applyFont="1" applyFill="1" applyBorder="1" applyAlignment="1">
      <alignment vertical="top"/>
    </xf>
    <xf numFmtId="169" fontId="33" fillId="5" borderId="4" xfId="3" applyNumberFormat="1" applyFont="1" applyFill="1" applyBorder="1" applyAlignment="1">
      <alignment vertical="top"/>
    </xf>
    <xf numFmtId="0" fontId="52" fillId="0" borderId="0" xfId="10" applyFont="1" applyAlignment="1">
      <alignment vertical="center"/>
    </xf>
    <xf numFmtId="0" fontId="47" fillId="0" borderId="5" xfId="0" applyFont="1" applyBorder="1" applyAlignment="1">
      <alignment horizontal="center"/>
    </xf>
    <xf numFmtId="0" fontId="35" fillId="0" borderId="0" xfId="3" applyFont="1" applyAlignment="1">
      <alignment vertical="center"/>
    </xf>
    <xf numFmtId="0" fontId="50" fillId="0" borderId="0" xfId="3" applyFont="1" applyAlignment="1">
      <alignment vertical="center"/>
    </xf>
    <xf numFmtId="0" fontId="23" fillId="0" borderId="0" xfId="0" applyFont="1" applyAlignment="1">
      <alignment vertical="center"/>
    </xf>
    <xf numFmtId="0" fontId="54" fillId="0" borderId="0" xfId="0" applyFont="1" applyAlignment="1">
      <alignment vertical="center"/>
    </xf>
    <xf numFmtId="0" fontId="55" fillId="0" borderId="0" xfId="10" applyFont="1" applyAlignment="1">
      <alignment vertical="center"/>
    </xf>
    <xf numFmtId="0" fontId="57" fillId="0" borderId="0" xfId="3" applyFont="1" applyAlignment="1">
      <alignment horizontal="center" vertical="center"/>
    </xf>
    <xf numFmtId="0" fontId="57" fillId="0" borderId="1" xfId="3" quotePrefix="1" applyFont="1" applyBorder="1" applyAlignment="1">
      <alignment horizontal="center" vertical="center"/>
    </xf>
    <xf numFmtId="0" fontId="57" fillId="0" borderId="1" xfId="3" applyFont="1" applyBorder="1" applyAlignment="1">
      <alignment horizontal="center" vertical="center"/>
    </xf>
    <xf numFmtId="43" fontId="57" fillId="0" borderId="1" xfId="1" applyFont="1" applyFill="1" applyBorder="1" applyAlignment="1">
      <alignment horizontal="center" vertical="center"/>
    </xf>
    <xf numFmtId="0" fontId="38" fillId="0" borderId="6" xfId="3" applyFont="1" applyBorder="1" applyAlignment="1">
      <alignment horizontal="center" vertical="center"/>
    </xf>
    <xf numFmtId="0" fontId="39" fillId="0" borderId="6" xfId="3" applyFont="1" applyBorder="1" applyAlignment="1">
      <alignment horizontal="center" vertical="center"/>
    </xf>
    <xf numFmtId="0" fontId="39" fillId="0" borderId="6" xfId="3" quotePrefix="1" applyFont="1" applyBorder="1" applyAlignment="1">
      <alignment horizontal="center" vertical="center"/>
    </xf>
    <xf numFmtId="0" fontId="33" fillId="0" borderId="0" xfId="3" applyFont="1" applyAlignment="1">
      <alignment horizontal="left" vertical="center"/>
    </xf>
    <xf numFmtId="0" fontId="33" fillId="0" borderId="0" xfId="6" applyNumberFormat="1" applyFont="1" applyFill="1" applyBorder="1" applyAlignment="1">
      <alignment horizontal="left" vertical="center"/>
    </xf>
    <xf numFmtId="1" fontId="34" fillId="0" borderId="0" xfId="3" applyNumberFormat="1" applyFont="1" applyAlignment="1">
      <alignment horizontal="center" vertical="center"/>
    </xf>
    <xf numFmtId="0" fontId="33" fillId="0" borderId="0" xfId="3" applyFont="1" applyAlignment="1">
      <alignment horizontal="center" vertical="center"/>
    </xf>
    <xf numFmtId="0" fontId="34" fillId="0" borderId="0" xfId="3" applyFont="1" applyAlignment="1">
      <alignment vertical="center"/>
    </xf>
    <xf numFmtId="174" fontId="33" fillId="0" borderId="0" xfId="3" applyNumberFormat="1" applyFont="1" applyAlignment="1">
      <alignment vertical="center"/>
    </xf>
    <xf numFmtId="0" fontId="60" fillId="0" borderId="0" xfId="3" applyFont="1" applyAlignment="1">
      <alignment vertical="center"/>
    </xf>
    <xf numFmtId="0" fontId="33" fillId="0" borderId="0" xfId="3" applyFont="1" applyAlignment="1">
      <alignment horizontal="justify" vertical="center"/>
    </xf>
    <xf numFmtId="172" fontId="33" fillId="0" borderId="0" xfId="1" applyNumberFormat="1" applyFont="1" applyFill="1" applyAlignment="1">
      <alignment vertical="center"/>
    </xf>
    <xf numFmtId="172" fontId="33" fillId="0" borderId="0" xfId="3" applyNumberFormat="1" applyFont="1" applyAlignment="1">
      <alignment vertical="center"/>
    </xf>
    <xf numFmtId="173" fontId="33" fillId="0" borderId="0" xfId="3" applyNumberFormat="1" applyFont="1" applyAlignment="1">
      <alignment vertical="center"/>
    </xf>
    <xf numFmtId="0" fontId="34" fillId="5" borderId="0" xfId="2" applyNumberFormat="1" applyFont="1" applyFill="1" applyBorder="1" applyAlignment="1">
      <alignment vertical="center"/>
    </xf>
    <xf numFmtId="0" fontId="33" fillId="5" borderId="0" xfId="6" applyNumberFormat="1" applyFont="1" applyFill="1" applyBorder="1" applyAlignment="1">
      <alignment horizontal="left" vertical="center" wrapText="1"/>
    </xf>
    <xf numFmtId="0" fontId="33" fillId="5" borderId="0" xfId="6" applyNumberFormat="1" applyFont="1" applyFill="1" applyBorder="1" applyAlignment="1">
      <alignment horizontal="left" vertical="center"/>
    </xf>
    <xf numFmtId="1" fontId="61" fillId="5" borderId="5" xfId="3" applyNumberFormat="1" applyFont="1" applyFill="1" applyBorder="1" applyAlignment="1">
      <alignment horizontal="center" vertical="center"/>
    </xf>
    <xf numFmtId="0" fontId="45" fillId="5" borderId="5" xfId="3" applyFont="1" applyFill="1" applyBorder="1" applyAlignment="1">
      <alignment horizontal="center" vertical="center"/>
    </xf>
    <xf numFmtId="169" fontId="45" fillId="5" borderId="5" xfId="3" applyNumberFormat="1" applyFont="1" applyFill="1" applyBorder="1" applyAlignment="1">
      <alignment horizontal="center" vertical="center"/>
    </xf>
    <xf numFmtId="0" fontId="61" fillId="5" borderId="0" xfId="3" applyFont="1" applyFill="1" applyBorder="1" applyAlignment="1">
      <alignment horizontal="center" vertical="center"/>
    </xf>
    <xf numFmtId="0" fontId="45" fillId="5" borderId="0" xfId="3" applyFont="1" applyFill="1" applyBorder="1" applyAlignment="1">
      <alignment vertical="center" wrapText="1"/>
    </xf>
    <xf numFmtId="169" fontId="45" fillId="5" borderId="0" xfId="3" applyNumberFormat="1" applyFont="1" applyFill="1" applyBorder="1" applyAlignment="1">
      <alignment horizontal="center" vertical="center" wrapText="1"/>
    </xf>
    <xf numFmtId="1" fontId="33" fillId="5" borderId="0" xfId="3" applyNumberFormat="1" applyFont="1" applyFill="1" applyBorder="1" applyAlignment="1">
      <alignment horizontal="center" vertical="center"/>
    </xf>
    <xf numFmtId="0" fontId="33" fillId="5" borderId="0" xfId="3" applyFont="1" applyFill="1" applyBorder="1" applyAlignment="1">
      <alignment horizontal="left" vertical="center" wrapText="1"/>
    </xf>
    <xf numFmtId="169" fontId="33" fillId="5" borderId="0" xfId="3" applyNumberFormat="1" applyFont="1" applyFill="1" applyBorder="1" applyAlignment="1">
      <alignment horizontal="center" vertical="center"/>
    </xf>
    <xf numFmtId="0" fontId="33" fillId="5" borderId="0" xfId="3" applyFont="1" applyFill="1" applyBorder="1" applyAlignment="1">
      <alignment horizontal="left" vertical="center"/>
    </xf>
    <xf numFmtId="0" fontId="34" fillId="5" borderId="0" xfId="3" applyFont="1" applyFill="1" applyBorder="1" applyAlignment="1">
      <alignment horizontal="left" vertical="center" wrapText="1"/>
    </xf>
    <xf numFmtId="1" fontId="34" fillId="5" borderId="0" xfId="3" applyNumberFormat="1" applyFont="1" applyFill="1" applyBorder="1" applyAlignment="1">
      <alignment horizontal="center" vertical="center"/>
    </xf>
    <xf numFmtId="0" fontId="33" fillId="5" borderId="0" xfId="3" applyFont="1" applyFill="1" applyBorder="1" applyAlignment="1">
      <alignment horizontal="center" vertical="center"/>
    </xf>
    <xf numFmtId="1" fontId="33" fillId="5" borderId="0" xfId="3" applyNumberFormat="1" applyFont="1" applyFill="1" applyBorder="1" applyAlignment="1">
      <alignment horizontal="left" vertical="center"/>
    </xf>
    <xf numFmtId="1" fontId="59" fillId="5" borderId="0" xfId="3" applyNumberFormat="1" applyFont="1" applyFill="1" applyBorder="1" applyAlignment="1">
      <alignment horizontal="center" vertical="center"/>
    </xf>
    <xf numFmtId="0" fontId="42" fillId="5" borderId="0" xfId="3" applyFont="1" applyFill="1" applyBorder="1" applyAlignment="1">
      <alignment horizontal="left" vertical="center" wrapText="1"/>
    </xf>
    <xf numFmtId="169" fontId="42" fillId="5" borderId="0" xfId="3" applyNumberFormat="1" applyFont="1" applyFill="1" applyBorder="1" applyAlignment="1">
      <alignment horizontal="center" vertical="center" wrapText="1"/>
    </xf>
    <xf numFmtId="0" fontId="34" fillId="5" borderId="0" xfId="3" applyFont="1" applyFill="1" applyBorder="1" applyAlignment="1">
      <alignment vertical="center"/>
    </xf>
    <xf numFmtId="1" fontId="33" fillId="5" borderId="4" xfId="3" applyNumberFormat="1" applyFont="1" applyFill="1" applyBorder="1" applyAlignment="1">
      <alignment horizontal="center" vertical="center"/>
    </xf>
    <xf numFmtId="0" fontId="33" fillId="5" borderId="4" xfId="6" applyNumberFormat="1" applyFont="1" applyFill="1" applyBorder="1" applyAlignment="1">
      <alignment horizontal="left" vertical="center"/>
    </xf>
    <xf numFmtId="169" fontId="33" fillId="5" borderId="4" xfId="3" applyNumberFormat="1" applyFont="1" applyFill="1" applyBorder="1" applyAlignment="1">
      <alignment horizontal="center" vertical="center"/>
    </xf>
    <xf numFmtId="0" fontId="62" fillId="0" borderId="0" xfId="3" applyFont="1" applyAlignment="1">
      <alignment vertical="center"/>
    </xf>
    <xf numFmtId="0" fontId="62" fillId="0" borderId="0" xfId="3" applyFont="1" applyAlignment="1">
      <alignment horizontal="center" vertical="center"/>
    </xf>
    <xf numFmtId="9" fontId="62" fillId="0" borderId="0" xfId="2" applyFont="1" applyFill="1" applyAlignment="1">
      <alignment vertical="center"/>
    </xf>
    <xf numFmtId="172" fontId="62" fillId="0" borderId="0" xfId="1" applyNumberFormat="1" applyFont="1" applyFill="1" applyAlignment="1">
      <alignment vertical="center"/>
    </xf>
    <xf numFmtId="173" fontId="62" fillId="0" borderId="0" xfId="3" applyNumberFormat="1" applyFont="1" applyAlignment="1">
      <alignment vertical="center"/>
    </xf>
    <xf numFmtId="0" fontId="32" fillId="0" borderId="0" xfId="3" applyFont="1" applyAlignment="1">
      <alignment horizontal="center" vertical="center"/>
    </xf>
    <xf numFmtId="9" fontId="32" fillId="0" borderId="0" xfId="2" applyFont="1" applyFill="1" applyAlignment="1">
      <alignment vertical="center"/>
    </xf>
    <xf numFmtId="172" fontId="32" fillId="0" borderId="0" xfId="1" applyNumberFormat="1" applyFont="1" applyFill="1" applyAlignment="1">
      <alignment vertical="center"/>
    </xf>
    <xf numFmtId="43" fontId="32" fillId="0" borderId="0" xfId="3" applyNumberFormat="1" applyFont="1" applyAlignment="1">
      <alignment vertical="center"/>
    </xf>
    <xf numFmtId="9" fontId="32" fillId="0" borderId="0" xfId="2" applyFont="1" applyAlignment="1">
      <alignment vertical="center"/>
    </xf>
    <xf numFmtId="0" fontId="57" fillId="0" borderId="0" xfId="3" applyFont="1" applyAlignment="1">
      <alignment horizontal="center" vertical="center" wrapText="1"/>
    </xf>
    <xf numFmtId="0" fontId="57" fillId="0" borderId="1" xfId="3" applyFont="1" applyBorder="1" applyAlignment="1">
      <alignment horizontal="center" vertical="center" wrapText="1"/>
    </xf>
    <xf numFmtId="0" fontId="39" fillId="0" borderId="6" xfId="3" applyFont="1" applyBorder="1" applyAlignment="1">
      <alignment horizontal="center" vertical="center" wrapText="1"/>
    </xf>
    <xf numFmtId="0" fontId="28" fillId="4" borderId="0" xfId="3" applyFont="1" applyFill="1" applyAlignment="1">
      <alignment horizontal="center" vertical="center"/>
    </xf>
    <xf numFmtId="9" fontId="28" fillId="4" borderId="0" xfId="2" applyFont="1" applyFill="1" applyAlignment="1">
      <alignment vertical="center"/>
    </xf>
    <xf numFmtId="0" fontId="28" fillId="4" borderId="0" xfId="3" applyFont="1" applyFill="1" applyAlignment="1">
      <alignment horizontal="center" vertical="center" wrapText="1"/>
    </xf>
    <xf numFmtId="9" fontId="28" fillId="4" borderId="0" xfId="2" applyFont="1" applyFill="1" applyAlignment="1">
      <alignment vertical="center" wrapText="1"/>
    </xf>
    <xf numFmtId="0" fontId="28" fillId="4" borderId="0" xfId="3" applyFont="1" applyFill="1" applyAlignment="1">
      <alignment vertical="center" wrapText="1"/>
    </xf>
    <xf numFmtId="168" fontId="33" fillId="0" borderId="0" xfId="3" applyNumberFormat="1" applyFont="1" applyAlignment="1">
      <alignment horizontal="right" vertical="center"/>
    </xf>
    <xf numFmtId="9" fontId="33" fillId="0" borderId="0" xfId="2" applyFont="1" applyFill="1" applyAlignment="1">
      <alignment vertical="center"/>
    </xf>
    <xf numFmtId="0" fontId="33" fillId="5" borderId="0" xfId="2" applyNumberFormat="1" applyFont="1" applyFill="1" applyBorder="1" applyAlignment="1">
      <alignment vertical="top" wrapText="1"/>
    </xf>
    <xf numFmtId="9" fontId="33" fillId="5" borderId="0" xfId="2" applyFont="1" applyFill="1" applyBorder="1" applyAlignment="1">
      <alignment vertical="top" wrapText="1"/>
    </xf>
    <xf numFmtId="169" fontId="63" fillId="5" borderId="5" xfId="3" applyNumberFormat="1" applyFont="1" applyFill="1" applyBorder="1" applyAlignment="1">
      <alignment vertical="top"/>
    </xf>
    <xf numFmtId="169" fontId="63" fillId="5" borderId="5" xfId="3" applyNumberFormat="1" applyFont="1" applyFill="1" applyBorder="1" applyAlignment="1">
      <alignment vertical="top" wrapText="1"/>
    </xf>
    <xf numFmtId="169" fontId="63" fillId="5" borderId="0" xfId="3" applyNumberFormat="1" applyFont="1" applyFill="1" applyBorder="1" applyAlignment="1">
      <alignment vertical="top"/>
    </xf>
    <xf numFmtId="169" fontId="63" fillId="5" borderId="0" xfId="3" applyNumberFormat="1" applyFont="1" applyFill="1" applyBorder="1" applyAlignment="1">
      <alignment vertical="top" wrapText="1"/>
    </xf>
    <xf numFmtId="169" fontId="34" fillId="5" borderId="0" xfId="3" applyNumberFormat="1" applyFont="1" applyFill="1" applyBorder="1" applyAlignment="1">
      <alignment vertical="top"/>
    </xf>
    <xf numFmtId="0" fontId="33" fillId="5" borderId="0" xfId="3" applyFont="1" applyFill="1" applyBorder="1" applyAlignment="1">
      <alignment horizontal="center" vertical="top"/>
    </xf>
    <xf numFmtId="0" fontId="34" fillId="5" borderId="0" xfId="3" applyFont="1" applyFill="1" applyBorder="1" applyAlignment="1">
      <alignment horizontal="center" vertical="top"/>
    </xf>
    <xf numFmtId="0" fontId="34" fillId="5" borderId="0" xfId="3" applyFont="1" applyFill="1" applyBorder="1" applyAlignment="1">
      <alignment horizontal="left" vertical="top"/>
    </xf>
    <xf numFmtId="169" fontId="33" fillId="5" borderId="0" xfId="3" applyNumberFormat="1" applyFont="1" applyFill="1" applyBorder="1" applyAlignment="1">
      <alignment vertical="top" wrapText="1"/>
    </xf>
    <xf numFmtId="169" fontId="34" fillId="5" borderId="0" xfId="3" applyNumberFormat="1" applyFont="1" applyFill="1" applyBorder="1" applyAlignment="1">
      <alignment vertical="top" wrapText="1"/>
    </xf>
    <xf numFmtId="165" fontId="34" fillId="5" borderId="0" xfId="3" applyNumberFormat="1" applyFont="1" applyFill="1" applyBorder="1" applyAlignment="1">
      <alignment horizontal="left" vertical="top"/>
    </xf>
    <xf numFmtId="0" fontId="34" fillId="5" borderId="0" xfId="3" applyFont="1" applyFill="1" applyBorder="1" applyAlignment="1">
      <alignment horizontal="center" vertical="top" wrapText="1"/>
    </xf>
    <xf numFmtId="169" fontId="42" fillId="5" borderId="0" xfId="3" applyNumberFormat="1" applyFont="1" applyFill="1" applyBorder="1" applyAlignment="1">
      <alignment vertical="top"/>
    </xf>
    <xf numFmtId="169" fontId="53" fillId="5" borderId="0" xfId="3" applyNumberFormat="1" applyFont="1" applyFill="1" applyBorder="1" applyAlignment="1">
      <alignment vertical="top"/>
    </xf>
    <xf numFmtId="168" fontId="33" fillId="5" borderId="0" xfId="3" applyNumberFormat="1" applyFont="1" applyFill="1" applyBorder="1" applyAlignment="1">
      <alignment horizontal="left" vertical="top"/>
    </xf>
    <xf numFmtId="0" fontId="33" fillId="5" borderId="4" xfId="3" applyFont="1" applyFill="1" applyBorder="1" applyAlignment="1">
      <alignment horizontal="center" vertical="top"/>
    </xf>
    <xf numFmtId="9" fontId="33" fillId="5" borderId="4" xfId="2" applyFont="1" applyFill="1" applyBorder="1" applyAlignment="1">
      <alignment vertical="top" wrapText="1"/>
    </xf>
    <xf numFmtId="169" fontId="34" fillId="5" borderId="4" xfId="3" applyNumberFormat="1" applyFont="1" applyFill="1" applyBorder="1" applyAlignment="1">
      <alignment vertical="top"/>
    </xf>
    <xf numFmtId="169" fontId="33" fillId="5" borderId="4" xfId="3" applyNumberFormat="1" applyFont="1" applyFill="1" applyBorder="1" applyAlignment="1">
      <alignment vertical="top" wrapText="1"/>
    </xf>
    <xf numFmtId="0" fontId="21" fillId="0" borderId="0" xfId="3" applyFont="1" applyAlignment="1">
      <alignment vertical="center"/>
    </xf>
    <xf numFmtId="0" fontId="45" fillId="0" borderId="1" xfId="3" applyFont="1" applyBorder="1" applyAlignment="1">
      <alignment horizontal="center" vertical="center" wrapText="1"/>
    </xf>
    <xf numFmtId="0" fontId="45" fillId="0" borderId="6" xfId="3" applyFont="1" applyBorder="1" applyAlignment="1">
      <alignment horizontal="center" vertical="center" wrapText="1"/>
    </xf>
    <xf numFmtId="0" fontId="45" fillId="0" borderId="6" xfId="3" applyFont="1" applyBorder="1" applyAlignment="1">
      <alignment horizontal="center" vertical="center"/>
    </xf>
    <xf numFmtId="0" fontId="28" fillId="4" borderId="0" xfId="3" applyFont="1" applyFill="1" applyBorder="1" applyAlignment="1">
      <alignment vertical="center"/>
    </xf>
    <xf numFmtId="0" fontId="28" fillId="4" borderId="0" xfId="3" applyFont="1" applyFill="1" applyBorder="1" applyAlignment="1">
      <alignment horizontal="left" vertical="center"/>
    </xf>
    <xf numFmtId="0" fontId="65" fillId="5" borderId="5" xfId="3" applyFont="1" applyFill="1" applyBorder="1" applyAlignment="1">
      <alignment vertical="center"/>
    </xf>
    <xf numFmtId="0" fontId="66" fillId="5" borderId="5" xfId="3" applyFont="1" applyFill="1" applyBorder="1" applyAlignment="1">
      <alignment vertical="center"/>
    </xf>
    <xf numFmtId="169" fontId="45" fillId="5" borderId="5" xfId="3" applyNumberFormat="1" applyFont="1" applyFill="1" applyBorder="1" applyAlignment="1">
      <alignment horizontal="center" vertical="center" wrapText="1"/>
    </xf>
    <xf numFmtId="172" fontId="38" fillId="5" borderId="5" xfId="6" applyNumberFormat="1" applyFont="1" applyFill="1" applyBorder="1" applyAlignment="1">
      <alignment horizontal="center" vertical="center" wrapText="1"/>
    </xf>
    <xf numFmtId="43" fontId="38" fillId="5" borderId="5" xfId="1" applyFont="1" applyFill="1" applyBorder="1" applyAlignment="1">
      <alignment horizontal="center" vertical="center" wrapText="1"/>
    </xf>
    <xf numFmtId="0" fontId="66" fillId="5" borderId="5" xfId="3" applyFont="1" applyFill="1" applyBorder="1" applyAlignment="1">
      <alignment horizontal="center" vertical="center"/>
    </xf>
    <xf numFmtId="0" fontId="38" fillId="5" borderId="5" xfId="3" applyFont="1" applyFill="1" applyBorder="1" applyAlignment="1">
      <alignment vertical="center"/>
    </xf>
    <xf numFmtId="169" fontId="45" fillId="5" borderId="0" xfId="3" applyNumberFormat="1" applyFont="1" applyFill="1" applyBorder="1" applyAlignment="1">
      <alignment horizontal="center" vertical="center"/>
    </xf>
    <xf numFmtId="172" fontId="45" fillId="5" borderId="0" xfId="6" applyNumberFormat="1" applyFont="1" applyFill="1" applyBorder="1" applyAlignment="1">
      <alignment horizontal="center" vertical="center"/>
    </xf>
    <xf numFmtId="0" fontId="45" fillId="5" borderId="0" xfId="3" applyFont="1" applyFill="1" applyBorder="1" applyAlignment="1">
      <alignment horizontal="center" vertical="center"/>
    </xf>
    <xf numFmtId="0" fontId="38" fillId="5" borderId="0" xfId="3" applyFont="1" applyFill="1" applyBorder="1" applyAlignment="1">
      <alignment horizontal="center" vertical="center"/>
    </xf>
    <xf numFmtId="0" fontId="7" fillId="0" borderId="0" xfId="3" applyFont="1" applyAlignment="1">
      <alignment horizontal="left" vertical="center"/>
    </xf>
    <xf numFmtId="0" fontId="7" fillId="0" borderId="0" xfId="3" applyFont="1" applyAlignment="1">
      <alignment horizontal="justify" vertical="center" wrapText="1"/>
    </xf>
    <xf numFmtId="169" fontId="7" fillId="0" borderId="0" xfId="3" applyNumberFormat="1" applyFont="1" applyAlignment="1">
      <alignment horizontal="right" vertical="center"/>
    </xf>
    <xf numFmtId="17" fontId="7" fillId="0" borderId="0" xfId="3" applyNumberFormat="1" applyFont="1" applyAlignment="1">
      <alignment horizontal="center" vertical="center"/>
    </xf>
    <xf numFmtId="0" fontId="38" fillId="5" borderId="0" xfId="3" applyFont="1" applyFill="1" applyBorder="1" applyAlignment="1">
      <alignment horizontal="left" vertical="center"/>
    </xf>
    <xf numFmtId="15" fontId="38" fillId="5" borderId="0" xfId="3" applyNumberFormat="1" applyFont="1" applyFill="1" applyBorder="1" applyAlignment="1">
      <alignment horizontal="center" vertical="center"/>
    </xf>
    <xf numFmtId="175" fontId="38" fillId="5" borderId="0" xfId="3" applyNumberFormat="1" applyFont="1" applyFill="1" applyBorder="1" applyAlignment="1">
      <alignment horizontal="center" vertical="center"/>
    </xf>
    <xf numFmtId="0" fontId="45" fillId="5" borderId="0" xfId="3" applyFont="1" applyFill="1" applyBorder="1" applyAlignment="1">
      <alignment horizontal="left" vertical="center"/>
    </xf>
    <xf numFmtId="0" fontId="38" fillId="5" borderId="0" xfId="3" applyFont="1" applyFill="1" applyBorder="1" applyAlignment="1">
      <alignment vertical="center"/>
    </xf>
    <xf numFmtId="0" fontId="38" fillId="5" borderId="0" xfId="3" applyFont="1" applyFill="1" applyBorder="1" applyAlignment="1">
      <alignment horizontal="justify" vertical="center" wrapText="1"/>
    </xf>
    <xf numFmtId="0" fontId="38" fillId="5" borderId="0" xfId="3" applyFont="1" applyFill="1" applyBorder="1"/>
    <xf numFmtId="15" fontId="33" fillId="5" borderId="0" xfId="3" applyNumberFormat="1" applyFont="1" applyFill="1" applyBorder="1" applyAlignment="1">
      <alignment horizontal="center" vertical="center"/>
    </xf>
    <xf numFmtId="0" fontId="33" fillId="5" borderId="0" xfId="3" applyFont="1" applyFill="1" applyBorder="1" applyAlignment="1">
      <alignment vertical="center"/>
    </xf>
    <xf numFmtId="0" fontId="33" fillId="5" borderId="4" xfId="3" applyFont="1" applyFill="1" applyBorder="1" applyAlignment="1">
      <alignment horizontal="center" vertical="center"/>
    </xf>
    <xf numFmtId="0" fontId="33" fillId="5" borderId="4" xfId="3" applyFont="1" applyFill="1" applyBorder="1" applyAlignment="1">
      <alignment horizontal="left" vertical="center"/>
    </xf>
    <xf numFmtId="15" fontId="33" fillId="5" borderId="4" xfId="3" applyNumberFormat="1" applyFont="1" applyFill="1" applyBorder="1" applyAlignment="1">
      <alignment horizontal="center" vertical="center"/>
    </xf>
    <xf numFmtId="0" fontId="33" fillId="0" borderId="0" xfId="3" applyFont="1" applyAlignment="1">
      <alignment horizontal="justify" vertical="center" wrapText="1"/>
    </xf>
    <xf numFmtId="169" fontId="33" fillId="0" borderId="0" xfId="3" applyNumberFormat="1" applyFont="1" applyAlignment="1">
      <alignment horizontal="right" vertical="center"/>
    </xf>
    <xf numFmtId="17" fontId="33" fillId="0" borderId="0" xfId="3" applyNumberFormat="1" applyFont="1" applyAlignment="1">
      <alignment horizontal="center" vertical="center"/>
    </xf>
    <xf numFmtId="0" fontId="33" fillId="3" borderId="0" xfId="3" applyFont="1" applyFill="1" applyAlignment="1">
      <alignment vertical="center"/>
    </xf>
    <xf numFmtId="15" fontId="33" fillId="0" borderId="0" xfId="3" applyNumberFormat="1" applyFont="1" applyAlignment="1">
      <alignment horizontal="center" vertical="center"/>
    </xf>
    <xf numFmtId="0" fontId="42" fillId="0" borderId="0" xfId="3" applyFont="1" applyAlignment="1">
      <alignment vertical="center"/>
    </xf>
    <xf numFmtId="0" fontId="35" fillId="0" borderId="0" xfId="3" applyFont="1" applyAlignment="1">
      <alignment horizontal="center" vertical="center"/>
    </xf>
    <xf numFmtId="176" fontId="35" fillId="0" borderId="0" xfId="3" applyNumberFormat="1" applyFont="1" applyAlignment="1">
      <alignment horizontal="right" vertical="center"/>
    </xf>
    <xf numFmtId="176" fontId="33" fillId="0" borderId="0" xfId="3" applyNumberFormat="1" applyFont="1" applyAlignment="1">
      <alignment horizontal="right" vertical="center"/>
    </xf>
    <xf numFmtId="0" fontId="31" fillId="4" borderId="0" xfId="3" applyFont="1" applyFill="1" applyBorder="1" applyAlignment="1">
      <alignment vertical="center"/>
    </xf>
    <xf numFmtId="172" fontId="38" fillId="5" borderId="5" xfId="6" applyNumberFormat="1" applyFont="1" applyFill="1" applyBorder="1" applyAlignment="1">
      <alignment horizontal="center" vertical="center"/>
    </xf>
    <xf numFmtId="0" fontId="38" fillId="5" borderId="5" xfId="3" applyFont="1" applyFill="1" applyBorder="1" applyAlignment="1">
      <alignment horizontal="center" vertical="center"/>
    </xf>
    <xf numFmtId="0" fontId="33" fillId="5" borderId="0" xfId="3" quotePrefix="1" applyFont="1" applyFill="1" applyBorder="1" applyAlignment="1">
      <alignment horizontal="center" vertical="center"/>
    </xf>
    <xf numFmtId="0" fontId="43" fillId="5" borderId="0" xfId="9" applyFont="1" applyFill="1" applyBorder="1" applyAlignment="1">
      <alignment horizontal="center" vertical="center"/>
    </xf>
    <xf numFmtId="0" fontId="33" fillId="5" borderId="4" xfId="3" quotePrefix="1" applyFont="1" applyFill="1" applyBorder="1" applyAlignment="1">
      <alignment horizontal="center" vertical="center"/>
    </xf>
    <xf numFmtId="0" fontId="43" fillId="5" borderId="4" xfId="9" applyFont="1" applyFill="1" applyBorder="1" applyAlignment="1">
      <alignment horizontal="center" vertical="center"/>
    </xf>
    <xf numFmtId="172" fontId="33" fillId="0" borderId="0" xfId="6" applyNumberFormat="1" applyFont="1" applyBorder="1" applyAlignment="1">
      <alignment vertical="center"/>
    </xf>
    <xf numFmtId="15" fontId="33" fillId="3" borderId="0" xfId="3" applyNumberFormat="1" applyFont="1" applyFill="1" applyAlignment="1">
      <alignment horizontal="center" vertical="center"/>
    </xf>
    <xf numFmtId="0" fontId="43" fillId="0" borderId="0" xfId="8" applyFont="1" applyAlignment="1">
      <alignment horizontal="center" vertical="center"/>
    </xf>
    <xf numFmtId="0" fontId="33" fillId="0" borderId="0" xfId="3" quotePrefix="1" applyFont="1" applyAlignment="1">
      <alignment vertical="center"/>
    </xf>
    <xf numFmtId="175" fontId="33" fillId="0" borderId="0" xfId="3" applyNumberFormat="1" applyFont="1" applyAlignment="1">
      <alignment vertical="center"/>
    </xf>
    <xf numFmtId="175" fontId="33" fillId="0" borderId="0" xfId="3" applyNumberFormat="1" applyFont="1" applyAlignment="1">
      <alignment horizontal="center" vertical="center"/>
    </xf>
    <xf numFmtId="0" fontId="31" fillId="4" borderId="0" xfId="3" applyFont="1" applyFill="1" applyAlignment="1">
      <alignment horizontal="left" vertical="center"/>
    </xf>
    <xf numFmtId="0" fontId="31" fillId="4" borderId="0" xfId="3" applyFont="1" applyFill="1" applyAlignment="1">
      <alignment vertical="center"/>
    </xf>
    <xf numFmtId="0" fontId="25" fillId="0" borderId="5" xfId="0" applyFont="1" applyBorder="1" applyAlignment="1">
      <alignment horizontal="center"/>
    </xf>
    <xf numFmtId="0" fontId="25" fillId="0" borderId="0" xfId="0" applyFont="1" applyAlignment="1">
      <alignment horizontal="center"/>
    </xf>
    <xf numFmtId="0" fontId="22" fillId="4" borderId="0" xfId="0" applyFont="1" applyFill="1" applyAlignment="1">
      <alignment horizontal="center" vertical="center" wrapText="1"/>
    </xf>
    <xf numFmtId="0" fontId="23" fillId="0" borderId="0" xfId="0" applyFont="1" applyAlignment="1">
      <alignment horizontal="left" vertical="center" wrapText="1"/>
    </xf>
    <xf numFmtId="0" fontId="25" fillId="0" borderId="0" xfId="0" applyFont="1" applyAlignment="1">
      <alignment horizontal="left" wrapText="1"/>
    </xf>
    <xf numFmtId="0" fontId="33" fillId="0" borderId="0" xfId="3" applyFont="1" applyAlignment="1">
      <alignment horizontal="left" wrapText="1"/>
    </xf>
    <xf numFmtId="0" fontId="33" fillId="0" borderId="0" xfId="3" applyFont="1" applyAlignment="1">
      <alignment wrapText="1"/>
    </xf>
    <xf numFmtId="0" fontId="33" fillId="0" borderId="0" xfId="3" applyFont="1" applyAlignment="1">
      <alignment horizontal="left"/>
    </xf>
    <xf numFmtId="0" fontId="39" fillId="0" borderId="1" xfId="3" applyFont="1" applyBorder="1" applyAlignment="1">
      <alignment horizontal="center" vertical="center"/>
    </xf>
    <xf numFmtId="0" fontId="39" fillId="0" borderId="0" xfId="3" applyFont="1" applyAlignment="1">
      <alignment horizontal="center" vertical="center" wrapText="1"/>
    </xf>
    <xf numFmtId="0" fontId="38" fillId="0" borderId="2" xfId="3" applyFont="1" applyBorder="1" applyAlignment="1">
      <alignment horizontal="center" vertical="center"/>
    </xf>
    <xf numFmtId="1" fontId="38" fillId="0" borderId="0" xfId="3" applyNumberFormat="1" applyFont="1" applyAlignment="1">
      <alignment horizontal="center" vertical="center"/>
    </xf>
    <xf numFmtId="0" fontId="39" fillId="0" borderId="0" xfId="3" applyFont="1" applyAlignment="1">
      <alignment horizontal="center" vertical="center"/>
    </xf>
    <xf numFmtId="0" fontId="38" fillId="0" borderId="0" xfId="3" applyFont="1" applyAlignment="1">
      <alignment horizontal="center" vertical="center"/>
    </xf>
    <xf numFmtId="0" fontId="39" fillId="0" borderId="1" xfId="3" applyFont="1" applyBorder="1" applyAlignment="1">
      <alignment horizontal="center" vertical="center" wrapText="1"/>
    </xf>
    <xf numFmtId="0" fontId="38" fillId="2" borderId="0" xfId="0" applyFont="1" applyFill="1" applyAlignment="1">
      <alignment horizontal="center" vertical="center"/>
    </xf>
    <xf numFmtId="0" fontId="23" fillId="0" borderId="0" xfId="0" applyFont="1" applyAlignment="1">
      <alignment horizontal="left" vertical="center"/>
    </xf>
    <xf numFmtId="0" fontId="25" fillId="0" borderId="4" xfId="0" applyFont="1" applyBorder="1" applyAlignment="1">
      <alignment horizontal="left" wrapText="1"/>
    </xf>
    <xf numFmtId="0" fontId="38" fillId="2" borderId="0" xfId="0" applyFont="1" applyFill="1" applyAlignment="1">
      <alignment horizontal="center" vertical="center" wrapText="1"/>
    </xf>
    <xf numFmtId="0" fontId="28" fillId="4" borderId="0" xfId="3" applyFont="1" applyFill="1" applyAlignment="1">
      <alignment wrapText="1"/>
    </xf>
    <xf numFmtId="17" fontId="28" fillId="4" borderId="0" xfId="3" applyNumberFormat="1" applyFont="1" applyFill="1" applyAlignment="1">
      <alignment wrapText="1"/>
    </xf>
    <xf numFmtId="0" fontId="31" fillId="4" borderId="0" xfId="3" applyFont="1" applyFill="1" applyAlignment="1">
      <alignment wrapText="1"/>
    </xf>
    <xf numFmtId="0" fontId="38" fillId="2" borderId="0" xfId="0" applyFont="1" applyFill="1" applyBorder="1" applyAlignment="1">
      <alignment horizontal="center" vertical="center"/>
    </xf>
    <xf numFmtId="0" fontId="38" fillId="2" borderId="1" xfId="0" applyFont="1" applyFill="1" applyBorder="1" applyAlignment="1">
      <alignment horizontal="center"/>
    </xf>
    <xf numFmtId="0" fontId="38" fillId="2" borderId="2" xfId="0" applyFont="1" applyFill="1" applyBorder="1" applyAlignment="1">
      <alignment horizontal="center"/>
    </xf>
    <xf numFmtId="0" fontId="45" fillId="0" borderId="0" xfId="3" applyFont="1" applyAlignment="1">
      <alignment horizontal="center" vertical="center" wrapText="1"/>
    </xf>
    <xf numFmtId="0" fontId="45" fillId="0" borderId="0" xfId="3" applyFont="1" applyAlignment="1">
      <alignment horizontal="center" vertical="center"/>
    </xf>
    <xf numFmtId="0" fontId="45" fillId="0" borderId="1" xfId="3" applyFont="1" applyBorder="1" applyAlignment="1">
      <alignment horizontal="center" vertical="center"/>
    </xf>
    <xf numFmtId="0" fontId="20" fillId="0" borderId="5" xfId="0" applyFont="1" applyBorder="1" applyAlignment="1">
      <alignment horizontal="center"/>
    </xf>
    <xf numFmtId="0" fontId="47" fillId="0" borderId="5" xfId="0" applyFont="1" applyBorder="1" applyAlignment="1">
      <alignment horizontal="center"/>
    </xf>
    <xf numFmtId="0" fontId="36" fillId="4" borderId="0" xfId="0" applyFont="1" applyFill="1" applyAlignment="1">
      <alignment wrapText="1"/>
    </xf>
    <xf numFmtId="0" fontId="57" fillId="0" borderId="0" xfId="3" applyFont="1" applyAlignment="1">
      <alignment horizontal="center" vertical="center"/>
    </xf>
    <xf numFmtId="0" fontId="57" fillId="0" borderId="1" xfId="3" applyFont="1" applyBorder="1" applyAlignment="1">
      <alignment horizontal="center" vertical="center"/>
    </xf>
    <xf numFmtId="0" fontId="57" fillId="0" borderId="0" xfId="3" applyFont="1" applyAlignment="1">
      <alignment horizontal="center" vertical="center" wrapText="1"/>
    </xf>
    <xf numFmtId="0" fontId="26" fillId="4" borderId="0" xfId="0" applyFont="1" applyFill="1" applyAlignment="1">
      <alignment wrapText="1"/>
    </xf>
    <xf numFmtId="0" fontId="33" fillId="0" borderId="0" xfId="3" applyFont="1" applyAlignment="1">
      <alignment horizontal="left" vertical="center" wrapText="1"/>
    </xf>
    <xf numFmtId="0" fontId="63" fillId="5" borderId="5" xfId="3" applyFont="1" applyFill="1" applyBorder="1" applyAlignment="1">
      <alignment horizontal="center" vertical="top"/>
    </xf>
    <xf numFmtId="0" fontId="63" fillId="5" borderId="0" xfId="3" applyFont="1" applyFill="1" applyBorder="1" applyAlignment="1">
      <alignment vertical="top"/>
    </xf>
    <xf numFmtId="0" fontId="42" fillId="5" borderId="0" xfId="3" applyFont="1" applyFill="1" applyBorder="1" applyAlignment="1">
      <alignment horizontal="left" vertical="top" wrapText="1"/>
    </xf>
    <xf numFmtId="0" fontId="28" fillId="4" borderId="0" xfId="3" applyFont="1" applyFill="1" applyAlignment="1">
      <alignment horizontal="left" vertical="center" wrapText="1"/>
    </xf>
    <xf numFmtId="0" fontId="57" fillId="0" borderId="1" xfId="3" applyFont="1" applyBorder="1" applyAlignment="1">
      <alignment horizontal="center" vertical="center" wrapText="1"/>
    </xf>
    <xf numFmtId="0" fontId="45" fillId="5" borderId="0" xfId="3" applyFont="1" applyFill="1" applyBorder="1" applyAlignment="1">
      <alignment horizontal="left" vertical="center" wrapText="1"/>
    </xf>
    <xf numFmtId="0" fontId="18" fillId="0" borderId="0" xfId="3" applyFont="1" applyAlignment="1">
      <alignment horizontal="justify" vertical="center"/>
    </xf>
    <xf numFmtId="0" fontId="33" fillId="0" borderId="0" xfId="3" applyFont="1" applyAlignment="1">
      <alignment horizontal="left" vertical="center"/>
    </xf>
    <xf numFmtId="0" fontId="33" fillId="0" borderId="0" xfId="3" applyFont="1" applyAlignment="1">
      <alignment horizontal="justify" vertical="center"/>
    </xf>
    <xf numFmtId="0" fontId="18" fillId="0" borderId="0" xfId="3" applyFont="1" applyAlignment="1">
      <alignment horizontal="left" vertical="center"/>
    </xf>
    <xf numFmtId="0" fontId="7" fillId="0" borderId="0" xfId="3" applyFont="1" applyAlignment="1">
      <alignment horizontal="justify" vertical="center"/>
    </xf>
    <xf numFmtId="0" fontId="45" fillId="5" borderId="0" xfId="3" applyFont="1" applyFill="1" applyBorder="1" applyAlignment="1">
      <alignment vertical="center" wrapText="1"/>
    </xf>
    <xf numFmtId="0" fontId="45" fillId="0" borderId="1" xfId="3" applyFont="1" applyBorder="1" applyAlignment="1">
      <alignment horizontal="center" vertical="center" wrapText="1"/>
    </xf>
    <xf numFmtId="0" fontId="33" fillId="0" borderId="0" xfId="3" applyFont="1" applyAlignment="1">
      <alignment horizontal="justify" vertical="center" wrapText="1"/>
    </xf>
  </cellXfs>
  <cellStyles count="11">
    <cellStyle name="=C:\WINNT\SYSTEM32\COMMAND.COM 3" xfId="5"/>
    <cellStyle name="Millares" xfId="1" builtinId="3"/>
    <cellStyle name="Millares 2" xfId="4"/>
    <cellStyle name="Millares 2 2 2" xfId="6"/>
    <cellStyle name="Millares 2 2 3" xfId="7"/>
    <cellStyle name="Normal" xfId="0" builtinId="0"/>
    <cellStyle name="Normal 14" xfId="9"/>
    <cellStyle name="Normal 2 2 2" xfId="3"/>
    <cellStyle name="Normal 26" xfId="8"/>
    <cellStyle name="Normal 4" xfId="10"/>
    <cellStyle name="Porcentaje" xfId="2" builtinId="5"/>
  </cellStyles>
  <dxfs count="7">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theme" Target="theme/theme1.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s>
</file>

<file path=xl/drawings/drawing1.xml><?xml version="1.0" encoding="utf-8"?>
<xdr:wsDr xmlns:xdr="http://schemas.openxmlformats.org/drawingml/2006/spreadsheetDrawing" xmlns:a="http://schemas.openxmlformats.org/drawingml/2006/main">
  <xdr:twoCellAnchor>
    <xdr:from>
      <xdr:col>9</xdr:col>
      <xdr:colOff>0</xdr:colOff>
      <xdr:row>48</xdr:row>
      <xdr:rowOff>0</xdr:rowOff>
    </xdr:from>
    <xdr:to>
      <xdr:col>9</xdr:col>
      <xdr:colOff>0</xdr:colOff>
      <xdr:row>48</xdr:row>
      <xdr:rowOff>0</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6096000" y="89535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3" name="Text Box 2">
          <a:extLst>
            <a:ext uri="{FF2B5EF4-FFF2-40B4-BE49-F238E27FC236}">
              <a16:creationId xmlns:a16="http://schemas.microsoft.com/office/drawing/2014/main" id="{00000000-0008-0000-0200-000003000000}"/>
            </a:ext>
          </a:extLst>
        </xdr:cNvPr>
        <xdr:cNvSpPr txBox="1">
          <a:spLocks noChangeArrowheads="1"/>
        </xdr:cNvSpPr>
      </xdr:nvSpPr>
      <xdr:spPr bwMode="auto">
        <a:xfrm>
          <a:off x="6096000" y="89535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6096000" y="89535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5" name="Text Box 4">
          <a:extLst>
            <a:ext uri="{FF2B5EF4-FFF2-40B4-BE49-F238E27FC236}">
              <a16:creationId xmlns:a16="http://schemas.microsoft.com/office/drawing/2014/main" id="{00000000-0008-0000-0200-000005000000}"/>
            </a:ext>
          </a:extLst>
        </xdr:cNvPr>
        <xdr:cNvSpPr txBox="1">
          <a:spLocks noChangeArrowheads="1"/>
        </xdr:cNvSpPr>
      </xdr:nvSpPr>
      <xdr:spPr bwMode="auto">
        <a:xfrm>
          <a:off x="6593205" y="9334500"/>
          <a:ext cx="266646"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6" name="Text Box 5">
          <a:extLst>
            <a:ext uri="{FF2B5EF4-FFF2-40B4-BE49-F238E27FC236}">
              <a16:creationId xmlns:a16="http://schemas.microsoft.com/office/drawing/2014/main" id="{00000000-0008-0000-0200-000006000000}"/>
            </a:ext>
          </a:extLst>
        </xdr:cNvPr>
        <xdr:cNvSpPr txBox="1">
          <a:spLocks noChangeArrowheads="1"/>
        </xdr:cNvSpPr>
      </xdr:nvSpPr>
      <xdr:spPr bwMode="auto">
        <a:xfrm>
          <a:off x="6858000" y="93345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7" name="Text Box 6">
          <a:extLst>
            <a:ext uri="{FF2B5EF4-FFF2-40B4-BE49-F238E27FC236}">
              <a16:creationId xmlns:a16="http://schemas.microsoft.com/office/drawing/2014/main" id="{00000000-0008-0000-0200-000007000000}"/>
            </a:ext>
          </a:extLst>
        </xdr:cNvPr>
        <xdr:cNvSpPr txBox="1">
          <a:spLocks noChangeArrowheads="1"/>
        </xdr:cNvSpPr>
      </xdr:nvSpPr>
      <xdr:spPr bwMode="auto">
        <a:xfrm>
          <a:off x="6593205" y="9334500"/>
          <a:ext cx="266646"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8" name="Text Box 7">
          <a:extLst>
            <a:ext uri="{FF2B5EF4-FFF2-40B4-BE49-F238E27FC236}">
              <a16:creationId xmlns:a16="http://schemas.microsoft.com/office/drawing/2014/main" id="{00000000-0008-0000-0200-000008000000}"/>
            </a:ext>
          </a:extLst>
        </xdr:cNvPr>
        <xdr:cNvSpPr txBox="1">
          <a:spLocks noChangeArrowheads="1"/>
        </xdr:cNvSpPr>
      </xdr:nvSpPr>
      <xdr:spPr bwMode="auto">
        <a:xfrm>
          <a:off x="5840730" y="8953500"/>
          <a:ext cx="2543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9" name="Text Box 8">
          <a:extLst>
            <a:ext uri="{FF2B5EF4-FFF2-40B4-BE49-F238E27FC236}">
              <a16:creationId xmlns:a16="http://schemas.microsoft.com/office/drawing/2014/main" id="{00000000-0008-0000-0200-000009000000}"/>
            </a:ext>
          </a:extLst>
        </xdr:cNvPr>
        <xdr:cNvSpPr txBox="1">
          <a:spLocks noChangeArrowheads="1"/>
        </xdr:cNvSpPr>
      </xdr:nvSpPr>
      <xdr:spPr bwMode="auto">
        <a:xfrm>
          <a:off x="5840730" y="8953500"/>
          <a:ext cx="2543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10" name="Text Box 9">
          <a:extLst>
            <a:ext uri="{FF2B5EF4-FFF2-40B4-BE49-F238E27FC236}">
              <a16:creationId xmlns:a16="http://schemas.microsoft.com/office/drawing/2014/main" id="{00000000-0008-0000-0200-00000A000000}"/>
            </a:ext>
          </a:extLst>
        </xdr:cNvPr>
        <xdr:cNvSpPr txBox="1">
          <a:spLocks noChangeArrowheads="1"/>
        </xdr:cNvSpPr>
      </xdr:nvSpPr>
      <xdr:spPr bwMode="auto">
        <a:xfrm>
          <a:off x="5076825" y="89535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11" name="Text Box 10">
          <a:extLst>
            <a:ext uri="{FF2B5EF4-FFF2-40B4-BE49-F238E27FC236}">
              <a16:creationId xmlns:a16="http://schemas.microsoft.com/office/drawing/2014/main" id="{00000000-0008-0000-0200-00000B000000}"/>
            </a:ext>
          </a:extLst>
        </xdr:cNvPr>
        <xdr:cNvSpPr txBox="1">
          <a:spLocks noChangeArrowheads="1"/>
        </xdr:cNvSpPr>
      </xdr:nvSpPr>
      <xdr:spPr bwMode="auto">
        <a:xfrm>
          <a:off x="5076825" y="89535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12" name="Text Box 1">
          <a:extLst>
            <a:ext uri="{FF2B5EF4-FFF2-40B4-BE49-F238E27FC236}">
              <a16:creationId xmlns:a16="http://schemas.microsoft.com/office/drawing/2014/main" id="{00000000-0008-0000-0200-00000C000000}"/>
            </a:ext>
          </a:extLst>
        </xdr:cNvPr>
        <xdr:cNvSpPr txBox="1">
          <a:spLocks noChangeArrowheads="1"/>
        </xdr:cNvSpPr>
      </xdr:nvSpPr>
      <xdr:spPr bwMode="auto">
        <a:xfrm>
          <a:off x="6096000" y="89535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13" name="Text Box 2">
          <a:extLst>
            <a:ext uri="{FF2B5EF4-FFF2-40B4-BE49-F238E27FC236}">
              <a16:creationId xmlns:a16="http://schemas.microsoft.com/office/drawing/2014/main" id="{00000000-0008-0000-0200-00000D000000}"/>
            </a:ext>
          </a:extLst>
        </xdr:cNvPr>
        <xdr:cNvSpPr txBox="1">
          <a:spLocks noChangeArrowheads="1"/>
        </xdr:cNvSpPr>
      </xdr:nvSpPr>
      <xdr:spPr bwMode="auto">
        <a:xfrm>
          <a:off x="6096000" y="89535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14" name="Text Box 3">
          <a:extLst>
            <a:ext uri="{FF2B5EF4-FFF2-40B4-BE49-F238E27FC236}">
              <a16:creationId xmlns:a16="http://schemas.microsoft.com/office/drawing/2014/main" id="{00000000-0008-0000-0200-00000E000000}"/>
            </a:ext>
          </a:extLst>
        </xdr:cNvPr>
        <xdr:cNvSpPr txBox="1">
          <a:spLocks noChangeArrowheads="1"/>
        </xdr:cNvSpPr>
      </xdr:nvSpPr>
      <xdr:spPr bwMode="auto">
        <a:xfrm>
          <a:off x="6096000" y="89535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15" name="Text Box 4">
          <a:extLst>
            <a:ext uri="{FF2B5EF4-FFF2-40B4-BE49-F238E27FC236}">
              <a16:creationId xmlns:a16="http://schemas.microsoft.com/office/drawing/2014/main" id="{00000000-0008-0000-0200-00000F000000}"/>
            </a:ext>
          </a:extLst>
        </xdr:cNvPr>
        <xdr:cNvSpPr txBox="1">
          <a:spLocks noChangeArrowheads="1"/>
        </xdr:cNvSpPr>
      </xdr:nvSpPr>
      <xdr:spPr bwMode="auto">
        <a:xfrm>
          <a:off x="6593205" y="9334500"/>
          <a:ext cx="266646"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16" name="Text Box 5">
          <a:extLst>
            <a:ext uri="{FF2B5EF4-FFF2-40B4-BE49-F238E27FC236}">
              <a16:creationId xmlns:a16="http://schemas.microsoft.com/office/drawing/2014/main" id="{00000000-0008-0000-0200-000010000000}"/>
            </a:ext>
          </a:extLst>
        </xdr:cNvPr>
        <xdr:cNvSpPr txBox="1">
          <a:spLocks noChangeArrowheads="1"/>
        </xdr:cNvSpPr>
      </xdr:nvSpPr>
      <xdr:spPr bwMode="auto">
        <a:xfrm>
          <a:off x="6858000" y="93345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17" name="Text Box 6">
          <a:extLst>
            <a:ext uri="{FF2B5EF4-FFF2-40B4-BE49-F238E27FC236}">
              <a16:creationId xmlns:a16="http://schemas.microsoft.com/office/drawing/2014/main" id="{00000000-0008-0000-0200-000011000000}"/>
            </a:ext>
          </a:extLst>
        </xdr:cNvPr>
        <xdr:cNvSpPr txBox="1">
          <a:spLocks noChangeArrowheads="1"/>
        </xdr:cNvSpPr>
      </xdr:nvSpPr>
      <xdr:spPr bwMode="auto">
        <a:xfrm>
          <a:off x="6593205" y="9334500"/>
          <a:ext cx="266646"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18" name="Text Box 7">
          <a:extLst>
            <a:ext uri="{FF2B5EF4-FFF2-40B4-BE49-F238E27FC236}">
              <a16:creationId xmlns:a16="http://schemas.microsoft.com/office/drawing/2014/main" id="{00000000-0008-0000-0200-000012000000}"/>
            </a:ext>
          </a:extLst>
        </xdr:cNvPr>
        <xdr:cNvSpPr txBox="1">
          <a:spLocks noChangeArrowheads="1"/>
        </xdr:cNvSpPr>
      </xdr:nvSpPr>
      <xdr:spPr bwMode="auto">
        <a:xfrm>
          <a:off x="5840730" y="8953500"/>
          <a:ext cx="2543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19" name="Text Box 8">
          <a:extLst>
            <a:ext uri="{FF2B5EF4-FFF2-40B4-BE49-F238E27FC236}">
              <a16:creationId xmlns:a16="http://schemas.microsoft.com/office/drawing/2014/main" id="{00000000-0008-0000-0200-000013000000}"/>
            </a:ext>
          </a:extLst>
        </xdr:cNvPr>
        <xdr:cNvSpPr txBox="1">
          <a:spLocks noChangeArrowheads="1"/>
        </xdr:cNvSpPr>
      </xdr:nvSpPr>
      <xdr:spPr bwMode="auto">
        <a:xfrm>
          <a:off x="5840730" y="8953500"/>
          <a:ext cx="2543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20" name="Text Box 9">
          <a:extLst>
            <a:ext uri="{FF2B5EF4-FFF2-40B4-BE49-F238E27FC236}">
              <a16:creationId xmlns:a16="http://schemas.microsoft.com/office/drawing/2014/main" id="{00000000-0008-0000-0200-000014000000}"/>
            </a:ext>
          </a:extLst>
        </xdr:cNvPr>
        <xdr:cNvSpPr txBox="1">
          <a:spLocks noChangeArrowheads="1"/>
        </xdr:cNvSpPr>
      </xdr:nvSpPr>
      <xdr:spPr bwMode="auto">
        <a:xfrm>
          <a:off x="5076825" y="89535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21" name="Text Box 10">
          <a:extLst>
            <a:ext uri="{FF2B5EF4-FFF2-40B4-BE49-F238E27FC236}">
              <a16:creationId xmlns:a16="http://schemas.microsoft.com/office/drawing/2014/main" id="{00000000-0008-0000-0200-000015000000}"/>
            </a:ext>
          </a:extLst>
        </xdr:cNvPr>
        <xdr:cNvSpPr txBox="1">
          <a:spLocks noChangeArrowheads="1"/>
        </xdr:cNvSpPr>
      </xdr:nvSpPr>
      <xdr:spPr bwMode="auto">
        <a:xfrm>
          <a:off x="5076825" y="89535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22" name="Text Box 1">
          <a:extLst>
            <a:ext uri="{FF2B5EF4-FFF2-40B4-BE49-F238E27FC236}">
              <a16:creationId xmlns:a16="http://schemas.microsoft.com/office/drawing/2014/main" id="{00000000-0008-0000-0200-000016000000}"/>
            </a:ext>
          </a:extLst>
        </xdr:cNvPr>
        <xdr:cNvSpPr txBox="1">
          <a:spLocks noChangeArrowheads="1"/>
        </xdr:cNvSpPr>
      </xdr:nvSpPr>
      <xdr:spPr bwMode="auto">
        <a:xfrm>
          <a:off x="6096000" y="89535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23" name="Text Box 2">
          <a:extLst>
            <a:ext uri="{FF2B5EF4-FFF2-40B4-BE49-F238E27FC236}">
              <a16:creationId xmlns:a16="http://schemas.microsoft.com/office/drawing/2014/main" id="{00000000-0008-0000-0200-000017000000}"/>
            </a:ext>
          </a:extLst>
        </xdr:cNvPr>
        <xdr:cNvSpPr txBox="1">
          <a:spLocks noChangeArrowheads="1"/>
        </xdr:cNvSpPr>
      </xdr:nvSpPr>
      <xdr:spPr bwMode="auto">
        <a:xfrm>
          <a:off x="6096000" y="89535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24" name="Text Box 3">
          <a:extLst>
            <a:ext uri="{FF2B5EF4-FFF2-40B4-BE49-F238E27FC236}">
              <a16:creationId xmlns:a16="http://schemas.microsoft.com/office/drawing/2014/main" id="{00000000-0008-0000-0200-000018000000}"/>
            </a:ext>
          </a:extLst>
        </xdr:cNvPr>
        <xdr:cNvSpPr txBox="1">
          <a:spLocks noChangeArrowheads="1"/>
        </xdr:cNvSpPr>
      </xdr:nvSpPr>
      <xdr:spPr bwMode="auto">
        <a:xfrm>
          <a:off x="6096000" y="89535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25" name="Text Box 4">
          <a:extLst>
            <a:ext uri="{FF2B5EF4-FFF2-40B4-BE49-F238E27FC236}">
              <a16:creationId xmlns:a16="http://schemas.microsoft.com/office/drawing/2014/main" id="{00000000-0008-0000-0200-000019000000}"/>
            </a:ext>
          </a:extLst>
        </xdr:cNvPr>
        <xdr:cNvSpPr txBox="1">
          <a:spLocks noChangeArrowheads="1"/>
        </xdr:cNvSpPr>
      </xdr:nvSpPr>
      <xdr:spPr bwMode="auto">
        <a:xfrm>
          <a:off x="6593205" y="9334500"/>
          <a:ext cx="266646"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26" name="Text Box 5">
          <a:extLst>
            <a:ext uri="{FF2B5EF4-FFF2-40B4-BE49-F238E27FC236}">
              <a16:creationId xmlns:a16="http://schemas.microsoft.com/office/drawing/2014/main" id="{00000000-0008-0000-0200-00001A000000}"/>
            </a:ext>
          </a:extLst>
        </xdr:cNvPr>
        <xdr:cNvSpPr txBox="1">
          <a:spLocks noChangeArrowheads="1"/>
        </xdr:cNvSpPr>
      </xdr:nvSpPr>
      <xdr:spPr bwMode="auto">
        <a:xfrm>
          <a:off x="6858000" y="93345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27" name="Text Box 6">
          <a:extLst>
            <a:ext uri="{FF2B5EF4-FFF2-40B4-BE49-F238E27FC236}">
              <a16:creationId xmlns:a16="http://schemas.microsoft.com/office/drawing/2014/main" id="{00000000-0008-0000-0200-00001B000000}"/>
            </a:ext>
          </a:extLst>
        </xdr:cNvPr>
        <xdr:cNvSpPr txBox="1">
          <a:spLocks noChangeArrowheads="1"/>
        </xdr:cNvSpPr>
      </xdr:nvSpPr>
      <xdr:spPr bwMode="auto">
        <a:xfrm>
          <a:off x="6593205" y="9334500"/>
          <a:ext cx="266646"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28" name="Text Box 7">
          <a:extLst>
            <a:ext uri="{FF2B5EF4-FFF2-40B4-BE49-F238E27FC236}">
              <a16:creationId xmlns:a16="http://schemas.microsoft.com/office/drawing/2014/main" id="{00000000-0008-0000-0200-00001C000000}"/>
            </a:ext>
          </a:extLst>
        </xdr:cNvPr>
        <xdr:cNvSpPr txBox="1">
          <a:spLocks noChangeArrowheads="1"/>
        </xdr:cNvSpPr>
      </xdr:nvSpPr>
      <xdr:spPr bwMode="auto">
        <a:xfrm>
          <a:off x="5840730" y="8953500"/>
          <a:ext cx="2543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29" name="Text Box 8">
          <a:extLst>
            <a:ext uri="{FF2B5EF4-FFF2-40B4-BE49-F238E27FC236}">
              <a16:creationId xmlns:a16="http://schemas.microsoft.com/office/drawing/2014/main" id="{00000000-0008-0000-0200-00001D000000}"/>
            </a:ext>
          </a:extLst>
        </xdr:cNvPr>
        <xdr:cNvSpPr txBox="1">
          <a:spLocks noChangeArrowheads="1"/>
        </xdr:cNvSpPr>
      </xdr:nvSpPr>
      <xdr:spPr bwMode="auto">
        <a:xfrm>
          <a:off x="5840730" y="8953500"/>
          <a:ext cx="2543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30" name="Text Box 9">
          <a:extLst>
            <a:ext uri="{FF2B5EF4-FFF2-40B4-BE49-F238E27FC236}">
              <a16:creationId xmlns:a16="http://schemas.microsoft.com/office/drawing/2014/main" id="{00000000-0008-0000-0200-00001E000000}"/>
            </a:ext>
          </a:extLst>
        </xdr:cNvPr>
        <xdr:cNvSpPr txBox="1">
          <a:spLocks noChangeArrowheads="1"/>
        </xdr:cNvSpPr>
      </xdr:nvSpPr>
      <xdr:spPr bwMode="auto">
        <a:xfrm>
          <a:off x="5076825" y="89535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31" name="Text Box 10">
          <a:extLst>
            <a:ext uri="{FF2B5EF4-FFF2-40B4-BE49-F238E27FC236}">
              <a16:creationId xmlns:a16="http://schemas.microsoft.com/office/drawing/2014/main" id="{00000000-0008-0000-0200-00001F000000}"/>
            </a:ext>
          </a:extLst>
        </xdr:cNvPr>
        <xdr:cNvSpPr txBox="1">
          <a:spLocks noChangeArrowheads="1"/>
        </xdr:cNvSpPr>
      </xdr:nvSpPr>
      <xdr:spPr bwMode="auto">
        <a:xfrm>
          <a:off x="5076825" y="89535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32" name="Text Box 1">
          <a:extLst>
            <a:ext uri="{FF2B5EF4-FFF2-40B4-BE49-F238E27FC236}">
              <a16:creationId xmlns:a16="http://schemas.microsoft.com/office/drawing/2014/main" id="{00000000-0008-0000-0200-000020000000}"/>
            </a:ext>
          </a:extLst>
        </xdr:cNvPr>
        <xdr:cNvSpPr txBox="1">
          <a:spLocks noChangeArrowheads="1"/>
        </xdr:cNvSpPr>
      </xdr:nvSpPr>
      <xdr:spPr bwMode="auto">
        <a:xfrm>
          <a:off x="6096000" y="89535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33" name="Text Box 2">
          <a:extLst>
            <a:ext uri="{FF2B5EF4-FFF2-40B4-BE49-F238E27FC236}">
              <a16:creationId xmlns:a16="http://schemas.microsoft.com/office/drawing/2014/main" id="{00000000-0008-0000-0200-000021000000}"/>
            </a:ext>
          </a:extLst>
        </xdr:cNvPr>
        <xdr:cNvSpPr txBox="1">
          <a:spLocks noChangeArrowheads="1"/>
        </xdr:cNvSpPr>
      </xdr:nvSpPr>
      <xdr:spPr bwMode="auto">
        <a:xfrm>
          <a:off x="6096000" y="89535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34" name="Text Box 3">
          <a:extLst>
            <a:ext uri="{FF2B5EF4-FFF2-40B4-BE49-F238E27FC236}">
              <a16:creationId xmlns:a16="http://schemas.microsoft.com/office/drawing/2014/main" id="{00000000-0008-0000-0200-000022000000}"/>
            </a:ext>
          </a:extLst>
        </xdr:cNvPr>
        <xdr:cNvSpPr txBox="1">
          <a:spLocks noChangeArrowheads="1"/>
        </xdr:cNvSpPr>
      </xdr:nvSpPr>
      <xdr:spPr bwMode="auto">
        <a:xfrm>
          <a:off x="6096000" y="89535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35" name="Text Box 4">
          <a:extLst>
            <a:ext uri="{FF2B5EF4-FFF2-40B4-BE49-F238E27FC236}">
              <a16:creationId xmlns:a16="http://schemas.microsoft.com/office/drawing/2014/main" id="{00000000-0008-0000-0200-000023000000}"/>
            </a:ext>
          </a:extLst>
        </xdr:cNvPr>
        <xdr:cNvSpPr txBox="1">
          <a:spLocks noChangeArrowheads="1"/>
        </xdr:cNvSpPr>
      </xdr:nvSpPr>
      <xdr:spPr bwMode="auto">
        <a:xfrm>
          <a:off x="6593205" y="9334500"/>
          <a:ext cx="266646"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36" name="Text Box 5">
          <a:extLst>
            <a:ext uri="{FF2B5EF4-FFF2-40B4-BE49-F238E27FC236}">
              <a16:creationId xmlns:a16="http://schemas.microsoft.com/office/drawing/2014/main" id="{00000000-0008-0000-0200-000024000000}"/>
            </a:ext>
          </a:extLst>
        </xdr:cNvPr>
        <xdr:cNvSpPr txBox="1">
          <a:spLocks noChangeArrowheads="1"/>
        </xdr:cNvSpPr>
      </xdr:nvSpPr>
      <xdr:spPr bwMode="auto">
        <a:xfrm>
          <a:off x="6858000" y="93345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37" name="Text Box 6">
          <a:extLst>
            <a:ext uri="{FF2B5EF4-FFF2-40B4-BE49-F238E27FC236}">
              <a16:creationId xmlns:a16="http://schemas.microsoft.com/office/drawing/2014/main" id="{00000000-0008-0000-0200-000025000000}"/>
            </a:ext>
          </a:extLst>
        </xdr:cNvPr>
        <xdr:cNvSpPr txBox="1">
          <a:spLocks noChangeArrowheads="1"/>
        </xdr:cNvSpPr>
      </xdr:nvSpPr>
      <xdr:spPr bwMode="auto">
        <a:xfrm>
          <a:off x="6593205" y="9334500"/>
          <a:ext cx="266646"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38" name="Text Box 7">
          <a:extLst>
            <a:ext uri="{FF2B5EF4-FFF2-40B4-BE49-F238E27FC236}">
              <a16:creationId xmlns:a16="http://schemas.microsoft.com/office/drawing/2014/main" id="{00000000-0008-0000-0200-000026000000}"/>
            </a:ext>
          </a:extLst>
        </xdr:cNvPr>
        <xdr:cNvSpPr txBox="1">
          <a:spLocks noChangeArrowheads="1"/>
        </xdr:cNvSpPr>
      </xdr:nvSpPr>
      <xdr:spPr bwMode="auto">
        <a:xfrm>
          <a:off x="5840730" y="8953500"/>
          <a:ext cx="2543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39" name="Text Box 8">
          <a:extLst>
            <a:ext uri="{FF2B5EF4-FFF2-40B4-BE49-F238E27FC236}">
              <a16:creationId xmlns:a16="http://schemas.microsoft.com/office/drawing/2014/main" id="{00000000-0008-0000-0200-000027000000}"/>
            </a:ext>
          </a:extLst>
        </xdr:cNvPr>
        <xdr:cNvSpPr txBox="1">
          <a:spLocks noChangeArrowheads="1"/>
        </xdr:cNvSpPr>
      </xdr:nvSpPr>
      <xdr:spPr bwMode="auto">
        <a:xfrm>
          <a:off x="5840730" y="8953500"/>
          <a:ext cx="2543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40" name="Text Box 9">
          <a:extLst>
            <a:ext uri="{FF2B5EF4-FFF2-40B4-BE49-F238E27FC236}">
              <a16:creationId xmlns:a16="http://schemas.microsoft.com/office/drawing/2014/main" id="{00000000-0008-0000-0200-000028000000}"/>
            </a:ext>
          </a:extLst>
        </xdr:cNvPr>
        <xdr:cNvSpPr txBox="1">
          <a:spLocks noChangeArrowheads="1"/>
        </xdr:cNvSpPr>
      </xdr:nvSpPr>
      <xdr:spPr bwMode="auto">
        <a:xfrm>
          <a:off x="5076825" y="89535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41" name="Text Box 10">
          <a:extLst>
            <a:ext uri="{FF2B5EF4-FFF2-40B4-BE49-F238E27FC236}">
              <a16:creationId xmlns:a16="http://schemas.microsoft.com/office/drawing/2014/main" id="{00000000-0008-0000-0200-000029000000}"/>
            </a:ext>
          </a:extLst>
        </xdr:cNvPr>
        <xdr:cNvSpPr txBox="1">
          <a:spLocks noChangeArrowheads="1"/>
        </xdr:cNvSpPr>
      </xdr:nvSpPr>
      <xdr:spPr bwMode="auto">
        <a:xfrm>
          <a:off x="5076825" y="89535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42" name="Text Box 1">
          <a:extLst>
            <a:ext uri="{FF2B5EF4-FFF2-40B4-BE49-F238E27FC236}">
              <a16:creationId xmlns:a16="http://schemas.microsoft.com/office/drawing/2014/main" id="{00000000-0008-0000-0200-00002A000000}"/>
            </a:ext>
          </a:extLst>
        </xdr:cNvPr>
        <xdr:cNvSpPr txBox="1">
          <a:spLocks noChangeArrowheads="1"/>
        </xdr:cNvSpPr>
      </xdr:nvSpPr>
      <xdr:spPr bwMode="auto">
        <a:xfrm>
          <a:off x="6096000" y="89535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43" name="Text Box 2">
          <a:extLst>
            <a:ext uri="{FF2B5EF4-FFF2-40B4-BE49-F238E27FC236}">
              <a16:creationId xmlns:a16="http://schemas.microsoft.com/office/drawing/2014/main" id="{00000000-0008-0000-0200-00002B000000}"/>
            </a:ext>
          </a:extLst>
        </xdr:cNvPr>
        <xdr:cNvSpPr txBox="1">
          <a:spLocks noChangeArrowheads="1"/>
        </xdr:cNvSpPr>
      </xdr:nvSpPr>
      <xdr:spPr bwMode="auto">
        <a:xfrm>
          <a:off x="6096000" y="89535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44" name="Text Box 3">
          <a:extLst>
            <a:ext uri="{FF2B5EF4-FFF2-40B4-BE49-F238E27FC236}">
              <a16:creationId xmlns:a16="http://schemas.microsoft.com/office/drawing/2014/main" id="{00000000-0008-0000-0200-00002C000000}"/>
            </a:ext>
          </a:extLst>
        </xdr:cNvPr>
        <xdr:cNvSpPr txBox="1">
          <a:spLocks noChangeArrowheads="1"/>
        </xdr:cNvSpPr>
      </xdr:nvSpPr>
      <xdr:spPr bwMode="auto">
        <a:xfrm>
          <a:off x="6096000" y="89535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45" name="Text Box 4">
          <a:extLst>
            <a:ext uri="{FF2B5EF4-FFF2-40B4-BE49-F238E27FC236}">
              <a16:creationId xmlns:a16="http://schemas.microsoft.com/office/drawing/2014/main" id="{00000000-0008-0000-0200-00002D000000}"/>
            </a:ext>
          </a:extLst>
        </xdr:cNvPr>
        <xdr:cNvSpPr txBox="1">
          <a:spLocks noChangeArrowheads="1"/>
        </xdr:cNvSpPr>
      </xdr:nvSpPr>
      <xdr:spPr bwMode="auto">
        <a:xfrm>
          <a:off x="6593205" y="9334500"/>
          <a:ext cx="266646"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46" name="Text Box 5">
          <a:extLst>
            <a:ext uri="{FF2B5EF4-FFF2-40B4-BE49-F238E27FC236}">
              <a16:creationId xmlns:a16="http://schemas.microsoft.com/office/drawing/2014/main" id="{00000000-0008-0000-0200-00002E000000}"/>
            </a:ext>
          </a:extLst>
        </xdr:cNvPr>
        <xdr:cNvSpPr txBox="1">
          <a:spLocks noChangeArrowheads="1"/>
        </xdr:cNvSpPr>
      </xdr:nvSpPr>
      <xdr:spPr bwMode="auto">
        <a:xfrm>
          <a:off x="6858000" y="93345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47" name="Text Box 6">
          <a:extLst>
            <a:ext uri="{FF2B5EF4-FFF2-40B4-BE49-F238E27FC236}">
              <a16:creationId xmlns:a16="http://schemas.microsoft.com/office/drawing/2014/main" id="{00000000-0008-0000-0200-00002F000000}"/>
            </a:ext>
          </a:extLst>
        </xdr:cNvPr>
        <xdr:cNvSpPr txBox="1">
          <a:spLocks noChangeArrowheads="1"/>
        </xdr:cNvSpPr>
      </xdr:nvSpPr>
      <xdr:spPr bwMode="auto">
        <a:xfrm>
          <a:off x="6593205" y="9334500"/>
          <a:ext cx="266646"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48" name="Text Box 7">
          <a:extLst>
            <a:ext uri="{FF2B5EF4-FFF2-40B4-BE49-F238E27FC236}">
              <a16:creationId xmlns:a16="http://schemas.microsoft.com/office/drawing/2014/main" id="{00000000-0008-0000-0200-000030000000}"/>
            </a:ext>
          </a:extLst>
        </xdr:cNvPr>
        <xdr:cNvSpPr txBox="1">
          <a:spLocks noChangeArrowheads="1"/>
        </xdr:cNvSpPr>
      </xdr:nvSpPr>
      <xdr:spPr bwMode="auto">
        <a:xfrm>
          <a:off x="5840730" y="8953500"/>
          <a:ext cx="2543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49" name="Text Box 8">
          <a:extLst>
            <a:ext uri="{FF2B5EF4-FFF2-40B4-BE49-F238E27FC236}">
              <a16:creationId xmlns:a16="http://schemas.microsoft.com/office/drawing/2014/main" id="{00000000-0008-0000-0200-000031000000}"/>
            </a:ext>
          </a:extLst>
        </xdr:cNvPr>
        <xdr:cNvSpPr txBox="1">
          <a:spLocks noChangeArrowheads="1"/>
        </xdr:cNvSpPr>
      </xdr:nvSpPr>
      <xdr:spPr bwMode="auto">
        <a:xfrm>
          <a:off x="5840730" y="8953500"/>
          <a:ext cx="2543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50" name="Text Box 9">
          <a:extLst>
            <a:ext uri="{FF2B5EF4-FFF2-40B4-BE49-F238E27FC236}">
              <a16:creationId xmlns:a16="http://schemas.microsoft.com/office/drawing/2014/main" id="{00000000-0008-0000-0200-000032000000}"/>
            </a:ext>
          </a:extLst>
        </xdr:cNvPr>
        <xdr:cNvSpPr txBox="1">
          <a:spLocks noChangeArrowheads="1"/>
        </xdr:cNvSpPr>
      </xdr:nvSpPr>
      <xdr:spPr bwMode="auto">
        <a:xfrm>
          <a:off x="5076825" y="89535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51" name="Text Box 10">
          <a:extLst>
            <a:ext uri="{FF2B5EF4-FFF2-40B4-BE49-F238E27FC236}">
              <a16:creationId xmlns:a16="http://schemas.microsoft.com/office/drawing/2014/main" id="{00000000-0008-0000-0200-000033000000}"/>
            </a:ext>
          </a:extLst>
        </xdr:cNvPr>
        <xdr:cNvSpPr txBox="1">
          <a:spLocks noChangeArrowheads="1"/>
        </xdr:cNvSpPr>
      </xdr:nvSpPr>
      <xdr:spPr bwMode="auto">
        <a:xfrm>
          <a:off x="5076825" y="89535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52" name="Text Box 1">
          <a:extLst>
            <a:ext uri="{FF2B5EF4-FFF2-40B4-BE49-F238E27FC236}">
              <a16:creationId xmlns:a16="http://schemas.microsoft.com/office/drawing/2014/main" id="{00000000-0008-0000-0200-000034000000}"/>
            </a:ext>
          </a:extLst>
        </xdr:cNvPr>
        <xdr:cNvSpPr txBox="1">
          <a:spLocks noChangeArrowheads="1"/>
        </xdr:cNvSpPr>
      </xdr:nvSpPr>
      <xdr:spPr bwMode="auto">
        <a:xfrm>
          <a:off x="6096000" y="89535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53" name="Text Box 2">
          <a:extLst>
            <a:ext uri="{FF2B5EF4-FFF2-40B4-BE49-F238E27FC236}">
              <a16:creationId xmlns:a16="http://schemas.microsoft.com/office/drawing/2014/main" id="{00000000-0008-0000-0200-000035000000}"/>
            </a:ext>
          </a:extLst>
        </xdr:cNvPr>
        <xdr:cNvSpPr txBox="1">
          <a:spLocks noChangeArrowheads="1"/>
        </xdr:cNvSpPr>
      </xdr:nvSpPr>
      <xdr:spPr bwMode="auto">
        <a:xfrm>
          <a:off x="6096000" y="89535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54" name="Text Box 3">
          <a:extLst>
            <a:ext uri="{FF2B5EF4-FFF2-40B4-BE49-F238E27FC236}">
              <a16:creationId xmlns:a16="http://schemas.microsoft.com/office/drawing/2014/main" id="{00000000-0008-0000-0200-000036000000}"/>
            </a:ext>
          </a:extLst>
        </xdr:cNvPr>
        <xdr:cNvSpPr txBox="1">
          <a:spLocks noChangeArrowheads="1"/>
        </xdr:cNvSpPr>
      </xdr:nvSpPr>
      <xdr:spPr bwMode="auto">
        <a:xfrm>
          <a:off x="6096000" y="89535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55" name="Text Box 4">
          <a:extLst>
            <a:ext uri="{FF2B5EF4-FFF2-40B4-BE49-F238E27FC236}">
              <a16:creationId xmlns:a16="http://schemas.microsoft.com/office/drawing/2014/main" id="{00000000-0008-0000-0200-000037000000}"/>
            </a:ext>
          </a:extLst>
        </xdr:cNvPr>
        <xdr:cNvSpPr txBox="1">
          <a:spLocks noChangeArrowheads="1"/>
        </xdr:cNvSpPr>
      </xdr:nvSpPr>
      <xdr:spPr bwMode="auto">
        <a:xfrm>
          <a:off x="6593205" y="9334500"/>
          <a:ext cx="266646"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56" name="Text Box 5">
          <a:extLst>
            <a:ext uri="{FF2B5EF4-FFF2-40B4-BE49-F238E27FC236}">
              <a16:creationId xmlns:a16="http://schemas.microsoft.com/office/drawing/2014/main" id="{00000000-0008-0000-0200-000038000000}"/>
            </a:ext>
          </a:extLst>
        </xdr:cNvPr>
        <xdr:cNvSpPr txBox="1">
          <a:spLocks noChangeArrowheads="1"/>
        </xdr:cNvSpPr>
      </xdr:nvSpPr>
      <xdr:spPr bwMode="auto">
        <a:xfrm>
          <a:off x="6858000" y="93345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57" name="Text Box 6">
          <a:extLst>
            <a:ext uri="{FF2B5EF4-FFF2-40B4-BE49-F238E27FC236}">
              <a16:creationId xmlns:a16="http://schemas.microsoft.com/office/drawing/2014/main" id="{00000000-0008-0000-0200-000039000000}"/>
            </a:ext>
          </a:extLst>
        </xdr:cNvPr>
        <xdr:cNvSpPr txBox="1">
          <a:spLocks noChangeArrowheads="1"/>
        </xdr:cNvSpPr>
      </xdr:nvSpPr>
      <xdr:spPr bwMode="auto">
        <a:xfrm>
          <a:off x="6593205" y="9334500"/>
          <a:ext cx="266646"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58" name="Text Box 7">
          <a:extLst>
            <a:ext uri="{FF2B5EF4-FFF2-40B4-BE49-F238E27FC236}">
              <a16:creationId xmlns:a16="http://schemas.microsoft.com/office/drawing/2014/main" id="{00000000-0008-0000-0200-00003A000000}"/>
            </a:ext>
          </a:extLst>
        </xdr:cNvPr>
        <xdr:cNvSpPr txBox="1">
          <a:spLocks noChangeArrowheads="1"/>
        </xdr:cNvSpPr>
      </xdr:nvSpPr>
      <xdr:spPr bwMode="auto">
        <a:xfrm>
          <a:off x="5840730" y="8953500"/>
          <a:ext cx="2543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59" name="Text Box 8">
          <a:extLst>
            <a:ext uri="{FF2B5EF4-FFF2-40B4-BE49-F238E27FC236}">
              <a16:creationId xmlns:a16="http://schemas.microsoft.com/office/drawing/2014/main" id="{00000000-0008-0000-0200-00003B000000}"/>
            </a:ext>
          </a:extLst>
        </xdr:cNvPr>
        <xdr:cNvSpPr txBox="1">
          <a:spLocks noChangeArrowheads="1"/>
        </xdr:cNvSpPr>
      </xdr:nvSpPr>
      <xdr:spPr bwMode="auto">
        <a:xfrm>
          <a:off x="5840730" y="8953500"/>
          <a:ext cx="2543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60" name="Text Box 9">
          <a:extLst>
            <a:ext uri="{FF2B5EF4-FFF2-40B4-BE49-F238E27FC236}">
              <a16:creationId xmlns:a16="http://schemas.microsoft.com/office/drawing/2014/main" id="{00000000-0008-0000-0200-00003C000000}"/>
            </a:ext>
          </a:extLst>
        </xdr:cNvPr>
        <xdr:cNvSpPr txBox="1">
          <a:spLocks noChangeArrowheads="1"/>
        </xdr:cNvSpPr>
      </xdr:nvSpPr>
      <xdr:spPr bwMode="auto">
        <a:xfrm>
          <a:off x="5076825" y="89535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61" name="Text Box 10">
          <a:extLst>
            <a:ext uri="{FF2B5EF4-FFF2-40B4-BE49-F238E27FC236}">
              <a16:creationId xmlns:a16="http://schemas.microsoft.com/office/drawing/2014/main" id="{00000000-0008-0000-0200-00003D000000}"/>
            </a:ext>
          </a:extLst>
        </xdr:cNvPr>
        <xdr:cNvSpPr txBox="1">
          <a:spLocks noChangeArrowheads="1"/>
        </xdr:cNvSpPr>
      </xdr:nvSpPr>
      <xdr:spPr bwMode="auto">
        <a:xfrm>
          <a:off x="5076825" y="89535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spaldo\ENERG2000\ENERGSEP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79%20RM%20CT%20FPR%20U3%20y%204%20CAP%20en%20200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75%20RM%20Carb&#243;n%20II%20pfijos%202006%20en%20operaci&#243;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92%20RM%20Salamanca%202006%20en%20op%20con%20pago%20acer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Raul_robles\PAQUETES%20900\ADRIAN\TRABAJOS%20VARIOS\EVALUACION%20DE%20PROYECTOS\GUADALAJARA%20OTE%20BCO%20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10.32.9.130\subrecfin\Archivo%20MAM\Pidiregas\Valuaciones%20RM&#180;s\82%20RM%20HUINALA%202006%20en%20operaci&#243;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vol4\OIFPAV\ATENCION%20AREAS%20OPERATIVAS\4502%20DIV%20DIST%20NOROESTE\Copia%20de%20REPOMO%20SG-GCIA%20DE%20CONTAB%20DAVI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INDOWS\TEMP\Cfe%20Pidiregas%20Tomo%20IV%202001%20(1a.%20VER)%2001-1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WINDOWS\TEMP\Cfe%20Pidiregas%20Tomo%20IV%202001%20(1a.%20VER)%2001-1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cfemex-my.sharepoint.com/WINDOWS/TEMP/Cfe%20Pidiregas%20Tomo%20IV%202001%20(1a.%20VER)%2001-11-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INDOWS/TEMP/Cfe%20Pidiregas%20Tomo%20IV%202001%20(1a.%20VER)%2001-11-0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Cedulas\GENERACI&#211;N%20BRUTA%20DEL%20PERIODO%2009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aul_robles\PAQUETES%20900\ADRIAN\TRABAJOS%20VARIOS\EVALUACION%20DE%20PROYECTOS\SANTA%20MARIA%20BCO%20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Raul_robles\PAQUETES%20900\Mod_EVA\Mod%20Bas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72%20RM%20CT%20Pdte%20ALM%20U1y2%20en%20operaci&#243;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VOLUMENES"/>
      <sheetName val="ESSBASE 2000 - 1999"/>
      <sheetName val="1999"/>
      <sheetName val="ESSBASE"/>
      <sheetName val="2000"/>
      <sheetName val="LISTAAGOSTOSEPT20NOCHE(CON ARRA"/>
      <sheetName val="LISTAAGOSTO18SEPT(CON ARRASTRE)"/>
      <sheetName val="1999 SERIE MENSUAL resep"/>
      <sheetName val="lista r3 ( sin arrastre ) agos0"/>
      <sheetName val="comercial- contab 1999"/>
      <sheetName val="ESSBASE_2000_-_1999"/>
      <sheetName val="LISTAAGOSTOSEPT20NOCHE(CON_ARRA"/>
      <sheetName val="LISTAAGOSTO18SEPT(CON_ARRASTRE)"/>
      <sheetName val="1999_SERIE_MENSUAL_resep"/>
      <sheetName val="lista_r3_(_sin_arrastre_)_agos0"/>
      <sheetName val="comercial-_contab_1999"/>
      <sheetName val="ESSBASE_2000_-_19991"/>
      <sheetName val="LISTAAGOSTOSEPT20NOCHE(CON_ARR1"/>
      <sheetName val="LISTAAGOSTO18SEPT(CON_ARRASTRE1"/>
      <sheetName val="1999_SERIE_MENSUAL_resep1"/>
      <sheetName val="lista_r3_(_sin_arrastre_)_agos1"/>
      <sheetName val="comercial-_contab_19991"/>
      <sheetName val="OPCION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programa de eventos"/>
      <sheetName val="Programa detallado"/>
      <sheetName val="Programa de inv"/>
      <sheetName val="evaluación financiera"/>
      <sheetName val="Cuadro III"/>
      <sheetName val="79 RM Fco Pérez R U3"/>
      <sheetName val="79 RM Fco Pérez R U4"/>
      <sheetName val="Inversión Directa USD corr"/>
      <sheetName val="Inversión Directa Pesos corr"/>
      <sheetName val="Flujo Neto"/>
      <sheetName val="evaluación económica"/>
      <sheetName val="FPRU3y4"/>
      <sheetName val="Cuadro 4"/>
      <sheetName val="Gráfica económica"/>
      <sheetName val="amortización"/>
      <sheetName val="sensibilidad financiera"/>
      <sheetName val="sensibilidad económica"/>
      <sheetName val="datos UIDEP"/>
      <sheetName val="Formato"/>
      <sheetName val="Instructivo"/>
      <sheetName val="TRI"/>
      <sheetName val="Opciones"/>
      <sheetName val="Base de Datos"/>
    </sheetNames>
    <sheetDataSet>
      <sheetData sheetId="0">
        <row r="33">
          <cell r="H33">
            <v>8.9999999999999993E-3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evaluación financiera"/>
      <sheetName val="Hoja1"/>
      <sheetName val="beneficios"/>
      <sheetName val="Programa detallado"/>
      <sheetName val="programa de eventos"/>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Carbón II act"/>
      <sheetName val="TRI"/>
      <sheetName val="Opciones"/>
      <sheetName val="Base de Datos"/>
    </sheetNames>
    <sheetDataSet>
      <sheetData sheetId="0">
        <row r="22">
          <cell r="E22">
            <v>0.77307213802047103</v>
          </cell>
        </row>
      </sheetData>
      <sheetData sheetId="1" refreshError="1"/>
      <sheetData sheetId="2"/>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sheetData sheetId="13" refreshError="1"/>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evaluación financiera"/>
      <sheetName val="Hoja1"/>
      <sheetName val="beneficios"/>
      <sheetName val="programa de eventos"/>
      <sheetName val="Programa detallado"/>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Salamanca act"/>
      <sheetName val="TRI"/>
      <sheetName val="Opciones"/>
      <sheetName val="Base de Datos"/>
    </sheetNames>
    <sheetDataSet>
      <sheetData sheetId="0">
        <row r="23">
          <cell r="F23">
            <v>0.7036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M"/>
      <sheetName val="EVA ECO"/>
      <sheetName val="Perfil"/>
      <sheetName val="CALIZ "/>
      <sheetName val="EVA PREFIN"/>
      <sheetName val="EVA FIN "/>
      <sheetName val="datos base"/>
    </sheetNames>
    <sheetDataSet>
      <sheetData sheetId="0" refreshError="1">
        <row r="1">
          <cell r="C1" t="str">
            <v>Costo Presupuestal</v>
          </cell>
        </row>
      </sheetData>
      <sheetData sheetId="1" refreshError="1"/>
      <sheetData sheetId="2" refreshError="1"/>
      <sheetData sheetId="3" refreshError="1"/>
      <sheetData sheetId="4" refreshError="1"/>
      <sheetData sheetId="5" refreshError="1"/>
      <sheetData sheetId="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programa de eventos"/>
      <sheetName val="Programa detallado"/>
      <sheetName val="Programa de inv"/>
      <sheetName val="evaluación financiera"/>
      <sheetName val="Hoja1"/>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HUINALA"/>
      <sheetName val="TRI"/>
      <sheetName val="Opciones"/>
      <sheetName val="Base de Datos"/>
      <sheetName val="82 RM HUINALA 2006 en operación"/>
    </sheetNames>
    <sheetDataSet>
      <sheetData sheetId="0">
        <row r="2">
          <cell r="I2" t="str">
            <v>RM Huinalá</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umero de divisiones todo c (3)"/>
      <sheetName val="numero de divisiones todo cfe"/>
      <sheetName val="Glosario"/>
      <sheetName val="Glosario nueva propuesta"/>
      <sheetName val="RESUMEN POLIZA 4502"/>
      <sheetName val="REPOMO 2007 4502 NOROESTE PCGA"/>
      <sheetName val="numero de divisiones todo c (2)"/>
      <sheetName val="POLIZA CONTABLE 4502"/>
      <sheetName val="4502  REPOMO  DIVISIONES 2007"/>
      <sheetName val="SALDO INICIAL (DIC 2006) 4502 "/>
      <sheetName val="VALIDACION SALDO INICIAL (2)"/>
      <sheetName val="VALIDACION SALDO INICIAL"/>
      <sheetName val="numero_de_divisiones_todo_c_(3)"/>
      <sheetName val="numero_de_divisiones_todo_cfe"/>
      <sheetName val="Glosario_nueva_propuesta"/>
      <sheetName val="RESUMEN_POLIZA_4502"/>
      <sheetName val="REPOMO_2007_4502_NOROESTE_PCGA"/>
      <sheetName val="numero_de_divisiones_todo_c_(2)"/>
      <sheetName val="POLIZA_CONTABLE_4502"/>
      <sheetName val="4502__REPOMO__DIVISIONES_2007"/>
      <sheetName val="SALDO_INICIAL_(DIC_2006)_4502_"/>
      <sheetName val="VALIDACION_SALDO_INICIAL_(2)"/>
      <sheetName val="VALIDACION_SALDO_INICIAL"/>
      <sheetName val="numero_de_divisiones_todo_c_(31"/>
      <sheetName val="numero_de_divisiones_todo_cfe1"/>
      <sheetName val="Glosario_nueva_propuesta1"/>
      <sheetName val="RESUMEN_POLIZA_45021"/>
      <sheetName val="REPOMO_2007_4502_NOROESTE_PCGA1"/>
      <sheetName val="numero_de_divisiones_todo_c_(21"/>
      <sheetName val="POLIZA_CONTABLE_45021"/>
      <sheetName val="4502__REPOMO__DIVISIONES_20071"/>
      <sheetName val="SALDO_INICIAL_(DIC_2006)_4502_1"/>
      <sheetName val="VALIDACION_SALDO_INICIAL_(2)1"/>
      <sheetName val="VALIDACION_SALDO_INICIAL1"/>
      <sheetName val="MEACME"/>
      <sheetName val="MEACME UME05"/>
      <sheetName val="Tecnicos"/>
      <sheetName val="RESNEG "/>
      <sheetName val="Hoja1"/>
      <sheetName val="MEACME CON CICLO II"/>
      <sheetName val="Hoja2"/>
    </sheetNames>
    <sheetDataSet>
      <sheetData sheetId="0">
        <row r="1">
          <cell r="D1" t="str">
            <v>2006</v>
          </cell>
        </row>
      </sheetData>
      <sheetData sheetId="1">
        <row r="1">
          <cell r="D1" t="str">
            <v>2006</v>
          </cell>
        </row>
      </sheetData>
      <sheetData sheetId="2">
        <row r="1">
          <cell r="D1" t="str">
            <v>2006</v>
          </cell>
        </row>
      </sheetData>
      <sheetData sheetId="3">
        <row r="1">
          <cell r="D1" t="str">
            <v>2006</v>
          </cell>
        </row>
      </sheetData>
      <sheetData sheetId="4">
        <row r="1">
          <cell r="D1" t="str">
            <v>2006</v>
          </cell>
        </row>
      </sheetData>
      <sheetData sheetId="5">
        <row r="1">
          <cell r="D1" t="str">
            <v>2006</v>
          </cell>
          <cell r="E1" t="str">
            <v>2007</v>
          </cell>
          <cell r="F1" t="str">
            <v>2007</v>
          </cell>
          <cell r="G1" t="str">
            <v>2007</v>
          </cell>
          <cell r="H1" t="str">
            <v>2007</v>
          </cell>
          <cell r="I1" t="str">
            <v>2007</v>
          </cell>
          <cell r="J1" t="str">
            <v>2007</v>
          </cell>
          <cell r="K1" t="str">
            <v>2007</v>
          </cell>
          <cell r="L1" t="str">
            <v>2007</v>
          </cell>
          <cell r="M1" t="str">
            <v>2007</v>
          </cell>
          <cell r="N1" t="str">
            <v>2007</v>
          </cell>
          <cell r="O1" t="str">
            <v>2007</v>
          </cell>
        </row>
        <row r="2">
          <cell r="D2" t="str">
            <v>Miles</v>
          </cell>
          <cell r="E2" t="str">
            <v>Miles</v>
          </cell>
          <cell r="F2" t="str">
            <v>Miles</v>
          </cell>
          <cell r="G2" t="str">
            <v>Miles</v>
          </cell>
          <cell r="H2" t="str">
            <v>Miles</v>
          </cell>
          <cell r="I2" t="str">
            <v>Miles</v>
          </cell>
          <cell r="J2" t="str">
            <v>Miles</v>
          </cell>
          <cell r="K2" t="str">
            <v>Miles</v>
          </cell>
          <cell r="L2" t="str">
            <v>Miles</v>
          </cell>
          <cell r="M2" t="str">
            <v>Miles</v>
          </cell>
          <cell r="N2" t="str">
            <v>Miles</v>
          </cell>
          <cell r="O2" t="str">
            <v>Miles</v>
          </cell>
        </row>
        <row r="3">
          <cell r="D3" t="str">
            <v>COMPARACIONES</v>
          </cell>
          <cell r="E3" t="str">
            <v>COMPARACIONES</v>
          </cell>
          <cell r="F3" t="str">
            <v>COMPARACIONES</v>
          </cell>
          <cell r="G3" t="str">
            <v>COMPARACIONES</v>
          </cell>
          <cell r="H3" t="str">
            <v>COMPARACIONES</v>
          </cell>
          <cell r="I3" t="str">
            <v>COMPARACIONES</v>
          </cell>
          <cell r="J3" t="str">
            <v>COMPARACIONES</v>
          </cell>
          <cell r="K3" t="str">
            <v>COMPARACIONES</v>
          </cell>
          <cell r="L3" t="str">
            <v>COMPARACIONES</v>
          </cell>
          <cell r="M3" t="str">
            <v>COMPARACIONES</v>
          </cell>
          <cell r="N3" t="str">
            <v>COMPARACIONES</v>
          </cell>
          <cell r="O3" t="str">
            <v>COMPARACIONES</v>
          </cell>
        </row>
        <row r="4">
          <cell r="C4" t="str">
            <v>DESCRIPCION</v>
          </cell>
          <cell r="D4" t="str">
            <v>DB-4502 Distribucion Noroeste</v>
          </cell>
          <cell r="E4" t="str">
            <v>DB-4502 Distribucion Noroeste</v>
          </cell>
          <cell r="F4" t="str">
            <v>DB-4502 Distribucion Noroeste</v>
          </cell>
          <cell r="G4" t="str">
            <v>DB-4502 Distribucion Noroeste</v>
          </cell>
          <cell r="H4" t="str">
            <v>DB-4502 Distribucion Noroeste</v>
          </cell>
          <cell r="I4" t="str">
            <v>DB-4502 Distribucion Noroeste</v>
          </cell>
          <cell r="J4" t="str">
            <v>DB-4502 Distribucion Noroeste</v>
          </cell>
          <cell r="K4" t="str">
            <v>DB-4502 Distribucion Noroeste</v>
          </cell>
          <cell r="L4" t="str">
            <v>DB-4502 Distribucion Noroeste</v>
          </cell>
          <cell r="M4" t="str">
            <v>DB-4502 Distribucion Noroeste</v>
          </cell>
          <cell r="N4" t="str">
            <v>DB-4502 Distribucion Noroeste</v>
          </cell>
          <cell r="O4" t="str">
            <v>DB-4502 Distribucion Noroeste</v>
          </cell>
        </row>
        <row r="5">
          <cell r="D5" t="str">
            <v>Saldo a diciembre</v>
          </cell>
          <cell r="E5" t="str">
            <v>Saldo a enero</v>
          </cell>
          <cell r="F5" t="str">
            <v>Saldo a febrero</v>
          </cell>
          <cell r="G5" t="str">
            <v>Saldo a marzo</v>
          </cell>
          <cell r="H5" t="str">
            <v>Saldo a abril</v>
          </cell>
          <cell r="I5" t="str">
            <v>Saldo a mayo</v>
          </cell>
          <cell r="J5" t="str">
            <v>Saldo a junio</v>
          </cell>
          <cell r="K5" t="str">
            <v>Saldo a julio</v>
          </cell>
          <cell r="L5" t="str">
            <v>Saldo a agosto</v>
          </cell>
          <cell r="M5" t="str">
            <v>Saldo a septiembre</v>
          </cell>
          <cell r="N5" t="str">
            <v>Saldo a octubre</v>
          </cell>
          <cell r="O5" t="str">
            <v>Saldo a noviembre</v>
          </cell>
        </row>
        <row r="7">
          <cell r="C7" t="str">
            <v>Activos</v>
          </cell>
        </row>
        <row r="8">
          <cell r="C8" t="str">
            <v>Anticipos para Construcción</v>
          </cell>
          <cell r="D8">
            <v>2571.4533000000001</v>
          </cell>
          <cell r="E8">
            <v>2915.6315700000005</v>
          </cell>
          <cell r="F8">
            <v>2842.8256500000002</v>
          </cell>
          <cell r="G8">
            <v>7188.1874100000014</v>
          </cell>
          <cell r="H8">
            <v>7996.6312600000019</v>
          </cell>
          <cell r="I8">
            <v>11798.315440000002</v>
          </cell>
          <cell r="J8">
            <v>12498.47111</v>
          </cell>
          <cell r="K8">
            <v>12498.47111</v>
          </cell>
          <cell r="L8">
            <v>12498.47111</v>
          </cell>
          <cell r="M8">
            <v>12498.47111</v>
          </cell>
          <cell r="N8">
            <v>12498.47111</v>
          </cell>
          <cell r="O8">
            <v>12498.47111</v>
          </cell>
        </row>
        <row r="9">
          <cell r="C9" t="str">
            <v>Pmos a Trab a través de Fondo Hab.</v>
          </cell>
          <cell r="D9">
            <v>49481.737740000004</v>
          </cell>
          <cell r="E9">
            <v>49095.734999999993</v>
          </cell>
          <cell r="F9">
            <v>48502.964139999996</v>
          </cell>
          <cell r="G9">
            <v>47896.49706999999</v>
          </cell>
          <cell r="H9">
            <v>47365.689659999996</v>
          </cell>
          <cell r="I9">
            <v>53183.871999999996</v>
          </cell>
          <cell r="J9">
            <v>53904.650159999997</v>
          </cell>
          <cell r="K9">
            <v>53904.650159999997</v>
          </cell>
          <cell r="L9">
            <v>53904.650159999997</v>
          </cell>
          <cell r="M9">
            <v>53904.650159999997</v>
          </cell>
          <cell r="N9">
            <v>53904.650159999997</v>
          </cell>
          <cell r="O9">
            <v>53904.650159999997</v>
          </cell>
        </row>
        <row r="10">
          <cell r="C10" t="str">
            <v>Otras Inversiones</v>
          </cell>
          <cell r="D10" t="str">
            <v xml:space="preserve">                                0</v>
          </cell>
          <cell r="E10" t="str">
            <v xml:space="preserve">                                0</v>
          </cell>
          <cell r="F10" t="str">
            <v xml:space="preserve">                                0</v>
          </cell>
          <cell r="G10" t="str">
            <v xml:space="preserve">                                0</v>
          </cell>
          <cell r="H10" t="str">
            <v xml:space="preserve">                                0</v>
          </cell>
          <cell r="I10" t="str">
            <v xml:space="preserve">                                0</v>
          </cell>
          <cell r="J10" t="str">
            <v xml:space="preserve">                                0</v>
          </cell>
          <cell r="K10" t="str">
            <v xml:space="preserve">                                0</v>
          </cell>
          <cell r="L10" t="str">
            <v xml:space="preserve">                                0</v>
          </cell>
          <cell r="M10" t="str">
            <v xml:space="preserve">                                0</v>
          </cell>
          <cell r="N10" t="str">
            <v xml:space="preserve">                                0</v>
          </cell>
          <cell r="O10" t="str">
            <v xml:space="preserve">                                0</v>
          </cell>
        </row>
        <row r="11">
          <cell r="C11" t="str">
            <v>Efvo y Val de Realización Inmed.</v>
          </cell>
          <cell r="D11">
            <v>396771.5631700001</v>
          </cell>
          <cell r="E11">
            <v>608999.22398999997</v>
          </cell>
          <cell r="F11">
            <v>380270.32272</v>
          </cell>
          <cell r="G11">
            <v>363059.92230999994</v>
          </cell>
          <cell r="H11">
            <v>464661.77254999988</v>
          </cell>
          <cell r="I11">
            <v>375807.66317999997</v>
          </cell>
          <cell r="J11">
            <v>366452.03075999994</v>
          </cell>
          <cell r="K11">
            <v>366452.03075999994</v>
          </cell>
          <cell r="L11">
            <v>366452.03075999994</v>
          </cell>
          <cell r="M11">
            <v>366452.03075999994</v>
          </cell>
          <cell r="N11">
            <v>366452.03075999994</v>
          </cell>
          <cell r="O11">
            <v>366452.03075999994</v>
          </cell>
        </row>
        <row r="12">
          <cell r="C12" t="str">
            <v>Consumidores Público</v>
          </cell>
          <cell r="D12">
            <v>2319604.1953699999</v>
          </cell>
          <cell r="E12">
            <v>2079669.4444399998</v>
          </cell>
          <cell r="F12">
            <v>1827269.2157999997</v>
          </cell>
          <cell r="G12">
            <v>1835368.3830299997</v>
          </cell>
          <cell r="H12">
            <v>1860515.3308199998</v>
          </cell>
          <cell r="I12">
            <v>1850550.7287799998</v>
          </cell>
          <cell r="J12">
            <v>1446177.4577099998</v>
          </cell>
          <cell r="K12">
            <v>1446177.4577099998</v>
          </cell>
          <cell r="L12">
            <v>1446177.4577099998</v>
          </cell>
          <cell r="M12">
            <v>1446177.4577099998</v>
          </cell>
          <cell r="N12">
            <v>1446177.4577099998</v>
          </cell>
          <cell r="O12">
            <v>1446177.4577099998</v>
          </cell>
        </row>
        <row r="13">
          <cell r="C13" t="str">
            <v>Consumidores Gobierno</v>
          </cell>
          <cell r="D13">
            <v>252480.12776999999</v>
          </cell>
          <cell r="E13">
            <v>245443.05483999997</v>
          </cell>
          <cell r="F13">
            <v>236132.99511999998</v>
          </cell>
          <cell r="G13">
            <v>236735.38288999998</v>
          </cell>
          <cell r="H13">
            <v>245006.68257</v>
          </cell>
          <cell r="I13">
            <v>259694.30781</v>
          </cell>
          <cell r="J13">
            <v>293050.04478</v>
          </cell>
          <cell r="K13">
            <v>293050.04478</v>
          </cell>
          <cell r="L13">
            <v>293050.04478</v>
          </cell>
          <cell r="M13">
            <v>293050.04478</v>
          </cell>
          <cell r="N13">
            <v>293050.04478</v>
          </cell>
          <cell r="O13">
            <v>293050.04478</v>
          </cell>
        </row>
        <row r="14">
          <cell r="C14" t="str">
            <v>Luz y fuerza del Centro</v>
          </cell>
          <cell r="D14">
            <v>0</v>
          </cell>
          <cell r="E14" t="str">
            <v xml:space="preserve">                                0</v>
          </cell>
          <cell r="F14" t="str">
            <v xml:space="preserve">                                0</v>
          </cell>
          <cell r="G14" t="str">
            <v xml:space="preserve">                                0</v>
          </cell>
          <cell r="H14" t="str">
            <v xml:space="preserve">                                0</v>
          </cell>
          <cell r="I14" t="str">
            <v xml:space="preserve">                                0</v>
          </cell>
          <cell r="J14" t="str">
            <v xml:space="preserve">                                0</v>
          </cell>
          <cell r="K14" t="str">
            <v xml:space="preserve">                                0</v>
          </cell>
          <cell r="L14" t="str">
            <v xml:space="preserve">                                0</v>
          </cell>
          <cell r="M14" t="str">
            <v xml:space="preserve">                                0</v>
          </cell>
          <cell r="N14" t="str">
            <v xml:space="preserve">                                0</v>
          </cell>
          <cell r="O14" t="str">
            <v xml:space="preserve">                                0</v>
          </cell>
        </row>
        <row r="15">
          <cell r="C15" t="str">
            <v xml:space="preserve">   Gobierno Federal ( nuevo )</v>
          </cell>
        </row>
        <row r="16">
          <cell r="C16" t="str">
            <v>Otros Deudores</v>
          </cell>
          <cell r="D16">
            <v>262683.53771</v>
          </cell>
          <cell r="E16">
            <v>269259.73888999998</v>
          </cell>
          <cell r="F16">
            <v>266225.90982999996</v>
          </cell>
          <cell r="G16">
            <v>449761.60362999997</v>
          </cell>
          <cell r="H16">
            <v>425993.82749</v>
          </cell>
          <cell r="I16">
            <v>394387.90463999996</v>
          </cell>
          <cell r="J16">
            <v>399421.68121999997</v>
          </cell>
          <cell r="K16">
            <v>399421.68121999997</v>
          </cell>
          <cell r="L16">
            <v>399421.68121999997</v>
          </cell>
          <cell r="M16">
            <v>399421.68121999997</v>
          </cell>
          <cell r="N16">
            <v>399421.68121999997</v>
          </cell>
          <cell r="O16">
            <v>399421.68121999997</v>
          </cell>
        </row>
        <row r="17">
          <cell r="C17" t="str">
            <v>Estimación  P/Ctas. de Cobro Dudoso</v>
          </cell>
          <cell r="D17">
            <v>-66868.896630000032</v>
          </cell>
          <cell r="E17">
            <v>-69611.629020000008</v>
          </cell>
          <cell r="F17">
            <v>-86584.466110000008</v>
          </cell>
          <cell r="G17">
            <v>-73230.674120000025</v>
          </cell>
          <cell r="H17">
            <v>-74857.346270000024</v>
          </cell>
          <cell r="I17">
            <v>-77543.945890000032</v>
          </cell>
          <cell r="J17">
            <v>-78685.878670000035</v>
          </cell>
          <cell r="K17">
            <v>-78685.878670000035</v>
          </cell>
          <cell r="L17">
            <v>-78685.878670000035</v>
          </cell>
          <cell r="M17">
            <v>-78685.878670000035</v>
          </cell>
          <cell r="N17">
            <v>-78685.878670000035</v>
          </cell>
          <cell r="O17">
            <v>-78685.878670000035</v>
          </cell>
        </row>
        <row r="18">
          <cell r="C18" t="str">
            <v>Bursatilización de la Cartera</v>
          </cell>
          <cell r="D18" t="str">
            <v xml:space="preserve">                                0</v>
          </cell>
          <cell r="E18" t="str">
            <v xml:space="preserve">                                0</v>
          </cell>
          <cell r="F18" t="str">
            <v xml:space="preserve">                                0</v>
          </cell>
          <cell r="G18" t="str">
            <v xml:space="preserve">                                0</v>
          </cell>
          <cell r="H18" t="str">
            <v xml:space="preserve">                                0</v>
          </cell>
          <cell r="I18" t="str">
            <v xml:space="preserve">                                0</v>
          </cell>
          <cell r="J18" t="str">
            <v xml:space="preserve">                                0</v>
          </cell>
          <cell r="K18" t="str">
            <v xml:space="preserve">                                0</v>
          </cell>
          <cell r="L18" t="str">
            <v xml:space="preserve">                                0</v>
          </cell>
          <cell r="M18" t="str">
            <v xml:space="preserve">                                0</v>
          </cell>
          <cell r="N18" t="str">
            <v xml:space="preserve">                                0</v>
          </cell>
          <cell r="O18" t="str">
            <v xml:space="preserve">                                0</v>
          </cell>
        </row>
        <row r="19">
          <cell r="C19" t="str">
            <v>Depósitos y Adelantos</v>
          </cell>
          <cell r="D19">
            <v>161760.13686000003</v>
          </cell>
          <cell r="E19">
            <v>151447.95382</v>
          </cell>
          <cell r="F19">
            <v>201652.70879</v>
          </cell>
          <cell r="G19">
            <v>206133.57036999997</v>
          </cell>
          <cell r="H19">
            <v>204096.60086999997</v>
          </cell>
          <cell r="I19">
            <v>212585.00814999998</v>
          </cell>
          <cell r="J19">
            <v>218533.81023</v>
          </cell>
          <cell r="K19">
            <v>218533.81023</v>
          </cell>
          <cell r="L19">
            <v>218533.81023</v>
          </cell>
          <cell r="M19">
            <v>218533.81023</v>
          </cell>
          <cell r="N19">
            <v>218533.81023</v>
          </cell>
          <cell r="O19">
            <v>218533.81023</v>
          </cell>
        </row>
        <row r="20">
          <cell r="C20" t="str">
            <v>Instrumentos Financieros</v>
          </cell>
          <cell r="D20" t="str">
            <v xml:space="preserve">                                0</v>
          </cell>
          <cell r="E20" t="str">
            <v xml:space="preserve">                                0</v>
          </cell>
          <cell r="F20" t="str">
            <v xml:space="preserve">                                0</v>
          </cell>
          <cell r="G20" t="str">
            <v xml:space="preserve">                                0</v>
          </cell>
          <cell r="H20" t="str">
            <v xml:space="preserve">                                0</v>
          </cell>
          <cell r="I20" t="str">
            <v xml:space="preserve">                                0</v>
          </cell>
          <cell r="J20" t="str">
            <v xml:space="preserve">                                0</v>
          </cell>
          <cell r="K20" t="str">
            <v xml:space="preserve">                                0</v>
          </cell>
          <cell r="L20" t="str">
            <v xml:space="preserve">                                0</v>
          </cell>
          <cell r="M20" t="str">
            <v xml:space="preserve">                                0</v>
          </cell>
          <cell r="N20" t="str">
            <v xml:space="preserve">                                0</v>
          </cell>
          <cell r="O20" t="str">
            <v xml:space="preserve">                                0</v>
          </cell>
        </row>
        <row r="21">
          <cell r="C21" t="str">
            <v>Gastos por amortizar</v>
          </cell>
          <cell r="D21" t="str">
            <v xml:space="preserve">                                0</v>
          </cell>
          <cell r="E21" t="str">
            <v xml:space="preserve">                                0</v>
          </cell>
          <cell r="F21" t="str">
            <v xml:space="preserve">                                0</v>
          </cell>
          <cell r="G21" t="str">
            <v xml:space="preserve">                                0</v>
          </cell>
          <cell r="H21" t="str">
            <v xml:space="preserve">                                0</v>
          </cell>
          <cell r="I21" t="str">
            <v xml:space="preserve">                                0</v>
          </cell>
          <cell r="J21" t="str">
            <v xml:space="preserve">                                0</v>
          </cell>
          <cell r="K21" t="str">
            <v xml:space="preserve">                                0</v>
          </cell>
          <cell r="L21" t="str">
            <v xml:space="preserve">                                0</v>
          </cell>
          <cell r="M21" t="str">
            <v xml:space="preserve">                                0</v>
          </cell>
          <cell r="N21" t="str">
            <v xml:space="preserve">                                0</v>
          </cell>
          <cell r="O21" t="str">
            <v xml:space="preserve">                                0</v>
          </cell>
        </row>
        <row r="23">
          <cell r="C23" t="str">
            <v>ACTIVOS MONETARIOS</v>
          </cell>
          <cell r="D23">
            <v>3378483.8552899999</v>
          </cell>
          <cell r="E23">
            <v>3337219.1535299998</v>
          </cell>
          <cell r="F23">
            <v>2876312.4759399998</v>
          </cell>
          <cell r="G23">
            <v>3072912.8725899993</v>
          </cell>
          <cell r="H23">
            <v>3180779.1889499994</v>
          </cell>
          <cell r="I23">
            <v>3080463.8541099997</v>
          </cell>
          <cell r="J23">
            <v>2711352.2672999999</v>
          </cell>
          <cell r="K23">
            <v>2711352.2672999999</v>
          </cell>
          <cell r="L23">
            <v>2711352.2672999999</v>
          </cell>
          <cell r="M23">
            <v>2711352.2672999999</v>
          </cell>
          <cell r="N23">
            <v>2711352.2672999999</v>
          </cell>
          <cell r="O23">
            <v>2711352.2672999999</v>
          </cell>
        </row>
        <row r="26">
          <cell r="C26" t="str">
            <v>Cuentas de Orden Pidiregas</v>
          </cell>
          <cell r="D26">
            <v>264589.39621000004</v>
          </cell>
          <cell r="E26">
            <v>250784.10492999997</v>
          </cell>
          <cell r="F26">
            <v>259866.52466999998</v>
          </cell>
          <cell r="G26">
            <v>259423.65341999999</v>
          </cell>
          <cell r="H26">
            <v>323066.65952999995</v>
          </cell>
          <cell r="I26">
            <v>349651.87604999996</v>
          </cell>
          <cell r="J26">
            <v>-5.9604644775390626E-11</v>
          </cell>
          <cell r="K26">
            <v>-5.9604644775390626E-11</v>
          </cell>
          <cell r="L26">
            <v>-5.9604644775390626E-11</v>
          </cell>
          <cell r="M26">
            <v>-5.9604644775390626E-11</v>
          </cell>
          <cell r="N26">
            <v>-5.9604644775390626E-11</v>
          </cell>
          <cell r="O26">
            <v>-5.9604644775390626E-11</v>
          </cell>
        </row>
        <row r="27">
          <cell r="C27" t="str">
            <v>Deuda Interna</v>
          </cell>
          <cell r="D27" t="str">
            <v xml:space="preserve">                                0</v>
          </cell>
          <cell r="E27" t="str">
            <v xml:space="preserve">                                0</v>
          </cell>
          <cell r="F27" t="str">
            <v xml:space="preserve">                                0</v>
          </cell>
          <cell r="G27" t="str">
            <v xml:space="preserve">                                0</v>
          </cell>
          <cell r="H27" t="str">
            <v xml:space="preserve">                                0</v>
          </cell>
          <cell r="I27" t="str">
            <v xml:space="preserve">                                0</v>
          </cell>
          <cell r="J27" t="str">
            <v xml:space="preserve">                                0</v>
          </cell>
          <cell r="K27" t="str">
            <v xml:space="preserve">                                0</v>
          </cell>
          <cell r="L27" t="str">
            <v xml:space="preserve">                                0</v>
          </cell>
          <cell r="M27" t="str">
            <v xml:space="preserve">                                0</v>
          </cell>
          <cell r="N27" t="str">
            <v xml:space="preserve">                                0</v>
          </cell>
          <cell r="O27" t="str">
            <v xml:space="preserve">                                0</v>
          </cell>
        </row>
        <row r="28">
          <cell r="C28" t="str">
            <v>Deuda Externa</v>
          </cell>
          <cell r="D28" t="str">
            <v xml:space="preserve">                                0</v>
          </cell>
          <cell r="E28" t="str">
            <v xml:space="preserve">                                0</v>
          </cell>
          <cell r="F28" t="str">
            <v xml:space="preserve">                                0</v>
          </cell>
          <cell r="G28" t="str">
            <v xml:space="preserve">                                0</v>
          </cell>
          <cell r="H28" t="str">
            <v xml:space="preserve">                                0</v>
          </cell>
          <cell r="I28" t="str">
            <v xml:space="preserve">                                0</v>
          </cell>
          <cell r="J28" t="str">
            <v xml:space="preserve">                                0</v>
          </cell>
          <cell r="K28" t="str">
            <v xml:space="preserve">                                0</v>
          </cell>
          <cell r="L28" t="str">
            <v xml:space="preserve">                                0</v>
          </cell>
          <cell r="M28" t="str">
            <v xml:space="preserve">                                0</v>
          </cell>
          <cell r="N28" t="str">
            <v xml:space="preserve">                                0</v>
          </cell>
          <cell r="O28" t="str">
            <v xml:space="preserve">                                0</v>
          </cell>
        </row>
        <row r="29">
          <cell r="C29" t="str">
            <v>Arrendamiento de Equipo (LP)</v>
          </cell>
          <cell r="D29">
            <v>0</v>
          </cell>
          <cell r="E29" t="str">
            <v xml:space="preserve">                                0</v>
          </cell>
          <cell r="F29" t="str">
            <v xml:space="preserve">                                0</v>
          </cell>
          <cell r="G29" t="str">
            <v xml:space="preserve">                                0</v>
          </cell>
          <cell r="H29" t="str">
            <v xml:space="preserve">                                0</v>
          </cell>
          <cell r="I29" t="str">
            <v xml:space="preserve">                                0</v>
          </cell>
          <cell r="J29" t="str">
            <v xml:space="preserve">                                0</v>
          </cell>
          <cell r="K29" t="str">
            <v xml:space="preserve">                                0</v>
          </cell>
          <cell r="L29" t="str">
            <v xml:space="preserve">                                0</v>
          </cell>
          <cell r="M29" t="str">
            <v xml:space="preserve">                                0</v>
          </cell>
          <cell r="N29" t="str">
            <v xml:space="preserve">                                0</v>
          </cell>
          <cell r="O29" t="str">
            <v xml:space="preserve">                                0</v>
          </cell>
        </row>
        <row r="30">
          <cell r="C30" t="str">
            <v>Pidiregas LP</v>
          </cell>
          <cell r="D30">
            <v>1.0000007227063179E-5</v>
          </cell>
          <cell r="E30">
            <v>-29883.702450000001</v>
          </cell>
          <cell r="F30">
            <v>-31092.698339999999</v>
          </cell>
          <cell r="G30">
            <v>-24228.89302</v>
          </cell>
          <cell r="H30">
            <v>-24321.048460000002</v>
          </cell>
          <cell r="I30">
            <v>-24549.934300000001</v>
          </cell>
          <cell r="J30">
            <v>-423301.67887</v>
          </cell>
          <cell r="K30">
            <v>-423301.67887</v>
          </cell>
          <cell r="L30">
            <v>-423301.67887</v>
          </cell>
          <cell r="M30">
            <v>-423301.67887</v>
          </cell>
          <cell r="N30">
            <v>-423301.67887</v>
          </cell>
          <cell r="O30">
            <v>-423301.67887</v>
          </cell>
        </row>
        <row r="31">
          <cell r="C31" t="str">
            <v>Instrumentos Financieros (LP)</v>
          </cell>
          <cell r="D31" t="str">
            <v xml:space="preserve">                                0</v>
          </cell>
          <cell r="E31" t="str">
            <v xml:space="preserve">                                0</v>
          </cell>
          <cell r="F31" t="str">
            <v xml:space="preserve">                                0</v>
          </cell>
          <cell r="G31" t="str">
            <v xml:space="preserve">                                0</v>
          </cell>
          <cell r="H31" t="str">
            <v xml:space="preserve">                                0</v>
          </cell>
          <cell r="I31" t="str">
            <v xml:space="preserve">                                0</v>
          </cell>
          <cell r="J31" t="str">
            <v xml:space="preserve">                                0</v>
          </cell>
          <cell r="K31" t="str">
            <v xml:space="preserve">                                0</v>
          </cell>
          <cell r="L31" t="str">
            <v xml:space="preserve">                                0</v>
          </cell>
          <cell r="M31" t="str">
            <v xml:space="preserve">                                0</v>
          </cell>
          <cell r="N31" t="str">
            <v xml:space="preserve">                                0</v>
          </cell>
          <cell r="O31" t="str">
            <v xml:space="preserve">                                0</v>
          </cell>
        </row>
        <row r="32">
          <cell r="C32" t="str">
            <v>Pasivo Largo Plazo</v>
          </cell>
          <cell r="D32">
            <v>-264589.39620000002</v>
          </cell>
          <cell r="E32">
            <v>-280667.80737999995</v>
          </cell>
          <cell r="F32">
            <v>-290959.22300999996</v>
          </cell>
          <cell r="G32">
            <v>-283652.54644000001</v>
          </cell>
          <cell r="H32">
            <v>-347387.70798999997</v>
          </cell>
          <cell r="I32">
            <v>-374201.81034999999</v>
          </cell>
          <cell r="J32">
            <v>-423301.67886999995</v>
          </cell>
          <cell r="K32">
            <v>-423301.67886999995</v>
          </cell>
          <cell r="L32">
            <v>-423301.67886999995</v>
          </cell>
          <cell r="M32">
            <v>-423301.67886999995</v>
          </cell>
          <cell r="N32">
            <v>-423301.67886999995</v>
          </cell>
          <cell r="O32">
            <v>-423301.67886999995</v>
          </cell>
        </row>
        <row r="34">
          <cell r="C34" t="str">
            <v>Arrendamiento de Equipo (CP)</v>
          </cell>
          <cell r="D34" t="str">
            <v xml:space="preserve">                                0</v>
          </cell>
          <cell r="E34" t="str">
            <v xml:space="preserve">                                0</v>
          </cell>
          <cell r="F34" t="str">
            <v xml:space="preserve">                                0</v>
          </cell>
          <cell r="G34" t="str">
            <v xml:space="preserve">                                0</v>
          </cell>
          <cell r="H34" t="str">
            <v xml:space="preserve">                                0</v>
          </cell>
          <cell r="I34" t="str">
            <v xml:space="preserve">                                0</v>
          </cell>
          <cell r="J34" t="str">
            <v xml:space="preserve">                                0</v>
          </cell>
          <cell r="K34" t="str">
            <v xml:space="preserve">                                0</v>
          </cell>
          <cell r="L34" t="str">
            <v xml:space="preserve">                                0</v>
          </cell>
          <cell r="M34" t="str">
            <v xml:space="preserve">                                0</v>
          </cell>
          <cell r="N34" t="str">
            <v xml:space="preserve">                                0</v>
          </cell>
          <cell r="O34" t="str">
            <v xml:space="preserve">                                0</v>
          </cell>
        </row>
        <row r="35">
          <cell r="C35" t="str">
            <v>Depósito de Varios</v>
          </cell>
          <cell r="D35">
            <v>-697498.81648000015</v>
          </cell>
          <cell r="E35">
            <v>-705472.24615999998</v>
          </cell>
          <cell r="F35">
            <v>-714431.52971999999</v>
          </cell>
          <cell r="G35">
            <v>-720760.99105000007</v>
          </cell>
          <cell r="H35">
            <v>-730908.92006000003</v>
          </cell>
          <cell r="I35">
            <v>-750361.47377000016</v>
          </cell>
          <cell r="J35">
            <v>-759813.85920000006</v>
          </cell>
          <cell r="K35">
            <v>-759813.85920000006</v>
          </cell>
          <cell r="L35">
            <v>-759813.85920000006</v>
          </cell>
          <cell r="M35">
            <v>-759813.85920000006</v>
          </cell>
          <cell r="N35">
            <v>-759813.85920000006</v>
          </cell>
          <cell r="O35">
            <v>-759813.85920000006</v>
          </cell>
        </row>
        <row r="36">
          <cell r="C36" t="str">
            <v>Deuda Externa.</v>
          </cell>
          <cell r="D36" t="str">
            <v xml:space="preserve">                                0</v>
          </cell>
          <cell r="E36" t="str">
            <v xml:space="preserve">                                0</v>
          </cell>
          <cell r="F36" t="str">
            <v xml:space="preserve">                                0</v>
          </cell>
          <cell r="G36" t="str">
            <v xml:space="preserve">                                0</v>
          </cell>
          <cell r="H36" t="str">
            <v xml:space="preserve">                                0</v>
          </cell>
          <cell r="I36" t="str">
            <v xml:space="preserve">                                0</v>
          </cell>
          <cell r="J36" t="str">
            <v xml:space="preserve">                                0</v>
          </cell>
          <cell r="K36" t="str">
            <v xml:space="preserve">                                0</v>
          </cell>
          <cell r="L36" t="str">
            <v xml:space="preserve">                                0</v>
          </cell>
          <cell r="M36" t="str">
            <v xml:space="preserve">                                0</v>
          </cell>
          <cell r="N36" t="str">
            <v xml:space="preserve">                                0</v>
          </cell>
          <cell r="O36" t="str">
            <v xml:space="preserve">                                0</v>
          </cell>
        </row>
        <row r="37">
          <cell r="C37" t="str">
            <v>Deuda Interna.</v>
          </cell>
          <cell r="D37" t="str">
            <v xml:space="preserve">                                0</v>
          </cell>
          <cell r="E37" t="str">
            <v xml:space="preserve">                                0</v>
          </cell>
          <cell r="F37" t="str">
            <v xml:space="preserve">                                0</v>
          </cell>
          <cell r="G37" t="str">
            <v xml:space="preserve">                                0</v>
          </cell>
          <cell r="H37" t="str">
            <v xml:space="preserve">                                0</v>
          </cell>
          <cell r="I37" t="str">
            <v xml:space="preserve">                                0</v>
          </cell>
          <cell r="J37" t="str">
            <v xml:space="preserve">                                0</v>
          </cell>
          <cell r="K37" t="str">
            <v xml:space="preserve">                                0</v>
          </cell>
          <cell r="L37" t="str">
            <v xml:space="preserve">                                0</v>
          </cell>
          <cell r="M37" t="str">
            <v xml:space="preserve">                                0</v>
          </cell>
          <cell r="N37" t="str">
            <v xml:space="preserve">                                0</v>
          </cell>
          <cell r="O37" t="str">
            <v xml:space="preserve">                                0</v>
          </cell>
        </row>
        <row r="38">
          <cell r="C38" t="str">
            <v>DIFERIDO</v>
          </cell>
          <cell r="D38" t="str">
            <v xml:space="preserve">                                0</v>
          </cell>
          <cell r="E38" t="str">
            <v xml:space="preserve">                                0</v>
          </cell>
          <cell r="F38" t="str">
            <v xml:space="preserve">                                0</v>
          </cell>
          <cell r="G38" t="str">
            <v xml:space="preserve">                                0</v>
          </cell>
          <cell r="H38" t="str">
            <v xml:space="preserve">                                0</v>
          </cell>
          <cell r="I38" t="str">
            <v xml:space="preserve">                                0</v>
          </cell>
          <cell r="J38" t="str">
            <v xml:space="preserve">                                0</v>
          </cell>
          <cell r="K38" t="str">
            <v xml:space="preserve">                                0</v>
          </cell>
          <cell r="L38" t="str">
            <v xml:space="preserve">                                0</v>
          </cell>
          <cell r="M38" t="str">
            <v xml:space="preserve">                                0</v>
          </cell>
          <cell r="N38" t="str">
            <v xml:space="preserve">                                0</v>
          </cell>
          <cell r="O38" t="str">
            <v xml:space="preserve">                                0</v>
          </cell>
        </row>
        <row r="39">
          <cell r="C39" t="str">
            <v>Empleados</v>
          </cell>
          <cell r="D39">
            <v>-37027.542020000008</v>
          </cell>
          <cell r="E39">
            <v>-31060.487339999996</v>
          </cell>
          <cell r="F39">
            <v>-47147.703589999997</v>
          </cell>
          <cell r="G39">
            <v>-5562.6274999999923</v>
          </cell>
          <cell r="H39">
            <v>-18856.976029999994</v>
          </cell>
          <cell r="I39">
            <v>-29308.119839999996</v>
          </cell>
          <cell r="J39">
            <v>-38629.349709999995</v>
          </cell>
          <cell r="K39">
            <v>-38629.349709999995</v>
          </cell>
          <cell r="L39">
            <v>-38629.349709999995</v>
          </cell>
          <cell r="M39">
            <v>-38629.349709999995</v>
          </cell>
          <cell r="N39">
            <v>-38629.349709999995</v>
          </cell>
          <cell r="O39">
            <v>-38629.349709999995</v>
          </cell>
        </row>
        <row r="40">
          <cell r="C40" t="str">
            <v>I.V.A. por Pagar</v>
          </cell>
          <cell r="D40">
            <v>-104504.74124000003</v>
          </cell>
          <cell r="E40">
            <v>-34435.580710000017</v>
          </cell>
          <cell r="F40">
            <v>-225297.75122000003</v>
          </cell>
          <cell r="G40">
            <v>-105572.68746000004</v>
          </cell>
          <cell r="H40">
            <v>-105617.56746000003</v>
          </cell>
          <cell r="I40">
            <v>-121310.17045000005</v>
          </cell>
          <cell r="J40">
            <v>-231695.56972000009</v>
          </cell>
          <cell r="K40">
            <v>-231695.56972000009</v>
          </cell>
          <cell r="L40">
            <v>-231695.56972000009</v>
          </cell>
          <cell r="M40">
            <v>-231695.56972000009</v>
          </cell>
          <cell r="N40">
            <v>-231695.56972000009</v>
          </cell>
          <cell r="O40">
            <v>-231695.56972000009</v>
          </cell>
        </row>
        <row r="41">
          <cell r="C41" t="str">
            <v>410E0  Traspaso de I.V.A.  entre Areas.</v>
          </cell>
          <cell r="D41">
            <v>-1429184.2257100001</v>
          </cell>
          <cell r="E41">
            <v>-104504.74123999999</v>
          </cell>
          <cell r="F41">
            <v>-34435.580709999995</v>
          </cell>
          <cell r="G41">
            <v>-259733.23632000005</v>
          </cell>
          <cell r="H41">
            <v>-365305.92378000007</v>
          </cell>
          <cell r="I41">
            <v>-470923.49124000012</v>
          </cell>
          <cell r="J41">
            <v>-470923.49124000012</v>
          </cell>
          <cell r="K41">
            <v>-470923.49124000012</v>
          </cell>
          <cell r="L41">
            <v>-470923.49124000012</v>
          </cell>
          <cell r="M41">
            <v>-470923.49124000012</v>
          </cell>
          <cell r="N41">
            <v>-470923.49124000012</v>
          </cell>
          <cell r="O41">
            <v>-470923.49124000012</v>
          </cell>
        </row>
        <row r="42">
          <cell r="C42" t="str">
            <v>Impuestos y Derechos</v>
          </cell>
          <cell r="D42">
            <v>-29022.67037</v>
          </cell>
          <cell r="E42">
            <v>-24354.620559999999</v>
          </cell>
          <cell r="F42">
            <v>-18251.857629999999</v>
          </cell>
          <cell r="G42">
            <v>-30900.386839999999</v>
          </cell>
          <cell r="H42">
            <v>-21755.1456</v>
          </cell>
          <cell r="I42">
            <v>-18851.633810000003</v>
          </cell>
          <cell r="J42">
            <v>-19619.149810000003</v>
          </cell>
          <cell r="K42">
            <v>-19619.149810000003</v>
          </cell>
          <cell r="L42">
            <v>-19619.149810000003</v>
          </cell>
          <cell r="M42">
            <v>-19619.149810000003</v>
          </cell>
          <cell r="N42">
            <v>-19619.149810000003</v>
          </cell>
          <cell r="O42">
            <v>-19619.149810000003</v>
          </cell>
        </row>
        <row r="43">
          <cell r="C43" t="str">
            <v>Intereses por Pagar Arrendamiento</v>
          </cell>
          <cell r="D43" t="str">
            <v xml:space="preserve">                                0</v>
          </cell>
          <cell r="E43" t="str">
            <v xml:space="preserve">                                0</v>
          </cell>
          <cell r="F43" t="str">
            <v xml:space="preserve">                                0</v>
          </cell>
          <cell r="G43" t="str">
            <v xml:space="preserve">                                0</v>
          </cell>
          <cell r="H43" t="str">
            <v xml:space="preserve">                                0</v>
          </cell>
          <cell r="I43" t="str">
            <v xml:space="preserve">                                0</v>
          </cell>
          <cell r="J43" t="str">
            <v xml:space="preserve">                                0</v>
          </cell>
          <cell r="K43" t="str">
            <v xml:space="preserve">                                0</v>
          </cell>
          <cell r="L43" t="str">
            <v xml:space="preserve">                                0</v>
          </cell>
          <cell r="M43" t="str">
            <v xml:space="preserve">                                0</v>
          </cell>
          <cell r="N43" t="str">
            <v xml:space="preserve">                                0</v>
          </cell>
          <cell r="O43" t="str">
            <v xml:space="preserve">                                0</v>
          </cell>
        </row>
        <row r="44">
          <cell r="C44" t="str">
            <v>Intereses por Pagar Deuda</v>
          </cell>
          <cell r="D44" t="str">
            <v xml:space="preserve">                                0</v>
          </cell>
          <cell r="E44" t="str">
            <v xml:space="preserve">                                0</v>
          </cell>
          <cell r="F44" t="str">
            <v xml:space="preserve">                                0</v>
          </cell>
          <cell r="G44" t="str">
            <v xml:space="preserve">                                0</v>
          </cell>
          <cell r="H44" t="str">
            <v xml:space="preserve">                                0</v>
          </cell>
          <cell r="I44" t="str">
            <v xml:space="preserve">                                0</v>
          </cell>
          <cell r="J44" t="str">
            <v xml:space="preserve">                                0</v>
          </cell>
          <cell r="K44" t="str">
            <v xml:space="preserve">                                0</v>
          </cell>
          <cell r="L44" t="str">
            <v xml:space="preserve">                                0</v>
          </cell>
          <cell r="M44" t="str">
            <v xml:space="preserve">                                0</v>
          </cell>
          <cell r="N44" t="str">
            <v xml:space="preserve">                                0</v>
          </cell>
          <cell r="O44" t="str">
            <v xml:space="preserve">                                0</v>
          </cell>
        </row>
        <row r="45">
          <cell r="C45" t="str">
            <v>Intereses por Pagar Pidiregas</v>
          </cell>
          <cell r="D45">
            <v>-3225.2802500000007</v>
          </cell>
          <cell r="E45">
            <v>-3123.9848299999981</v>
          </cell>
          <cell r="F45">
            <v>-5234.1203099999984</v>
          </cell>
          <cell r="G45">
            <v>-5102.1936799999985</v>
          </cell>
          <cell r="H45">
            <v>-2427.4182699999988</v>
          </cell>
          <cell r="I45">
            <v>-4023.104049999999</v>
          </cell>
          <cell r="J45">
            <v>-39.461619999999179</v>
          </cell>
          <cell r="K45">
            <v>-39.461619999999179</v>
          </cell>
          <cell r="L45">
            <v>-39.461619999999179</v>
          </cell>
          <cell r="M45">
            <v>-39.461619999999179</v>
          </cell>
          <cell r="N45">
            <v>-39.461619999999179</v>
          </cell>
          <cell r="O45">
            <v>-39.461619999999179</v>
          </cell>
        </row>
        <row r="46">
          <cell r="C46" t="str">
            <v>Intereses por Cobertura de tasa</v>
          </cell>
          <cell r="D46" t="str">
            <v xml:space="preserve">                                0</v>
          </cell>
          <cell r="E46" t="str">
            <v xml:space="preserve">                                0</v>
          </cell>
          <cell r="F46" t="str">
            <v xml:space="preserve">                                0</v>
          </cell>
          <cell r="G46" t="str">
            <v xml:space="preserve">                                0</v>
          </cell>
          <cell r="H46" t="str">
            <v xml:space="preserve">                                0</v>
          </cell>
          <cell r="I46" t="str">
            <v xml:space="preserve">                                0</v>
          </cell>
          <cell r="J46" t="str">
            <v xml:space="preserve">                                0</v>
          </cell>
          <cell r="K46" t="str">
            <v xml:space="preserve">                                0</v>
          </cell>
          <cell r="L46" t="str">
            <v xml:space="preserve">                                0</v>
          </cell>
          <cell r="M46" t="str">
            <v xml:space="preserve">                                0</v>
          </cell>
          <cell r="N46" t="str">
            <v xml:space="preserve">                                0</v>
          </cell>
          <cell r="O46" t="str">
            <v xml:space="preserve">                                0</v>
          </cell>
        </row>
        <row r="47">
          <cell r="C47" t="str">
            <v>Otros Pasivos</v>
          </cell>
          <cell r="D47">
            <v>-697256.75413000036</v>
          </cell>
          <cell r="E47">
            <v>-696828.1440099997</v>
          </cell>
          <cell r="F47">
            <v>-676163.45894999977</v>
          </cell>
          <cell r="G47">
            <v>-688845.97851999989</v>
          </cell>
          <cell r="H47">
            <v>-730666.7072399999</v>
          </cell>
          <cell r="I47">
            <v>-794529.26901000005</v>
          </cell>
          <cell r="J47">
            <v>-814949.60533000005</v>
          </cell>
          <cell r="K47">
            <v>-814949.60533000005</v>
          </cell>
          <cell r="L47">
            <v>-814949.60533000005</v>
          </cell>
          <cell r="M47">
            <v>-814949.60533000005</v>
          </cell>
          <cell r="N47">
            <v>-814949.60533000005</v>
          </cell>
          <cell r="O47">
            <v>-814949.60533000005</v>
          </cell>
        </row>
        <row r="48">
          <cell r="C48" t="str">
            <v>Pidiregas CP</v>
          </cell>
          <cell r="D48">
            <v>-33314.275940000007</v>
          </cell>
          <cell r="E48">
            <v>-35913.141260000004</v>
          </cell>
          <cell r="F48">
            <v>-37122.201460000011</v>
          </cell>
          <cell r="G48">
            <v>-37065.164880000011</v>
          </cell>
          <cell r="H48">
            <v>-45552.452900000011</v>
          </cell>
          <cell r="I48">
            <v>-49099.868520000011</v>
          </cell>
          <cell r="J48">
            <v>-7.4505805969238283E-12</v>
          </cell>
          <cell r="K48">
            <v>-7.4505805969238283E-12</v>
          </cell>
          <cell r="L48">
            <v>-7.4505805969238283E-12</v>
          </cell>
          <cell r="M48">
            <v>-7.4505805969238283E-12</v>
          </cell>
          <cell r="N48">
            <v>-7.4505805969238283E-12</v>
          </cell>
          <cell r="O48">
            <v>-7.4505805969238283E-12</v>
          </cell>
        </row>
        <row r="49">
          <cell r="C49" t="str">
            <v>Proveedores y Contratistas</v>
          </cell>
          <cell r="D49">
            <v>-109173.91660000006</v>
          </cell>
          <cell r="E49">
            <v>-128495.26784999999</v>
          </cell>
          <cell r="F49">
            <v>-130161.13397</v>
          </cell>
          <cell r="G49">
            <v>-207112.40309000004</v>
          </cell>
          <cell r="H49">
            <v>-148574.74932000006</v>
          </cell>
          <cell r="I49">
            <v>-114339.82808000004</v>
          </cell>
          <cell r="J49">
            <v>-111401.41060000003</v>
          </cell>
          <cell r="K49">
            <v>-111401.41060000003</v>
          </cell>
          <cell r="L49">
            <v>-111401.41060000003</v>
          </cell>
          <cell r="M49">
            <v>-111401.41060000003</v>
          </cell>
          <cell r="N49">
            <v>-111401.41060000003</v>
          </cell>
          <cell r="O49">
            <v>-111401.41060000003</v>
          </cell>
        </row>
        <row r="50">
          <cell r="C50" t="str">
            <v>Tesorería de la Federación</v>
          </cell>
        </row>
        <row r="52">
          <cell r="C52" t="str">
            <v>Pasivo a Corto Plazo</v>
          </cell>
          <cell r="D52">
            <v>-3140208.2227400006</v>
          </cell>
          <cell r="E52">
            <v>-1764188.2139599994</v>
          </cell>
          <cell r="F52">
            <v>-1888245.3375600001</v>
          </cell>
          <cell r="G52">
            <v>-2060655.66934</v>
          </cell>
          <cell r="H52">
            <v>-2169665.8606600002</v>
          </cell>
          <cell r="I52">
            <v>-2352746.9587700004</v>
          </cell>
          <cell r="J52">
            <v>-2447071.8972300002</v>
          </cell>
          <cell r="K52">
            <v>-2447071.8972300002</v>
          </cell>
          <cell r="L52">
            <v>-2447071.8972300002</v>
          </cell>
          <cell r="M52">
            <v>-2447071.8972300002</v>
          </cell>
          <cell r="N52">
            <v>-2447071.8972300002</v>
          </cell>
          <cell r="O52">
            <v>-2447071.8972300002</v>
          </cell>
        </row>
        <row r="55">
          <cell r="C55" t="str">
            <v>Desmantelamiento Planta Nuclear</v>
          </cell>
          <cell r="D55" t="str">
            <v xml:space="preserve">                                0</v>
          </cell>
          <cell r="E55" t="str">
            <v xml:space="preserve">                                0</v>
          </cell>
          <cell r="F55" t="str">
            <v xml:space="preserve">                                0</v>
          </cell>
          <cell r="G55" t="str">
            <v xml:space="preserve">                                0</v>
          </cell>
          <cell r="H55" t="str">
            <v xml:space="preserve">                                0</v>
          </cell>
          <cell r="I55" t="str">
            <v xml:space="preserve">                                0</v>
          </cell>
          <cell r="J55" t="str">
            <v xml:space="preserve">                                0</v>
          </cell>
          <cell r="K55" t="str">
            <v xml:space="preserve">                                0</v>
          </cell>
          <cell r="L55" t="str">
            <v xml:space="preserve">                                0</v>
          </cell>
          <cell r="M55" t="str">
            <v xml:space="preserve">                                0</v>
          </cell>
          <cell r="N55" t="str">
            <v xml:space="preserve">                                0</v>
          </cell>
          <cell r="O55" t="str">
            <v xml:space="preserve">                                0</v>
          </cell>
        </row>
        <row r="56">
          <cell r="C56" t="str">
            <v>RESERVAS</v>
          </cell>
          <cell r="D56">
            <v>0</v>
          </cell>
          <cell r="E56">
            <v>0</v>
          </cell>
          <cell r="F56">
            <v>0</v>
          </cell>
          <cell r="G56">
            <v>0</v>
          </cell>
          <cell r="H56">
            <v>0</v>
          </cell>
          <cell r="I56">
            <v>0</v>
          </cell>
          <cell r="J56">
            <v>0</v>
          </cell>
          <cell r="K56">
            <v>0</v>
          </cell>
          <cell r="L56">
            <v>0</v>
          </cell>
          <cell r="M56">
            <v>0</v>
          </cell>
          <cell r="N56">
            <v>0</v>
          </cell>
          <cell r="O56">
            <v>0</v>
          </cell>
        </row>
      </sheetData>
      <sheetData sheetId="6"/>
      <sheetData sheetId="7"/>
      <sheetData sheetId="8"/>
      <sheetData sheetId="9"/>
      <sheetData sheetId="10"/>
      <sheetData sheetId="11"/>
      <sheetData sheetId="12"/>
      <sheetData sheetId="13"/>
      <sheetData sheetId="14"/>
      <sheetData sheetId="15"/>
      <sheetData sheetId="16">
        <row r="1">
          <cell r="D1" t="str">
            <v>2006</v>
          </cell>
        </row>
      </sheetData>
      <sheetData sheetId="17"/>
      <sheetData sheetId="18"/>
      <sheetData sheetId="19"/>
      <sheetData sheetId="20"/>
      <sheetData sheetId="21"/>
      <sheetData sheetId="22"/>
      <sheetData sheetId="23"/>
      <sheetData sheetId="24"/>
      <sheetData sheetId="25"/>
      <sheetData sheetId="26"/>
      <sheetData sheetId="27">
        <row r="1">
          <cell r="D1" t="str">
            <v>2006</v>
          </cell>
        </row>
      </sheetData>
      <sheetData sheetId="28"/>
      <sheetData sheetId="29"/>
      <sheetData sheetId="30"/>
      <sheetData sheetId="31"/>
      <sheetData sheetId="32"/>
      <sheetData sheetId="33"/>
      <sheetData sheetId="34">
        <row r="1">
          <cell r="B1">
            <v>0</v>
          </cell>
        </row>
      </sheetData>
      <sheetData sheetId="35"/>
      <sheetData sheetId="36"/>
      <sheetData sheetId="37"/>
      <sheetData sheetId="38"/>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 val="Premisas IMSS"/>
      <sheetName val="Premisa macro"/>
      <sheetName val="Régimen financiero"/>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 val="Premisas IMSS"/>
      <sheetName val="Premisa macro"/>
      <sheetName val="Régimen financiero"/>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LUMENES  SEP 2003  "/>
      <sheetName val="VOLUMENES  JUN 2003  "/>
      <sheetName val="VOLUMENES  DIC 2002  "/>
      <sheetName val="VOLUMENES  SEPT 2002 "/>
      <sheetName val="VOLUMENES JUNIO 2002"/>
      <sheetName val="VOLUMENES A MZO 2002"/>
      <sheetName val="VOLUMENES A DIC"/>
      <sheetName val="VOLUMENES A SEPT"/>
      <sheetName val="VOLUMENES JUNIO"/>
      <sheetName val="VOLUMENES MARZO"/>
      <sheetName val="RGBCFE"/>
      <sheetName val="DGBSEN"/>
      <sheetName val="RGBCFE 02"/>
      <sheetName val="DGBSEN 02"/>
      <sheetName val="DGBSEN 03"/>
      <sheetName val="RGBCFE 03"/>
      <sheetName val="RU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M"/>
      <sheetName val="EVA 00"/>
      <sheetName val="Perfil"/>
      <sheetName val="CALIZ "/>
      <sheetName val="EVA PREFIN"/>
      <sheetName val="EVA FIN "/>
      <sheetName val="Tipos de Cambio"/>
      <sheetName val="2ª FEB"/>
      <sheetName val="Datos Base"/>
      <sheetName val="RANGOS"/>
    </sheetNames>
    <sheetDataSet>
      <sheetData sheetId="0" refreshError="1">
        <row r="1">
          <cell r="A1" t="str">
            <v>Nombre de la Obra</v>
          </cell>
          <cell r="C1" t="str">
            <v>Costo Presupuestal</v>
          </cell>
          <cell r="D1" t="str">
            <v>Costo Total</v>
          </cell>
          <cell r="E1" t="str">
            <v>Tensión (Kv)</v>
          </cell>
          <cell r="F1" t="str">
            <v>Duración (Meses)</v>
          </cell>
          <cell r="G1" t="str">
            <v>Tipo de Construcción</v>
          </cell>
          <cell r="H1" t="str">
            <v>Capacidad (MVA/MVAR)</v>
          </cell>
          <cell r="I1" t="str">
            <v>Relación de Transformación</v>
          </cell>
          <cell r="J1" t="str">
            <v>Número de Circuitos</v>
          </cell>
          <cell r="K1" t="str">
            <v>Longitud (Km)</v>
          </cell>
          <cell r="L1" t="str">
            <v>Clase de Obra</v>
          </cell>
          <cell r="M1" t="str">
            <v>Tipo de Obra</v>
          </cell>
        </row>
        <row r="11">
          <cell r="C11">
            <v>26.251369</v>
          </cell>
          <cell r="D11">
            <v>343.03203600000001</v>
          </cell>
        </row>
      </sheetData>
      <sheetData sheetId="1" refreshError="1">
        <row r="11">
          <cell r="I11">
            <v>18.602378559215332</v>
          </cell>
          <cell r="K11">
            <v>4844.2793735302594</v>
          </cell>
          <cell r="M11">
            <v>0.60618644902465535</v>
          </cell>
        </row>
        <row r="13">
          <cell r="S13">
            <v>0.45565</v>
          </cell>
        </row>
        <row r="14">
          <cell r="F14">
            <v>1.22</v>
          </cell>
          <cell r="S14">
            <v>8.133E-2</v>
          </cell>
        </row>
        <row r="15">
          <cell r="S15">
            <v>0</v>
          </cell>
        </row>
        <row r="16">
          <cell r="S16">
            <v>0.45582</v>
          </cell>
        </row>
        <row r="17">
          <cell r="S17">
            <v>1.0932300000000001</v>
          </cell>
        </row>
        <row r="18">
          <cell r="S18">
            <v>1.5</v>
          </cell>
        </row>
        <row r="22">
          <cell r="A22">
            <v>2003</v>
          </cell>
          <cell r="H22">
            <v>8.7504563333333341</v>
          </cell>
        </row>
        <row r="54">
          <cell r="A54">
            <v>2035</v>
          </cell>
        </row>
      </sheetData>
      <sheetData sheetId="2"/>
      <sheetData sheetId="3"/>
      <sheetData sheetId="4"/>
      <sheetData sheetId="5"/>
      <sheetData sheetId="6"/>
      <sheetData sheetId="7" refreshError="1"/>
      <sheetData sheetId="8"/>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x_trabajo"/>
      <sheetName val="usuarios"/>
      <sheetName val="PEM"/>
      <sheetName val="EVA 00"/>
      <sheetName val="Perfil"/>
      <sheetName val="Oculta"/>
      <sheetName val="Costos Marginales"/>
      <sheetName val="aux_areas"/>
      <sheetName val="aux_regiones"/>
      <sheetName val="aux_obras"/>
      <sheetName val="aux_tensiones"/>
      <sheetName val="aux_tensiones_copar"/>
      <sheetName val="aux_zonas"/>
      <sheetName val="aux_calibre"/>
      <sheetName val="aux_cve_cal"/>
      <sheetName val="aux_cond"/>
      <sheetName val="aux_mvar"/>
      <sheetName val="aux_tipo_trans"/>
      <sheetName val="aux_fases"/>
      <sheetName val="aux_ctos"/>
      <sheetName val="cons_copar_al"/>
      <sheetName val="cons_copar_bc"/>
      <sheetName val="cons_copar_co"/>
      <sheetName val="cons_copar_lt"/>
      <sheetName val="cons_copar_tpo_ctr"/>
      <sheetName val="cons_pem_prop"/>
      <sheetName val="datos_copar"/>
      <sheetName val="datos base"/>
      <sheetName val="auxiliar"/>
    </sheetNames>
    <sheetDataSet>
      <sheetData sheetId="0"/>
      <sheetData sheetId="1"/>
      <sheetData sheetId="2"/>
      <sheetData sheetId="3"/>
      <sheetData sheetId="4"/>
      <sheetData sheetId="5" refreshError="1">
        <row r="2">
          <cell r="B2" t="str">
            <v>I0F CAÑADA MVAR CEV</v>
          </cell>
        </row>
        <row r="5">
          <cell r="B5" t="str">
            <v>BAJIO</v>
          </cell>
        </row>
        <row r="7">
          <cell r="B7">
            <v>38961</v>
          </cell>
        </row>
        <row r="8">
          <cell r="B8">
            <v>0</v>
          </cell>
        </row>
      </sheetData>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atos Base"/>
      <sheetName val="Evaluación financiera"/>
      <sheetName val="Hoja1"/>
      <sheetName val="beneficios"/>
      <sheetName val="Programa de Eventos"/>
      <sheetName val="Programa detallado"/>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Tuxpan act"/>
      <sheetName val="TRI"/>
      <sheetName val="Opciones"/>
      <sheetName val="Base de Datos"/>
    </sheetNames>
    <sheetDataSet>
      <sheetData sheetId="0" refreshError="1"/>
      <sheetData sheetId="1" refreshError="1">
        <row r="10">
          <cell r="E10">
            <v>2003</v>
          </cell>
        </row>
        <row r="12">
          <cell r="E12">
            <v>0.12</v>
          </cell>
        </row>
        <row r="22">
          <cell r="F22">
            <v>0.74939999999999996</v>
          </cell>
          <cell r="H22">
            <v>0.71719999999999995</v>
          </cell>
        </row>
        <row r="23">
          <cell r="H23">
            <v>0.773725</v>
          </cell>
        </row>
        <row r="34">
          <cell r="E34">
            <v>2.5000000000000001E-3</v>
          </cell>
        </row>
        <row r="47">
          <cell r="E47">
            <v>37925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6"/>
  <sheetViews>
    <sheetView showGridLines="0" tabSelected="1" topLeftCell="C1" zoomScaleNormal="100" zoomScaleSheetLayoutView="100" workbookViewId="0">
      <selection activeCell="T19" sqref="T19"/>
    </sheetView>
  </sheetViews>
  <sheetFormatPr baseColWidth="10" defaultColWidth="11.42578125" defaultRowHeight="15" x14ac:dyDescent="0.25"/>
  <cols>
    <col min="1" max="1" width="2.7109375" hidden="1" customWidth="1"/>
    <col min="2" max="2" width="5" hidden="1" customWidth="1"/>
    <col min="3" max="3" width="8.140625" style="2" customWidth="1"/>
    <col min="4" max="4" width="52.42578125" bestFit="1" customWidth="1"/>
    <col min="5" max="5" width="27" customWidth="1"/>
    <col min="6" max="6" width="11.42578125" customWidth="1"/>
    <col min="7" max="7" width="10.140625" customWidth="1"/>
    <col min="8" max="8" width="11.7109375" customWidth="1"/>
    <col min="9" max="9" width="11.42578125" customWidth="1"/>
    <col min="10" max="10" width="10.42578125" customWidth="1"/>
    <col min="11" max="11" width="8" customWidth="1"/>
    <col min="12" max="12" width="2.85546875" customWidth="1"/>
    <col min="13" max="13" width="10" customWidth="1"/>
    <col min="14" max="14" width="9.42578125" customWidth="1"/>
    <col min="15" max="15" width="8.7109375" customWidth="1"/>
    <col min="16" max="16" width="9.42578125" customWidth="1"/>
  </cols>
  <sheetData>
    <row r="1" spans="1:16" s="7" customFormat="1" ht="58.5" customHeight="1" x14ac:dyDescent="0.25">
      <c r="A1" s="320" t="s">
        <v>733</v>
      </c>
      <c r="B1" s="320"/>
      <c r="C1" s="320"/>
      <c r="D1" s="320"/>
      <c r="E1" s="321" t="s">
        <v>735</v>
      </c>
      <c r="F1" s="321"/>
      <c r="G1" s="31"/>
      <c r="H1" s="31"/>
      <c r="I1" s="31"/>
      <c r="J1" s="31"/>
      <c r="K1" s="31"/>
      <c r="L1" s="31"/>
      <c r="M1" s="31"/>
      <c r="N1" s="31"/>
      <c r="O1" s="31"/>
      <c r="P1" s="31"/>
    </row>
    <row r="2" spans="1:16" s="7" customFormat="1" ht="36" customHeight="1" thickBot="1" x14ac:dyDescent="0.35">
      <c r="A2" s="322" t="s">
        <v>734</v>
      </c>
      <c r="B2" s="322"/>
      <c r="C2" s="322"/>
      <c r="D2" s="322"/>
      <c r="E2" s="322"/>
      <c r="F2" s="322"/>
      <c r="G2" s="322"/>
      <c r="H2" s="322"/>
      <c r="I2" s="322"/>
      <c r="J2" s="322"/>
      <c r="K2" s="322"/>
      <c r="L2" s="32"/>
      <c r="M2" s="31"/>
      <c r="N2" s="33"/>
      <c r="O2" s="33"/>
      <c r="P2" s="31"/>
    </row>
    <row r="3" spans="1:16" ht="4.5" customHeight="1" x14ac:dyDescent="0.3">
      <c r="A3" s="318"/>
      <c r="B3" s="318"/>
      <c r="C3" s="318"/>
      <c r="D3" s="318"/>
      <c r="E3" s="318"/>
      <c r="F3" s="318"/>
      <c r="G3" s="318"/>
      <c r="H3" s="318"/>
      <c r="I3" s="318"/>
      <c r="J3" s="318"/>
      <c r="K3" s="318"/>
      <c r="L3" s="34"/>
      <c r="M3" s="318"/>
      <c r="N3" s="319"/>
      <c r="O3" s="319"/>
      <c r="P3" s="35"/>
    </row>
    <row r="4" spans="1:16" ht="17.25" x14ac:dyDescent="0.3">
      <c r="A4" s="31"/>
      <c r="B4" s="31"/>
      <c r="C4" s="58" t="s">
        <v>736</v>
      </c>
      <c r="D4" s="59"/>
      <c r="E4" s="59"/>
      <c r="F4" s="59"/>
      <c r="G4" s="59"/>
      <c r="H4" s="59"/>
      <c r="I4" s="59"/>
      <c r="J4" s="59"/>
      <c r="K4" s="59"/>
      <c r="L4" s="59"/>
      <c r="M4" s="59"/>
      <c r="N4" s="60"/>
      <c r="O4" s="60"/>
      <c r="P4" s="61"/>
    </row>
    <row r="5" spans="1:16" ht="16.5" x14ac:dyDescent="0.3">
      <c r="A5" s="36"/>
      <c r="B5" s="36"/>
      <c r="C5" s="58" t="s">
        <v>76</v>
      </c>
      <c r="D5" s="62"/>
      <c r="E5" s="62"/>
      <c r="F5" s="62"/>
      <c r="G5" s="62"/>
      <c r="H5" s="62"/>
      <c r="I5" s="62"/>
      <c r="J5" s="62"/>
      <c r="K5" s="62"/>
      <c r="L5" s="62"/>
      <c r="M5" s="62"/>
      <c r="N5" s="63"/>
      <c r="O5" s="63"/>
      <c r="P5" s="64"/>
    </row>
    <row r="6" spans="1:16" ht="16.5" x14ac:dyDescent="0.3">
      <c r="A6" s="36"/>
      <c r="B6" s="36"/>
      <c r="C6" s="58" t="s">
        <v>75</v>
      </c>
      <c r="D6" s="59"/>
      <c r="E6" s="59"/>
      <c r="F6" s="59"/>
      <c r="G6" s="59"/>
      <c r="H6" s="59"/>
      <c r="I6" s="59"/>
      <c r="J6" s="59"/>
      <c r="K6" s="59"/>
      <c r="L6" s="59"/>
      <c r="M6" s="59"/>
      <c r="N6" s="64"/>
      <c r="O6" s="64"/>
      <c r="P6" s="64"/>
    </row>
    <row r="7" spans="1:16" s="10" customFormat="1" ht="16.5" x14ac:dyDescent="0.3">
      <c r="A7" s="36"/>
      <c r="B7" s="36"/>
      <c r="C7" s="65" t="s">
        <v>901</v>
      </c>
      <c r="D7" s="66"/>
      <c r="E7" s="66"/>
      <c r="F7" s="66"/>
      <c r="G7" s="66"/>
      <c r="H7" s="66"/>
      <c r="I7" s="66"/>
      <c r="J7" s="66"/>
      <c r="K7" s="66"/>
      <c r="L7" s="66"/>
      <c r="M7" s="66"/>
      <c r="N7" s="63"/>
      <c r="O7" s="63"/>
      <c r="P7" s="64"/>
    </row>
    <row r="8" spans="1:16" ht="16.5" x14ac:dyDescent="0.3">
      <c r="A8" s="36"/>
      <c r="B8" s="36"/>
      <c r="C8" s="67" t="s">
        <v>727</v>
      </c>
      <c r="D8" s="59"/>
      <c r="E8" s="59"/>
      <c r="F8" s="59"/>
      <c r="G8" s="59"/>
      <c r="H8" s="59"/>
      <c r="I8" s="59"/>
      <c r="J8" s="59"/>
      <c r="K8" s="59"/>
      <c r="L8" s="59"/>
      <c r="M8" s="59"/>
      <c r="N8" s="64"/>
      <c r="O8" s="64"/>
      <c r="P8" s="64"/>
    </row>
    <row r="9" spans="1:16" ht="15" customHeight="1" x14ac:dyDescent="0.25">
      <c r="A9" s="7"/>
      <c r="B9" s="7"/>
      <c r="C9" s="329" t="s">
        <v>74</v>
      </c>
      <c r="D9" s="330" t="s">
        <v>73</v>
      </c>
      <c r="E9" s="331" t="s">
        <v>72</v>
      </c>
      <c r="F9" s="327" t="s">
        <v>737</v>
      </c>
      <c r="G9" s="332" t="s">
        <v>71</v>
      </c>
      <c r="H9" s="332"/>
      <c r="I9" s="332"/>
      <c r="J9" s="332"/>
      <c r="K9" s="332"/>
      <c r="L9" s="41"/>
      <c r="M9" s="326" t="s">
        <v>70</v>
      </c>
      <c r="N9" s="326"/>
      <c r="O9" s="326"/>
      <c r="P9" s="326"/>
    </row>
    <row r="10" spans="1:16" ht="22.5" customHeight="1" x14ac:dyDescent="0.25">
      <c r="A10" s="8"/>
      <c r="B10" s="8"/>
      <c r="C10" s="329"/>
      <c r="D10" s="330"/>
      <c r="E10" s="331"/>
      <c r="F10" s="327"/>
      <c r="G10" s="327" t="s">
        <v>738</v>
      </c>
      <c r="H10" s="328">
        <v>2024</v>
      </c>
      <c r="I10" s="328"/>
      <c r="J10" s="328"/>
      <c r="K10" s="328"/>
      <c r="L10" s="41"/>
      <c r="M10" s="327" t="s">
        <v>69</v>
      </c>
      <c r="N10" s="326">
        <v>2024</v>
      </c>
      <c r="O10" s="326"/>
      <c r="P10" s="326"/>
    </row>
    <row r="11" spans="1:16" ht="27" x14ac:dyDescent="0.25">
      <c r="A11" s="9"/>
      <c r="B11" s="9"/>
      <c r="C11" s="329"/>
      <c r="D11" s="330"/>
      <c r="E11" s="331"/>
      <c r="F11" s="327"/>
      <c r="G11" s="327"/>
      <c r="H11" s="42" t="s">
        <v>739</v>
      </c>
      <c r="I11" s="43" t="s">
        <v>740</v>
      </c>
      <c r="J11" s="42" t="s">
        <v>65</v>
      </c>
      <c r="K11" s="42" t="s">
        <v>68</v>
      </c>
      <c r="L11" s="42"/>
      <c r="M11" s="327"/>
      <c r="N11" s="44" t="s">
        <v>67</v>
      </c>
      <c r="O11" s="42" t="s">
        <v>66</v>
      </c>
      <c r="P11" s="42" t="s">
        <v>65</v>
      </c>
    </row>
    <row r="12" spans="1:16" ht="15.75" thickBot="1" x14ac:dyDescent="0.3">
      <c r="A12" s="8"/>
      <c r="B12" s="8"/>
      <c r="C12" s="45"/>
      <c r="D12" s="46"/>
      <c r="E12" s="47" t="s">
        <v>64</v>
      </c>
      <c r="F12" s="46" t="s">
        <v>63</v>
      </c>
      <c r="G12" s="46" t="s">
        <v>62</v>
      </c>
      <c r="H12" s="46" t="s">
        <v>61</v>
      </c>
      <c r="I12" s="47" t="s">
        <v>60</v>
      </c>
      <c r="J12" s="46" t="s">
        <v>59</v>
      </c>
      <c r="K12" s="48" t="s">
        <v>58</v>
      </c>
      <c r="L12" s="46"/>
      <c r="M12" s="46" t="s">
        <v>57</v>
      </c>
      <c r="N12" s="46" t="s">
        <v>56</v>
      </c>
      <c r="O12" s="46" t="s">
        <v>55</v>
      </c>
      <c r="P12" s="46" t="s">
        <v>54</v>
      </c>
    </row>
    <row r="13" spans="1:16" s="8" customFormat="1" ht="6" customHeight="1" thickBot="1" x14ac:dyDescent="0.25">
      <c r="C13" s="37"/>
      <c r="D13" s="38"/>
      <c r="E13" s="37"/>
      <c r="F13" s="38"/>
      <c r="G13" s="38"/>
      <c r="H13" s="38"/>
      <c r="I13" s="37"/>
      <c r="J13" s="38"/>
      <c r="K13" s="39"/>
      <c r="L13" s="39"/>
      <c r="M13" s="38"/>
      <c r="N13" s="38"/>
      <c r="O13" s="38"/>
      <c r="P13" s="38"/>
    </row>
    <row r="14" spans="1:16" s="92" customFormat="1" ht="16.5" x14ac:dyDescent="0.3">
      <c r="A14" s="31"/>
      <c r="B14" s="87"/>
      <c r="C14" s="104"/>
      <c r="D14" s="105" t="s">
        <v>53</v>
      </c>
      <c r="E14" s="106"/>
      <c r="F14" s="107">
        <f>+F16+F66</f>
        <v>177933.07363592199</v>
      </c>
      <c r="G14" s="107">
        <f>+G16+G66</f>
        <v>69930.026388586266</v>
      </c>
      <c r="H14" s="107">
        <f>+H16+H66</f>
        <v>26285.227602993004</v>
      </c>
      <c r="I14" s="107">
        <f>+I16+I66</f>
        <v>1133.4922471855366</v>
      </c>
      <c r="J14" s="107">
        <f>+J16+J66</f>
        <v>71063.518635771805</v>
      </c>
      <c r="K14" s="107">
        <f t="shared" ref="K14:K45" si="0">ROUND((J14/F14)*100,1)</f>
        <v>39.9</v>
      </c>
      <c r="L14" s="107"/>
      <c r="M14" s="107"/>
      <c r="N14" s="107"/>
      <c r="O14" s="107"/>
      <c r="P14" s="107"/>
    </row>
    <row r="15" spans="1:16" s="92" customFormat="1" ht="16.5" x14ac:dyDescent="0.3">
      <c r="A15" s="31"/>
      <c r="B15" s="87"/>
      <c r="C15" s="88"/>
      <c r="D15" s="89" t="s">
        <v>52</v>
      </c>
      <c r="E15" s="90"/>
      <c r="F15" s="91">
        <f>+F16+F68</f>
        <v>177933.07363592199</v>
      </c>
      <c r="G15" s="91">
        <f>+G16+G68</f>
        <v>69930.026388586266</v>
      </c>
      <c r="H15" s="91">
        <f>+H16+H68</f>
        <v>26285.227602993004</v>
      </c>
      <c r="I15" s="91">
        <f>+I16+I68</f>
        <v>1133.4922471855366</v>
      </c>
      <c r="J15" s="91">
        <f>+J16+J68</f>
        <v>71063.518635771805</v>
      </c>
      <c r="K15" s="91">
        <f t="shared" si="0"/>
        <v>39.9</v>
      </c>
      <c r="L15" s="91"/>
      <c r="M15" s="91"/>
      <c r="N15" s="91"/>
      <c r="O15" s="91"/>
      <c r="P15" s="91"/>
    </row>
    <row r="16" spans="1:16" s="92" customFormat="1" ht="16.5" x14ac:dyDescent="0.3">
      <c r="A16" s="31"/>
      <c r="B16" s="87"/>
      <c r="C16" s="88"/>
      <c r="D16" s="93" t="s">
        <v>51</v>
      </c>
      <c r="E16" s="90"/>
      <c r="F16" s="91">
        <f>+F17+F19+F21+F23+F25+F30+F36+F43+F46+F49+F51+F56+F61</f>
        <v>166884.796177852</v>
      </c>
      <c r="G16" s="91">
        <f>+G17+G19+G21+G23+G25+G30+G36+G43+G46+G49+G51+G56+G61</f>
        <v>66856.124988586263</v>
      </c>
      <c r="H16" s="91">
        <f>+H17+H19+H21+H23+H25+H30+H36+H43+H46+H49+H51+H56+H61</f>
        <v>26285.227602993004</v>
      </c>
      <c r="I16" s="91">
        <f>+I17+I19+I21+I23+I25+I30+I36+I43+I46+I49+I51+I56+I61</f>
        <v>1133.4922471855366</v>
      </c>
      <c r="J16" s="91">
        <f>+J17+J19+J21+J23+J25+J30+J36+J43+J46+J49+J51+J56+J61</f>
        <v>67989.617235771802</v>
      </c>
      <c r="K16" s="91">
        <f t="shared" si="0"/>
        <v>40.700000000000003</v>
      </c>
      <c r="L16" s="91"/>
      <c r="M16" s="91"/>
      <c r="N16" s="91"/>
      <c r="O16" s="91"/>
      <c r="P16" s="91"/>
    </row>
    <row r="17" spans="1:16" s="92" customFormat="1" ht="12.75" customHeight="1" x14ac:dyDescent="0.3">
      <c r="A17" s="94">
        <v>1</v>
      </c>
      <c r="C17" s="95"/>
      <c r="D17" s="93" t="s">
        <v>50</v>
      </c>
      <c r="E17" s="96"/>
      <c r="F17" s="91">
        <f>SUBTOTAL(9,F18:F18)</f>
        <v>4796.1131147415617</v>
      </c>
      <c r="G17" s="91">
        <f>SUBTOTAL(9,G18:G18)</f>
        <v>4058.3906320270085</v>
      </c>
      <c r="H17" s="91">
        <f>SUBTOTAL(9,H18:H18)</f>
        <v>555.50070000000005</v>
      </c>
      <c r="I17" s="91">
        <f>SUBTOTAL(9,I18:I18)</f>
        <v>0</v>
      </c>
      <c r="J17" s="91">
        <f>SUBTOTAL(9,J18:J18)</f>
        <v>4058.3906320270085</v>
      </c>
      <c r="K17" s="91">
        <f t="shared" si="0"/>
        <v>84.6</v>
      </c>
      <c r="L17" s="91"/>
      <c r="M17" s="97"/>
      <c r="N17" s="98"/>
      <c r="O17" s="97"/>
      <c r="P17" s="97"/>
    </row>
    <row r="18" spans="1:16" ht="12.75" customHeight="1" x14ac:dyDescent="0.25">
      <c r="A18" s="6">
        <v>3</v>
      </c>
      <c r="B18" s="5">
        <v>2006</v>
      </c>
      <c r="C18" s="70">
        <v>188</v>
      </c>
      <c r="D18" s="74" t="s">
        <v>49</v>
      </c>
      <c r="E18" s="71" t="s">
        <v>2</v>
      </c>
      <c r="F18" s="72">
        <v>4796.1131147415617</v>
      </c>
      <c r="G18" s="72">
        <v>4058.3906320270085</v>
      </c>
      <c r="H18" s="72">
        <v>555.50070000000005</v>
      </c>
      <c r="I18" s="72">
        <v>0</v>
      </c>
      <c r="J18" s="72">
        <f>G18+I18</f>
        <v>4058.3906320270085</v>
      </c>
      <c r="K18" s="72">
        <f t="shared" si="0"/>
        <v>84.6</v>
      </c>
      <c r="L18" s="68"/>
      <c r="M18" s="72">
        <v>99.899999999999991</v>
      </c>
      <c r="N18" s="73">
        <v>1</v>
      </c>
      <c r="O18" s="72">
        <v>0</v>
      </c>
      <c r="P18" s="72">
        <f>+M18+O18</f>
        <v>99.899999999999991</v>
      </c>
    </row>
    <row r="19" spans="1:16" s="92" customFormat="1" ht="12.75" customHeight="1" x14ac:dyDescent="0.3">
      <c r="A19" s="94">
        <v>4</v>
      </c>
      <c r="C19" s="95"/>
      <c r="D19" s="99" t="s">
        <v>48</v>
      </c>
      <c r="E19" s="96"/>
      <c r="F19" s="91">
        <f>SUBTOTAL(9,F20:F20)</f>
        <v>2610.4803390000006</v>
      </c>
      <c r="G19" s="91">
        <f>SUBTOTAL(9,G20:G20)</f>
        <v>1226.8125</v>
      </c>
      <c r="H19" s="91">
        <f>SUBTOTAL(9,H20:H20)</f>
        <v>160.356269295</v>
      </c>
      <c r="I19" s="91">
        <f>SUBTOTAL(9,I20:I20)</f>
        <v>0</v>
      </c>
      <c r="J19" s="91">
        <f>SUBTOTAL(9,J20:J20)</f>
        <v>1226.8125</v>
      </c>
      <c r="K19" s="91">
        <f t="shared" si="0"/>
        <v>47</v>
      </c>
      <c r="L19" s="91"/>
      <c r="M19" s="97"/>
      <c r="N19" s="98"/>
      <c r="O19" s="97"/>
      <c r="P19" s="97"/>
    </row>
    <row r="20" spans="1:16" ht="12.75" customHeight="1" x14ac:dyDescent="0.25">
      <c r="A20" s="6">
        <v>5</v>
      </c>
      <c r="B20" s="5">
        <v>2007</v>
      </c>
      <c r="C20" s="70">
        <v>209</v>
      </c>
      <c r="D20" s="74" t="s">
        <v>47</v>
      </c>
      <c r="E20" s="71" t="s">
        <v>2</v>
      </c>
      <c r="F20" s="72">
        <v>2610.4803390000006</v>
      </c>
      <c r="G20" s="72">
        <v>1226.8125</v>
      </c>
      <c r="H20" s="72">
        <v>160.356269295</v>
      </c>
      <c r="I20" s="72">
        <v>0</v>
      </c>
      <c r="J20" s="72">
        <f>+G20+I20</f>
        <v>1226.8125</v>
      </c>
      <c r="K20" s="72">
        <f t="shared" si="0"/>
        <v>47</v>
      </c>
      <c r="L20" s="68"/>
      <c r="M20" s="72">
        <v>67.8</v>
      </c>
      <c r="N20" s="73">
        <v>6.14</v>
      </c>
      <c r="O20" s="72">
        <v>0</v>
      </c>
      <c r="P20" s="72">
        <f>+M20+O20</f>
        <v>67.8</v>
      </c>
    </row>
    <row r="21" spans="1:16" s="92" customFormat="1" ht="12.75" customHeight="1" x14ac:dyDescent="0.3">
      <c r="A21" s="94">
        <v>7</v>
      </c>
      <c r="C21" s="95"/>
      <c r="D21" s="99" t="s">
        <v>46</v>
      </c>
      <c r="E21" s="96"/>
      <c r="F21" s="91">
        <f>SUBTOTAL(9,F22:F22)</f>
        <v>1832.9629682068403</v>
      </c>
      <c r="G21" s="91">
        <f>SUBTOTAL(9,G22:G22)</f>
        <v>843.13915875000009</v>
      </c>
      <c r="H21" s="100">
        <f>SUBTOTAL(9,H22:H22)</f>
        <v>563.021315802</v>
      </c>
      <c r="I21" s="91">
        <f>SUBTOTAL(9,I22:I22)</f>
        <v>0</v>
      </c>
      <c r="J21" s="91">
        <f>SUBTOTAL(9,J22:J22)</f>
        <v>843.13915875000009</v>
      </c>
      <c r="K21" s="91">
        <f t="shared" si="0"/>
        <v>46</v>
      </c>
      <c r="L21" s="91"/>
      <c r="M21" s="97"/>
      <c r="N21" s="98"/>
      <c r="O21" s="97"/>
      <c r="P21" s="97"/>
    </row>
    <row r="22" spans="1:16" ht="12.75" customHeight="1" x14ac:dyDescent="0.25">
      <c r="A22" s="6">
        <v>8</v>
      </c>
      <c r="B22" s="5">
        <v>2008</v>
      </c>
      <c r="C22" s="70">
        <v>245</v>
      </c>
      <c r="D22" s="74" t="s">
        <v>45</v>
      </c>
      <c r="E22" s="71" t="s">
        <v>2</v>
      </c>
      <c r="F22" s="72">
        <v>1832.9629682068403</v>
      </c>
      <c r="G22" s="72">
        <v>843.13915875000009</v>
      </c>
      <c r="H22" s="72">
        <v>563.021315802</v>
      </c>
      <c r="I22" s="72">
        <v>0</v>
      </c>
      <c r="J22" s="72">
        <f>+G22+I22</f>
        <v>843.13915875000009</v>
      </c>
      <c r="K22" s="72">
        <f t="shared" si="0"/>
        <v>46</v>
      </c>
      <c r="L22" s="68"/>
      <c r="M22" s="72">
        <v>96.5</v>
      </c>
      <c r="N22" s="73">
        <v>30.72</v>
      </c>
      <c r="O22" s="72">
        <v>0</v>
      </c>
      <c r="P22" s="72">
        <f>+M22+O22</f>
        <v>96.5</v>
      </c>
    </row>
    <row r="23" spans="1:16" s="92" customFormat="1" ht="12.75" customHeight="1" x14ac:dyDescent="0.3">
      <c r="A23" s="94">
        <v>9</v>
      </c>
      <c r="C23" s="95"/>
      <c r="D23" s="99" t="s">
        <v>44</v>
      </c>
      <c r="E23" s="96"/>
      <c r="F23" s="91">
        <f>SUBTOTAL(9,F24:F24)</f>
        <v>1126.4918021257886</v>
      </c>
      <c r="G23" s="91">
        <f>SUBTOTAL(9,G24:G24)</f>
        <v>879.37919999999997</v>
      </c>
      <c r="H23" s="91">
        <f>SUBTOTAL(9,H24:H24)</f>
        <v>38.163329928000003</v>
      </c>
      <c r="I23" s="91">
        <f>SUBTOTAL(9,I24:I24)</f>
        <v>0</v>
      </c>
      <c r="J23" s="91">
        <f>SUBTOTAL(9,J24:J24)</f>
        <v>879.37919999999997</v>
      </c>
      <c r="K23" s="91">
        <f t="shared" si="0"/>
        <v>78.099999999999994</v>
      </c>
      <c r="L23" s="91"/>
      <c r="M23" s="97"/>
      <c r="N23" s="98"/>
      <c r="O23" s="97"/>
      <c r="P23" s="97"/>
    </row>
    <row r="24" spans="1:16" ht="12.75" customHeight="1" x14ac:dyDescent="0.25">
      <c r="A24" s="6">
        <v>10</v>
      </c>
      <c r="B24" s="5">
        <v>2009</v>
      </c>
      <c r="C24" s="70">
        <v>249</v>
      </c>
      <c r="D24" s="74" t="s">
        <v>43</v>
      </c>
      <c r="E24" s="71" t="s">
        <v>2</v>
      </c>
      <c r="F24" s="72">
        <v>1126.4918021257886</v>
      </c>
      <c r="G24" s="72">
        <v>879.37919999999997</v>
      </c>
      <c r="H24" s="72">
        <v>38.163329928000003</v>
      </c>
      <c r="I24" s="72">
        <v>0</v>
      </c>
      <c r="J24" s="72">
        <f>G24+I24</f>
        <v>879.37919999999997</v>
      </c>
      <c r="K24" s="72">
        <f t="shared" si="0"/>
        <v>78.099999999999994</v>
      </c>
      <c r="L24" s="68"/>
      <c r="M24" s="72">
        <v>100</v>
      </c>
      <c r="N24" s="73">
        <v>1</v>
      </c>
      <c r="O24" s="72">
        <v>0</v>
      </c>
      <c r="P24" s="72">
        <f>+M24+O24</f>
        <v>100</v>
      </c>
    </row>
    <row r="25" spans="1:16" s="92" customFormat="1" ht="12.75" customHeight="1" x14ac:dyDescent="0.3">
      <c r="A25" s="94">
        <v>12</v>
      </c>
      <c r="C25" s="95"/>
      <c r="D25" s="99" t="s">
        <v>42</v>
      </c>
      <c r="E25" s="96"/>
      <c r="F25" s="91">
        <f>SUBTOTAL(9,F26:F29)</f>
        <v>22391.75611406684</v>
      </c>
      <c r="G25" s="91">
        <f>SUBTOTAL(9,G26:G29)</f>
        <v>16536.159607587051</v>
      </c>
      <c r="H25" s="100">
        <f>SUBTOTAL(9,H26:H29)</f>
        <v>892.87034910300008</v>
      </c>
      <c r="I25" s="91">
        <f>SUBTOTAL(9,I26:I29)</f>
        <v>0</v>
      </c>
      <c r="J25" s="91">
        <f>SUBTOTAL(9,J26:J29)</f>
        <v>16536.159607587051</v>
      </c>
      <c r="K25" s="91">
        <f t="shared" si="0"/>
        <v>73.8</v>
      </c>
      <c r="L25" s="91"/>
      <c r="M25" s="97"/>
      <c r="N25" s="98"/>
      <c r="O25" s="97"/>
      <c r="P25" s="97"/>
    </row>
    <row r="26" spans="1:16" ht="12.75" customHeight="1" x14ac:dyDescent="0.25">
      <c r="A26" s="6">
        <v>13</v>
      </c>
      <c r="B26" s="5">
        <v>2011</v>
      </c>
      <c r="C26" s="70">
        <v>264</v>
      </c>
      <c r="D26" s="74" t="s">
        <v>41</v>
      </c>
      <c r="E26" s="71" t="s">
        <v>2</v>
      </c>
      <c r="F26" s="72">
        <v>14266.45699337684</v>
      </c>
      <c r="G26" s="72">
        <v>11867.832801747796</v>
      </c>
      <c r="H26" s="72">
        <v>19.629000000000001</v>
      </c>
      <c r="I26" s="72">
        <v>0</v>
      </c>
      <c r="J26" s="72">
        <f>G26+I26</f>
        <v>11867.832801747796</v>
      </c>
      <c r="K26" s="72">
        <f t="shared" si="0"/>
        <v>83.2</v>
      </c>
      <c r="L26" s="68"/>
      <c r="M26" s="72">
        <v>99.88</v>
      </c>
      <c r="N26" s="73">
        <v>0.3</v>
      </c>
      <c r="O26" s="72">
        <v>0</v>
      </c>
      <c r="P26" s="72">
        <f>+M26+O26</f>
        <v>99.88</v>
      </c>
    </row>
    <row r="27" spans="1:16" ht="12.75" customHeight="1" x14ac:dyDescent="0.25">
      <c r="A27" s="6">
        <v>14</v>
      </c>
      <c r="B27" s="5">
        <v>2011</v>
      </c>
      <c r="C27" s="70">
        <v>266</v>
      </c>
      <c r="D27" s="74" t="s">
        <v>40</v>
      </c>
      <c r="E27" s="71" t="s">
        <v>2</v>
      </c>
      <c r="F27" s="72">
        <v>3489.5651040000002</v>
      </c>
      <c r="G27" s="72">
        <v>1657.6563576130286</v>
      </c>
      <c r="H27" s="72">
        <v>25.919898209999999</v>
      </c>
      <c r="I27" s="72">
        <v>0</v>
      </c>
      <c r="J27" s="72">
        <f>G27+I27</f>
        <v>1657.6563576130286</v>
      </c>
      <c r="K27" s="72">
        <f t="shared" si="0"/>
        <v>47.5</v>
      </c>
      <c r="L27" s="68"/>
      <c r="M27" s="72">
        <v>92.59</v>
      </c>
      <c r="N27" s="73">
        <v>6.4</v>
      </c>
      <c r="O27" s="72">
        <v>0</v>
      </c>
      <c r="P27" s="72">
        <f>+M27+O27</f>
        <v>92.59</v>
      </c>
    </row>
    <row r="28" spans="1:16" ht="12.75" customHeight="1" x14ac:dyDescent="0.25">
      <c r="A28" s="6">
        <v>16</v>
      </c>
      <c r="B28" s="5">
        <v>2011</v>
      </c>
      <c r="C28" s="70">
        <v>268</v>
      </c>
      <c r="D28" s="74" t="s">
        <v>741</v>
      </c>
      <c r="E28" s="71" t="s">
        <v>30</v>
      </c>
      <c r="F28" s="72">
        <v>405.02949696000002</v>
      </c>
      <c r="G28" s="72">
        <v>387.22835393700387</v>
      </c>
      <c r="H28" s="72">
        <v>0</v>
      </c>
      <c r="I28" s="72">
        <v>0</v>
      </c>
      <c r="J28" s="72">
        <f>G28+I28</f>
        <v>387.22835393700387</v>
      </c>
      <c r="K28" s="72">
        <f t="shared" si="0"/>
        <v>95.6</v>
      </c>
      <c r="L28" s="68"/>
      <c r="M28" s="72">
        <v>97.759</v>
      </c>
      <c r="N28" s="73">
        <v>2.2999999999999998</v>
      </c>
      <c r="O28" s="72">
        <v>1.0589999999999975</v>
      </c>
      <c r="P28" s="72">
        <f>+M28+O28</f>
        <v>98.817999999999998</v>
      </c>
    </row>
    <row r="29" spans="1:16" ht="12.75" customHeight="1" x14ac:dyDescent="0.25">
      <c r="A29" s="6">
        <v>15</v>
      </c>
      <c r="B29" s="5">
        <v>2011</v>
      </c>
      <c r="C29" s="70">
        <v>274</v>
      </c>
      <c r="D29" s="74" t="s">
        <v>39</v>
      </c>
      <c r="E29" s="71" t="s">
        <v>2</v>
      </c>
      <c r="F29" s="72">
        <v>4230.7045197300004</v>
      </c>
      <c r="G29" s="72">
        <v>2623.4420942892234</v>
      </c>
      <c r="H29" s="72">
        <v>847.32145089300013</v>
      </c>
      <c r="I29" s="72">
        <v>0</v>
      </c>
      <c r="J29" s="72">
        <f>G29+I29</f>
        <v>2623.4420942892234</v>
      </c>
      <c r="K29" s="72">
        <f t="shared" si="0"/>
        <v>62</v>
      </c>
      <c r="L29" s="68"/>
      <c r="M29" s="72">
        <v>62.3</v>
      </c>
      <c r="N29" s="73">
        <v>20.03</v>
      </c>
      <c r="O29" s="72">
        <v>0</v>
      </c>
      <c r="P29" s="72">
        <f>+M29+O29</f>
        <v>62.3</v>
      </c>
    </row>
    <row r="30" spans="1:16" s="92" customFormat="1" ht="12.75" customHeight="1" x14ac:dyDescent="0.3">
      <c r="A30" s="94">
        <v>17</v>
      </c>
      <c r="C30" s="101"/>
      <c r="D30" s="99" t="s">
        <v>38</v>
      </c>
      <c r="E30" s="102"/>
      <c r="F30" s="91">
        <f>SUBTOTAL(9,F31:F35)</f>
        <v>13896.731823236838</v>
      </c>
      <c r="G30" s="91">
        <f>SUBTOTAL(9,G31:G35)</f>
        <v>3717.7226113265833</v>
      </c>
      <c r="H30" s="100">
        <f>SUBTOTAL(9,H31:H35)</f>
        <v>4426.1495305380004</v>
      </c>
      <c r="I30" s="91">
        <f>SUBTOTAL(9,I31:I35)</f>
        <v>128.85284848328018</v>
      </c>
      <c r="J30" s="91">
        <f>SUBTOTAL(9,J31:J35)</f>
        <v>3846.5754598098638</v>
      </c>
      <c r="K30" s="91">
        <f t="shared" si="0"/>
        <v>27.7</v>
      </c>
      <c r="L30" s="91"/>
      <c r="M30" s="97"/>
      <c r="N30" s="98"/>
      <c r="O30" s="97"/>
      <c r="P30" s="97"/>
    </row>
    <row r="31" spans="1:16" ht="12.75" customHeight="1" x14ac:dyDescent="0.25">
      <c r="A31" s="6">
        <v>19</v>
      </c>
      <c r="B31" s="5">
        <v>2012</v>
      </c>
      <c r="C31" s="70">
        <v>280</v>
      </c>
      <c r="D31" s="74" t="s">
        <v>742</v>
      </c>
      <c r="E31" s="76" t="s">
        <v>2</v>
      </c>
      <c r="F31" s="72">
        <v>1994.8167540000002</v>
      </c>
      <c r="G31" s="72">
        <v>461.30131626065997</v>
      </c>
      <c r="H31" s="72">
        <v>0</v>
      </c>
      <c r="I31" s="72">
        <v>0</v>
      </c>
      <c r="J31" s="72">
        <f>G31+I31</f>
        <v>461.30131626065997</v>
      </c>
      <c r="K31" s="72">
        <f t="shared" si="0"/>
        <v>23.1</v>
      </c>
      <c r="L31" s="72"/>
      <c r="M31" s="72">
        <v>23.09469129787071</v>
      </c>
      <c r="N31" s="73">
        <v>0</v>
      </c>
      <c r="O31" s="72">
        <v>0</v>
      </c>
      <c r="P31" s="72">
        <f>+M31+O31</f>
        <v>23.09469129787071</v>
      </c>
    </row>
    <row r="32" spans="1:16" ht="12.75" customHeight="1" x14ac:dyDescent="0.25">
      <c r="A32" s="6">
        <v>21</v>
      </c>
      <c r="B32" s="5">
        <v>2012</v>
      </c>
      <c r="C32" s="70">
        <v>282</v>
      </c>
      <c r="D32" s="74" t="s">
        <v>743</v>
      </c>
      <c r="E32" s="71" t="s">
        <v>2</v>
      </c>
      <c r="F32" s="72">
        <v>1177.74</v>
      </c>
      <c r="G32" s="72">
        <v>231.8797952928</v>
      </c>
      <c r="H32" s="72">
        <v>0</v>
      </c>
      <c r="I32" s="72">
        <v>128.85284848328018</v>
      </c>
      <c r="J32" s="72">
        <f>G32+I32</f>
        <v>360.73264377608018</v>
      </c>
      <c r="K32" s="72">
        <f t="shared" si="0"/>
        <v>30.6</v>
      </c>
      <c r="L32" s="72"/>
      <c r="M32" s="72">
        <v>24.711446129394801</v>
      </c>
      <c r="N32" s="73">
        <v>0</v>
      </c>
      <c r="O32" s="72">
        <v>7.4771795436508182</v>
      </c>
      <c r="P32" s="72">
        <f>+M32+O32</f>
        <v>32.188625673045621</v>
      </c>
    </row>
    <row r="33" spans="1:16" ht="12.75" customHeight="1" x14ac:dyDescent="0.25">
      <c r="A33" s="6">
        <v>22</v>
      </c>
      <c r="B33" s="5">
        <v>2012</v>
      </c>
      <c r="C33" s="70">
        <v>284</v>
      </c>
      <c r="D33" s="74" t="s">
        <v>744</v>
      </c>
      <c r="E33" s="71" t="s">
        <v>2</v>
      </c>
      <c r="F33" s="72">
        <v>2550.09976839</v>
      </c>
      <c r="G33" s="72">
        <v>844.04700000000003</v>
      </c>
      <c r="H33" s="72">
        <v>0</v>
      </c>
      <c r="I33" s="72">
        <v>0</v>
      </c>
      <c r="J33" s="72">
        <f>G33+I33</f>
        <v>844.04700000000003</v>
      </c>
      <c r="K33" s="72">
        <f t="shared" si="0"/>
        <v>33.1</v>
      </c>
      <c r="L33" s="68"/>
      <c r="M33" s="72">
        <v>36.299999999999997</v>
      </c>
      <c r="N33" s="73">
        <v>0</v>
      </c>
      <c r="O33" s="72">
        <v>0</v>
      </c>
      <c r="P33" s="72">
        <f>+M33+O33</f>
        <v>36.299999999999997</v>
      </c>
    </row>
    <row r="34" spans="1:16" ht="12.75" customHeight="1" x14ac:dyDescent="0.25">
      <c r="A34" s="6">
        <v>23</v>
      </c>
      <c r="B34" s="5">
        <v>2012</v>
      </c>
      <c r="C34" s="70">
        <v>289</v>
      </c>
      <c r="D34" s="74" t="s">
        <v>37</v>
      </c>
      <c r="E34" s="71" t="s">
        <v>30</v>
      </c>
      <c r="F34" s="72">
        <v>8127.0834748468387</v>
      </c>
      <c r="G34" s="72">
        <v>2180.4944997731236</v>
      </c>
      <c r="H34" s="72">
        <v>4379.1612573870007</v>
      </c>
      <c r="I34" s="72">
        <v>0</v>
      </c>
      <c r="J34" s="72">
        <f>G34+I34</f>
        <v>2180.4944997731236</v>
      </c>
      <c r="K34" s="72">
        <f t="shared" si="0"/>
        <v>26.8</v>
      </c>
      <c r="L34" s="68"/>
      <c r="M34" s="72">
        <v>25.63</v>
      </c>
      <c r="N34" s="73">
        <v>44.16</v>
      </c>
      <c r="O34" s="72">
        <v>0</v>
      </c>
      <c r="P34" s="72">
        <f>+M34+O34</f>
        <v>25.63</v>
      </c>
    </row>
    <row r="35" spans="1:16" ht="12.75" customHeight="1" x14ac:dyDescent="0.25">
      <c r="A35" s="6">
        <v>24</v>
      </c>
      <c r="B35" s="5">
        <v>2012</v>
      </c>
      <c r="C35" s="70">
        <v>290</v>
      </c>
      <c r="D35" s="74" t="s">
        <v>36</v>
      </c>
      <c r="E35" s="71" t="s">
        <v>5</v>
      </c>
      <c r="F35" s="72">
        <v>46.991826000000003</v>
      </c>
      <c r="G35" s="72">
        <v>0</v>
      </c>
      <c r="H35" s="72">
        <v>46.988273151000008</v>
      </c>
      <c r="I35" s="72">
        <v>0</v>
      </c>
      <c r="J35" s="72">
        <f>G35+I35</f>
        <v>0</v>
      </c>
      <c r="K35" s="72">
        <f t="shared" si="0"/>
        <v>0</v>
      </c>
      <c r="L35" s="68"/>
      <c r="M35" s="72">
        <v>0</v>
      </c>
      <c r="N35" s="73">
        <v>28</v>
      </c>
      <c r="O35" s="72">
        <v>0</v>
      </c>
      <c r="P35" s="72">
        <f>+M35+O35</f>
        <v>0</v>
      </c>
    </row>
    <row r="36" spans="1:16" s="92" customFormat="1" ht="12.75" customHeight="1" x14ac:dyDescent="0.3">
      <c r="A36" s="94">
        <v>25</v>
      </c>
      <c r="C36" s="95"/>
      <c r="D36" s="99" t="s">
        <v>35</v>
      </c>
      <c r="E36" s="96"/>
      <c r="F36" s="91">
        <f>SUBTOTAL(9,F37:F42)</f>
        <v>43645.533438784711</v>
      </c>
      <c r="G36" s="91">
        <f>SUBTOTAL(9,G37:G42)</f>
        <v>28217.110881082932</v>
      </c>
      <c r="H36" s="100">
        <f>SUBTOTAL(9,H37:H42)</f>
        <v>807.63282989100003</v>
      </c>
      <c r="I36" s="91">
        <f>SUBTOTAL(9,I37:I42)</f>
        <v>0</v>
      </c>
      <c r="J36" s="91">
        <f>SUBTOTAL(9,J37:J42)</f>
        <v>28217.110881082932</v>
      </c>
      <c r="K36" s="91">
        <f t="shared" si="0"/>
        <v>64.7</v>
      </c>
      <c r="L36" s="91"/>
      <c r="M36" s="97"/>
      <c r="N36" s="98"/>
      <c r="O36" s="97"/>
      <c r="P36" s="97"/>
    </row>
    <row r="37" spans="1:16" ht="12.75" customHeight="1" x14ac:dyDescent="0.25">
      <c r="A37" s="6">
        <v>26</v>
      </c>
      <c r="B37" s="5">
        <v>2013</v>
      </c>
      <c r="C37" s="70">
        <v>296</v>
      </c>
      <c r="D37" s="74" t="s">
        <v>34</v>
      </c>
      <c r="E37" s="71" t="s">
        <v>2</v>
      </c>
      <c r="F37" s="72">
        <v>14187.330846000001</v>
      </c>
      <c r="G37" s="72">
        <v>9525.162633237238</v>
      </c>
      <c r="H37" s="72">
        <v>88.330500000000001</v>
      </c>
      <c r="I37" s="72">
        <v>0</v>
      </c>
      <c r="J37" s="72">
        <f t="shared" ref="J37:J42" si="1">G37+I37</f>
        <v>9525.162633237238</v>
      </c>
      <c r="K37" s="72">
        <f t="shared" si="0"/>
        <v>67.099999999999994</v>
      </c>
      <c r="L37" s="68"/>
      <c r="M37" s="72">
        <v>99.899999999999991</v>
      </c>
      <c r="N37" s="73">
        <v>0.5</v>
      </c>
      <c r="O37" s="72">
        <v>0</v>
      </c>
      <c r="P37" s="72">
        <f t="shared" ref="P37:P42" si="2">+M37+O37</f>
        <v>99.899999999999991</v>
      </c>
    </row>
    <row r="38" spans="1:16" ht="12.75" customHeight="1" x14ac:dyDescent="0.25">
      <c r="A38" s="6">
        <v>27</v>
      </c>
      <c r="B38" s="5">
        <v>2013</v>
      </c>
      <c r="C38" s="70">
        <v>297</v>
      </c>
      <c r="D38" s="74" t="s">
        <v>33</v>
      </c>
      <c r="E38" s="71" t="s">
        <v>2</v>
      </c>
      <c r="F38" s="72">
        <v>2824.0103921289324</v>
      </c>
      <c r="G38" s="72">
        <v>1858.6210627305686</v>
      </c>
      <c r="H38" s="72">
        <v>8.106777000000001</v>
      </c>
      <c r="I38" s="72">
        <v>0</v>
      </c>
      <c r="J38" s="72">
        <f t="shared" si="1"/>
        <v>1858.6210627305686</v>
      </c>
      <c r="K38" s="72">
        <f t="shared" si="0"/>
        <v>65.8</v>
      </c>
      <c r="L38" s="68"/>
      <c r="M38" s="72">
        <v>99.929999999999978</v>
      </c>
      <c r="N38" s="73">
        <v>1</v>
      </c>
      <c r="O38" s="72">
        <v>0</v>
      </c>
      <c r="P38" s="72">
        <f t="shared" si="2"/>
        <v>99.929999999999978</v>
      </c>
    </row>
    <row r="39" spans="1:16" ht="12.75" customHeight="1" x14ac:dyDescent="0.25">
      <c r="A39" s="6">
        <v>28</v>
      </c>
      <c r="B39" s="5">
        <v>2013</v>
      </c>
      <c r="C39" s="70">
        <v>298</v>
      </c>
      <c r="D39" s="74" t="s">
        <v>32</v>
      </c>
      <c r="E39" s="71" t="s">
        <v>2</v>
      </c>
      <c r="F39" s="72">
        <v>13715.852276790001</v>
      </c>
      <c r="G39" s="72">
        <v>8343.4040765205846</v>
      </c>
      <c r="H39" s="72">
        <v>9.8145000000000007</v>
      </c>
      <c r="I39" s="72">
        <v>0</v>
      </c>
      <c r="J39" s="72">
        <f t="shared" si="1"/>
        <v>8343.4040765205846</v>
      </c>
      <c r="K39" s="72">
        <f t="shared" si="0"/>
        <v>60.8</v>
      </c>
      <c r="L39" s="68"/>
      <c r="M39" s="72">
        <v>99.9495</v>
      </c>
      <c r="N39" s="73">
        <v>0.1</v>
      </c>
      <c r="O39" s="72">
        <v>0</v>
      </c>
      <c r="P39" s="72">
        <f t="shared" si="2"/>
        <v>99.9495</v>
      </c>
    </row>
    <row r="40" spans="1:16" ht="12.75" customHeight="1" x14ac:dyDescent="0.25">
      <c r="A40" s="6">
        <v>29</v>
      </c>
      <c r="B40" s="5">
        <v>2013</v>
      </c>
      <c r="C40" s="70">
        <v>304</v>
      </c>
      <c r="D40" s="74" t="s">
        <v>31</v>
      </c>
      <c r="E40" s="71" t="s">
        <v>30</v>
      </c>
      <c r="F40" s="72">
        <v>3736.0090046384194</v>
      </c>
      <c r="G40" s="72">
        <v>1106.812715994791</v>
      </c>
      <c r="H40" s="72">
        <v>583.60705289100008</v>
      </c>
      <c r="I40" s="72">
        <v>0</v>
      </c>
      <c r="J40" s="72">
        <f t="shared" si="1"/>
        <v>1106.812715994791</v>
      </c>
      <c r="K40" s="72">
        <f t="shared" si="0"/>
        <v>29.6</v>
      </c>
      <c r="L40" s="68"/>
      <c r="M40" s="72">
        <v>44.019999999999996</v>
      </c>
      <c r="N40" s="73">
        <v>46</v>
      </c>
      <c r="O40" s="72">
        <v>0</v>
      </c>
      <c r="P40" s="72">
        <f t="shared" si="2"/>
        <v>44.019999999999996</v>
      </c>
    </row>
    <row r="41" spans="1:16" ht="12.75" customHeight="1" x14ac:dyDescent="0.25">
      <c r="A41" s="6">
        <v>30</v>
      </c>
      <c r="B41" s="5">
        <v>2013</v>
      </c>
      <c r="C41" s="70">
        <v>310</v>
      </c>
      <c r="D41" s="74" t="s">
        <v>745</v>
      </c>
      <c r="E41" s="71" t="s">
        <v>2</v>
      </c>
      <c r="F41" s="72">
        <v>2297.0640960000001</v>
      </c>
      <c r="G41" s="72">
        <v>619.39175257269017</v>
      </c>
      <c r="H41" s="72">
        <v>0</v>
      </c>
      <c r="I41" s="72">
        <v>0</v>
      </c>
      <c r="J41" s="72">
        <f t="shared" si="1"/>
        <v>619.39175257269017</v>
      </c>
      <c r="K41" s="72">
        <f t="shared" si="0"/>
        <v>27</v>
      </c>
      <c r="L41" s="68"/>
      <c r="M41" s="72">
        <v>26.975791240479758</v>
      </c>
      <c r="N41" s="73">
        <v>0</v>
      </c>
      <c r="O41" s="72">
        <v>0</v>
      </c>
      <c r="P41" s="72">
        <f t="shared" si="2"/>
        <v>26.975791240479758</v>
      </c>
    </row>
    <row r="42" spans="1:16" ht="12.75" customHeight="1" x14ac:dyDescent="0.25">
      <c r="A42" s="6">
        <v>31</v>
      </c>
      <c r="B42" s="5">
        <v>2013</v>
      </c>
      <c r="C42" s="75">
        <v>311</v>
      </c>
      <c r="D42" s="74" t="s">
        <v>29</v>
      </c>
      <c r="E42" s="76" t="s">
        <v>2</v>
      </c>
      <c r="F42" s="72">
        <v>6885.2668232273527</v>
      </c>
      <c r="G42" s="72">
        <v>6763.7186400270602</v>
      </c>
      <c r="H42" s="72">
        <v>117.774</v>
      </c>
      <c r="I42" s="72">
        <v>0</v>
      </c>
      <c r="J42" s="72">
        <f t="shared" si="1"/>
        <v>6763.7186400270602</v>
      </c>
      <c r="K42" s="72">
        <f t="shared" si="0"/>
        <v>98.2</v>
      </c>
      <c r="L42" s="68"/>
      <c r="M42" s="72">
        <v>100</v>
      </c>
      <c r="N42" s="73">
        <v>0.01</v>
      </c>
      <c r="O42" s="72">
        <v>0</v>
      </c>
      <c r="P42" s="72">
        <f t="shared" si="2"/>
        <v>100</v>
      </c>
    </row>
    <row r="43" spans="1:16" s="92" customFormat="1" ht="12.75" customHeight="1" x14ac:dyDescent="0.3">
      <c r="A43" s="94">
        <v>32</v>
      </c>
      <c r="C43" s="95"/>
      <c r="D43" s="99" t="s">
        <v>28</v>
      </c>
      <c r="E43" s="96"/>
      <c r="F43" s="91">
        <f>SUBTOTAL(9,F44:F45)</f>
        <v>15353.843058</v>
      </c>
      <c r="G43" s="91">
        <f>SUBTOTAL(9,G44:G45)</f>
        <v>8400.6122011616681</v>
      </c>
      <c r="H43" s="100">
        <f>SUBTOTAL(9,H44:H45)</f>
        <v>139.054898124</v>
      </c>
      <c r="I43" s="91">
        <f>SUBTOTAL(9,I44:I45)</f>
        <v>443.91743385990134</v>
      </c>
      <c r="J43" s="91">
        <f>SUBTOTAL(9,J44:J45)</f>
        <v>8844.5296350215704</v>
      </c>
      <c r="K43" s="91">
        <f t="shared" si="0"/>
        <v>57.6</v>
      </c>
      <c r="L43" s="91"/>
      <c r="M43" s="97"/>
      <c r="N43" s="98"/>
      <c r="O43" s="97"/>
      <c r="P43" s="97"/>
    </row>
    <row r="44" spans="1:16" ht="12.75" customHeight="1" x14ac:dyDescent="0.25">
      <c r="A44" s="6">
        <v>33</v>
      </c>
      <c r="B44" s="5">
        <v>2014</v>
      </c>
      <c r="C44" s="70">
        <v>313</v>
      </c>
      <c r="D44" s="74" t="s">
        <v>27</v>
      </c>
      <c r="E44" s="71" t="s">
        <v>2</v>
      </c>
      <c r="F44" s="72">
        <v>14200.953372</v>
      </c>
      <c r="G44" s="72">
        <v>7843.8608580742184</v>
      </c>
      <c r="H44" s="72">
        <v>23.5548</v>
      </c>
      <c r="I44" s="72">
        <v>395.94675305802542</v>
      </c>
      <c r="J44" s="72">
        <f>G44+I44</f>
        <v>8239.8076111322443</v>
      </c>
      <c r="K44" s="72">
        <f t="shared" si="0"/>
        <v>58</v>
      </c>
      <c r="L44" s="68"/>
      <c r="M44" s="72">
        <v>99.929999999999993</v>
      </c>
      <c r="N44" s="73">
        <v>0.5</v>
      </c>
      <c r="O44" s="72">
        <v>0</v>
      </c>
      <c r="P44" s="72">
        <f>+M44+O44</f>
        <v>99.929999999999993</v>
      </c>
    </row>
    <row r="45" spans="1:16" ht="12.75" customHeight="1" x14ac:dyDescent="0.25">
      <c r="A45" s="6">
        <v>34</v>
      </c>
      <c r="B45" s="5">
        <v>2014</v>
      </c>
      <c r="C45" s="70">
        <v>321</v>
      </c>
      <c r="D45" s="77" t="s">
        <v>26</v>
      </c>
      <c r="E45" s="71" t="s">
        <v>2</v>
      </c>
      <c r="F45" s="72">
        <v>1152.8896860000002</v>
      </c>
      <c r="G45" s="72">
        <v>556.75134308744998</v>
      </c>
      <c r="H45" s="72">
        <v>115.500098124</v>
      </c>
      <c r="I45" s="72">
        <v>47.970680801875936</v>
      </c>
      <c r="J45" s="72">
        <f>G45+I45</f>
        <v>604.7220238893259</v>
      </c>
      <c r="K45" s="72">
        <f t="shared" si="0"/>
        <v>52.5</v>
      </c>
      <c r="L45" s="68"/>
      <c r="M45" s="72">
        <v>49.207630484016569</v>
      </c>
      <c r="N45" s="73">
        <v>10.02</v>
      </c>
      <c r="O45" s="72">
        <v>2.8921083544467585</v>
      </c>
      <c r="P45" s="72">
        <f>+M45+O45</f>
        <v>52.099738838463324</v>
      </c>
    </row>
    <row r="46" spans="1:16" s="92" customFormat="1" ht="12.75" customHeight="1" x14ac:dyDescent="0.3">
      <c r="A46" s="94">
        <v>35</v>
      </c>
      <c r="C46" s="95"/>
      <c r="D46" s="99" t="s">
        <v>25</v>
      </c>
      <c r="E46" s="96"/>
      <c r="F46" s="91">
        <f>SUBTOTAL(9,F47:F48)</f>
        <v>6123.0310020000006</v>
      </c>
      <c r="G46" s="91">
        <f>SUBTOTAL(9,G47:G48)</f>
        <v>2349.3351235037653</v>
      </c>
      <c r="H46" s="100">
        <f>SUBTOTAL(9,H47:H48)</f>
        <v>20.577159215999998</v>
      </c>
      <c r="I46" s="91">
        <f>SUBTOTAL(9,I47:I48)</f>
        <v>0</v>
      </c>
      <c r="J46" s="91">
        <f>SUBTOTAL(9,J47:J48)</f>
        <v>2349.3351235037653</v>
      </c>
      <c r="K46" s="91">
        <f t="shared" ref="K46:K66" si="3">ROUND((J46/F46)*100,1)</f>
        <v>38.4</v>
      </c>
      <c r="L46" s="91"/>
      <c r="M46" s="97"/>
      <c r="N46" s="98"/>
      <c r="O46" s="97"/>
      <c r="P46" s="97"/>
    </row>
    <row r="47" spans="1:16" ht="12.75" customHeight="1" x14ac:dyDescent="0.25">
      <c r="A47" s="6">
        <v>38</v>
      </c>
      <c r="B47" s="5">
        <v>2015</v>
      </c>
      <c r="C47" s="70">
        <v>337</v>
      </c>
      <c r="D47" s="74" t="s">
        <v>24</v>
      </c>
      <c r="E47" s="71" t="s">
        <v>2</v>
      </c>
      <c r="F47" s="72">
        <v>2853.0358920000003</v>
      </c>
      <c r="G47" s="72">
        <v>1481.057022011965</v>
      </c>
      <c r="H47" s="72">
        <v>20.577159215999998</v>
      </c>
      <c r="I47" s="72">
        <v>0</v>
      </c>
      <c r="J47" s="72">
        <f>G47+I47</f>
        <v>1481.057022011965</v>
      </c>
      <c r="K47" s="72">
        <f t="shared" si="3"/>
        <v>51.9</v>
      </c>
      <c r="L47" s="68"/>
      <c r="M47" s="72">
        <v>99.899999999999991</v>
      </c>
      <c r="N47" s="73">
        <v>1</v>
      </c>
      <c r="O47" s="72">
        <v>0</v>
      </c>
      <c r="P47" s="72">
        <f>+M47+O47</f>
        <v>99.899999999999991</v>
      </c>
    </row>
    <row r="48" spans="1:16" ht="12.75" customHeight="1" x14ac:dyDescent="0.25">
      <c r="A48" s="6">
        <v>39</v>
      </c>
      <c r="B48" s="5">
        <v>2015</v>
      </c>
      <c r="C48" s="70">
        <v>338</v>
      </c>
      <c r="D48" s="74" t="s">
        <v>746</v>
      </c>
      <c r="E48" s="71" t="s">
        <v>2</v>
      </c>
      <c r="F48" s="72">
        <v>3269.9951100000003</v>
      </c>
      <c r="G48" s="72">
        <v>868.27810149180004</v>
      </c>
      <c r="H48" s="72">
        <v>0</v>
      </c>
      <c r="I48" s="72">
        <v>0</v>
      </c>
      <c r="J48" s="72">
        <f>G48+I48</f>
        <v>868.27810149180004</v>
      </c>
      <c r="K48" s="72">
        <f t="shared" si="3"/>
        <v>26.6</v>
      </c>
      <c r="L48" s="68"/>
      <c r="M48" s="72">
        <v>26.552278076464376</v>
      </c>
      <c r="N48" s="73">
        <v>0</v>
      </c>
      <c r="O48" s="72">
        <v>0</v>
      </c>
      <c r="P48" s="72">
        <f>+M48+O48</f>
        <v>26.552278076464376</v>
      </c>
    </row>
    <row r="49" spans="1:16" s="92" customFormat="1" ht="12.75" customHeight="1" x14ac:dyDescent="0.3">
      <c r="A49" s="94">
        <v>40</v>
      </c>
      <c r="C49" s="95"/>
      <c r="D49" s="99" t="s">
        <v>23</v>
      </c>
      <c r="E49" s="96"/>
      <c r="F49" s="91">
        <f>SUBTOTAL(9,F50:F50)</f>
        <v>1629.2462580000001</v>
      </c>
      <c r="G49" s="91">
        <f>SUBTOTAL(9,G50:G50)</f>
        <v>451.56225936685576</v>
      </c>
      <c r="H49" s="91">
        <f>SUBTOTAL(9,H50:H50)</f>
        <v>0</v>
      </c>
      <c r="I49" s="91">
        <f>SUBTOTAL(9,I50:I50)</f>
        <v>0</v>
      </c>
      <c r="J49" s="91">
        <f>SUBTOTAL(9,J50:J50)</f>
        <v>451.56225936685576</v>
      </c>
      <c r="K49" s="91">
        <f t="shared" si="3"/>
        <v>27.7</v>
      </c>
      <c r="L49" s="91"/>
      <c r="M49" s="97"/>
      <c r="N49" s="98"/>
      <c r="O49" s="97"/>
      <c r="P49" s="97"/>
    </row>
    <row r="50" spans="1:16" ht="12.75" customHeight="1" x14ac:dyDescent="0.25">
      <c r="A50" s="6">
        <v>41</v>
      </c>
      <c r="B50" s="5">
        <v>2016</v>
      </c>
      <c r="C50" s="70">
        <v>349</v>
      </c>
      <c r="D50" s="74" t="s">
        <v>747</v>
      </c>
      <c r="E50" s="71" t="s">
        <v>2</v>
      </c>
      <c r="F50" s="72">
        <v>1629.2462580000001</v>
      </c>
      <c r="G50" s="72">
        <v>451.56225936685576</v>
      </c>
      <c r="H50" s="72">
        <v>0</v>
      </c>
      <c r="I50" s="72">
        <v>0</v>
      </c>
      <c r="J50" s="72">
        <f>G50+I50</f>
        <v>451.56225936685576</v>
      </c>
      <c r="K50" s="72">
        <f t="shared" si="3"/>
        <v>27.7</v>
      </c>
      <c r="L50" s="68"/>
      <c r="M50" s="72">
        <v>27.672536957597423</v>
      </c>
      <c r="N50" s="73">
        <v>0</v>
      </c>
      <c r="O50" s="72">
        <v>0</v>
      </c>
      <c r="P50" s="72">
        <f>+M50+O50</f>
        <v>27.672536957597423</v>
      </c>
    </row>
    <row r="51" spans="1:16" s="92" customFormat="1" ht="12.75" customHeight="1" x14ac:dyDescent="0.3">
      <c r="A51" s="94">
        <v>42</v>
      </c>
      <c r="C51" s="95"/>
      <c r="D51" s="99" t="s">
        <v>22</v>
      </c>
      <c r="E51" s="96"/>
      <c r="F51" s="91">
        <f>SUBTOTAL(9,F52:F55)</f>
        <v>11646.685778039981</v>
      </c>
      <c r="G51" s="91">
        <f>SUBTOTAL(9,G52:G55)</f>
        <v>175.90081378041</v>
      </c>
      <c r="H51" s="91">
        <f>SUBTOTAL(9,H52:H55)</f>
        <v>5272.3456312320004</v>
      </c>
      <c r="I51" s="91">
        <f>SUBTOTAL(9,I52:I55)</f>
        <v>82.696534842354978</v>
      </c>
      <c r="J51" s="91">
        <f>SUBTOTAL(9,J52:J55)</f>
        <v>258.59734862276497</v>
      </c>
      <c r="K51" s="91">
        <f t="shared" si="3"/>
        <v>2.2000000000000002</v>
      </c>
      <c r="L51" s="91"/>
      <c r="M51" s="97"/>
      <c r="N51" s="98"/>
      <c r="O51" s="97"/>
      <c r="P51" s="97"/>
    </row>
    <row r="52" spans="1:16" ht="12.75" customHeight="1" x14ac:dyDescent="0.25">
      <c r="A52" s="6">
        <v>43</v>
      </c>
      <c r="B52" s="5">
        <v>2021</v>
      </c>
      <c r="C52" s="70">
        <v>352</v>
      </c>
      <c r="D52" s="74" t="s">
        <v>21</v>
      </c>
      <c r="E52" s="71" t="s">
        <v>20</v>
      </c>
      <c r="F52" s="72">
        <v>2514.6311858684194</v>
      </c>
      <c r="G52" s="72">
        <v>175.90081378041</v>
      </c>
      <c r="H52" s="72">
        <v>1584.1716945750002</v>
      </c>
      <c r="I52" s="72">
        <v>82.696534842354978</v>
      </c>
      <c r="J52" s="72">
        <f>G52+I52</f>
        <v>258.59734862276497</v>
      </c>
      <c r="K52" s="72">
        <f t="shared" si="3"/>
        <v>10.3</v>
      </c>
      <c r="L52" s="68"/>
      <c r="M52" s="72">
        <v>15.370000000000001</v>
      </c>
      <c r="N52" s="73">
        <v>63</v>
      </c>
      <c r="O52" s="72">
        <v>0.40999999999999837</v>
      </c>
      <c r="P52" s="72">
        <f>+M52+O52</f>
        <v>15.78</v>
      </c>
    </row>
    <row r="53" spans="1:16" ht="12.75" customHeight="1" x14ac:dyDescent="0.25">
      <c r="A53" s="6">
        <v>44</v>
      </c>
      <c r="B53" s="5">
        <v>2021</v>
      </c>
      <c r="C53" s="70">
        <v>353</v>
      </c>
      <c r="D53" s="74" t="s">
        <v>19</v>
      </c>
      <c r="E53" s="71" t="s">
        <v>11</v>
      </c>
      <c r="F53" s="72">
        <v>1936.3969242000001</v>
      </c>
      <c r="G53" s="72">
        <v>0</v>
      </c>
      <c r="H53" s="72">
        <v>603.99439967700005</v>
      </c>
      <c r="I53" s="72">
        <v>0</v>
      </c>
      <c r="J53" s="72">
        <f>G53+I53</f>
        <v>0</v>
      </c>
      <c r="K53" s="72">
        <f t="shared" si="3"/>
        <v>0</v>
      </c>
      <c r="L53" s="68"/>
      <c r="M53" s="72">
        <v>0</v>
      </c>
      <c r="N53" s="73">
        <v>31.19</v>
      </c>
      <c r="O53" s="72">
        <v>0</v>
      </c>
      <c r="P53" s="72">
        <f>+M53+O53</f>
        <v>0</v>
      </c>
    </row>
    <row r="54" spans="1:16" ht="12.75" customHeight="1" x14ac:dyDescent="0.25">
      <c r="A54" s="6">
        <v>45</v>
      </c>
      <c r="B54" s="5">
        <v>2021</v>
      </c>
      <c r="C54" s="70">
        <v>354</v>
      </c>
      <c r="D54" s="74" t="s">
        <v>18</v>
      </c>
      <c r="E54" s="71" t="s">
        <v>11</v>
      </c>
      <c r="F54" s="72">
        <v>4334.8197787989329</v>
      </c>
      <c r="G54" s="72">
        <v>0</v>
      </c>
      <c r="H54" s="72">
        <v>1057.744684215</v>
      </c>
      <c r="I54" s="72">
        <v>0</v>
      </c>
      <c r="J54" s="72">
        <f>G54+I54</f>
        <v>0</v>
      </c>
      <c r="K54" s="72">
        <f t="shared" si="3"/>
        <v>0</v>
      </c>
      <c r="L54" s="68"/>
      <c r="M54" s="72">
        <v>0</v>
      </c>
      <c r="N54" s="73">
        <v>24.4</v>
      </c>
      <c r="O54" s="72">
        <v>0</v>
      </c>
      <c r="P54" s="72">
        <f>+M54+O54</f>
        <v>0</v>
      </c>
    </row>
    <row r="55" spans="1:16" ht="12.75" customHeight="1" x14ac:dyDescent="0.25">
      <c r="A55" s="6">
        <v>46</v>
      </c>
      <c r="B55" s="5">
        <v>2021</v>
      </c>
      <c r="C55" s="70">
        <v>355</v>
      </c>
      <c r="D55" s="74" t="s">
        <v>17</v>
      </c>
      <c r="E55" s="71" t="s">
        <v>5</v>
      </c>
      <c r="F55" s="72">
        <v>2860.8378891726288</v>
      </c>
      <c r="G55" s="72">
        <v>0</v>
      </c>
      <c r="H55" s="72">
        <v>2026.4348527650002</v>
      </c>
      <c r="I55" s="72">
        <v>0</v>
      </c>
      <c r="J55" s="72">
        <f>G55+I55</f>
        <v>0</v>
      </c>
      <c r="K55" s="72">
        <f t="shared" si="3"/>
        <v>0</v>
      </c>
      <c r="L55" s="68"/>
      <c r="M55" s="72">
        <v>0</v>
      </c>
      <c r="N55" s="73">
        <v>70.83</v>
      </c>
      <c r="O55" s="72">
        <v>0</v>
      </c>
      <c r="P55" s="72">
        <f>+M55+O55</f>
        <v>0</v>
      </c>
    </row>
    <row r="56" spans="1:16" s="92" customFormat="1" ht="12.75" customHeight="1" x14ac:dyDescent="0.3">
      <c r="A56" s="94">
        <v>47</v>
      </c>
      <c r="C56" s="95"/>
      <c r="D56" s="99" t="s">
        <v>16</v>
      </c>
      <c r="E56" s="96"/>
      <c r="F56" s="91">
        <f>SUBTOTAL(9,F57:F60)</f>
        <v>40894.048275855755</v>
      </c>
      <c r="G56" s="91">
        <f>SUBTOTAL(9,G57:G60)</f>
        <v>0</v>
      </c>
      <c r="H56" s="91">
        <f>SUBTOTAL(9,H57:H60)</f>
        <v>13129.595681850002</v>
      </c>
      <c r="I56" s="91">
        <f>SUBTOTAL(9,I57:I60)</f>
        <v>478.02543000000003</v>
      </c>
      <c r="J56" s="91">
        <f>SUBTOTAL(9,J57:J60)</f>
        <v>478.02543000000003</v>
      </c>
      <c r="K56" s="91">
        <f t="shared" si="3"/>
        <v>1.2</v>
      </c>
      <c r="L56" s="91"/>
      <c r="M56" s="97"/>
      <c r="N56" s="98"/>
      <c r="O56" s="97"/>
      <c r="P56" s="97"/>
    </row>
    <row r="57" spans="1:16" ht="12.75" customHeight="1" x14ac:dyDescent="0.25">
      <c r="A57" s="6">
        <v>48</v>
      </c>
      <c r="B57" s="5">
        <v>2022</v>
      </c>
      <c r="C57" s="70">
        <v>356</v>
      </c>
      <c r="D57" s="74" t="s">
        <v>15</v>
      </c>
      <c r="E57" s="71" t="s">
        <v>11</v>
      </c>
      <c r="F57" s="72">
        <v>3877.2295317631424</v>
      </c>
      <c r="G57" s="72">
        <v>0</v>
      </c>
      <c r="H57" s="72">
        <v>2208.4328208330003</v>
      </c>
      <c r="I57" s="72">
        <v>0</v>
      </c>
      <c r="J57" s="72">
        <f>G57+I57</f>
        <v>0</v>
      </c>
      <c r="K57" s="72">
        <f t="shared" si="3"/>
        <v>0</v>
      </c>
      <c r="L57" s="68"/>
      <c r="M57" s="72">
        <v>0</v>
      </c>
      <c r="N57" s="73">
        <v>56.96</v>
      </c>
      <c r="O57" s="72">
        <v>0</v>
      </c>
      <c r="P57" s="72">
        <f>+M57+O57</f>
        <v>0</v>
      </c>
    </row>
    <row r="58" spans="1:16" ht="12.75" customHeight="1" x14ac:dyDescent="0.25">
      <c r="A58" s="6">
        <v>49</v>
      </c>
      <c r="B58" s="5">
        <v>2022</v>
      </c>
      <c r="C58" s="70">
        <v>357</v>
      </c>
      <c r="D58" s="78" t="s">
        <v>14</v>
      </c>
      <c r="E58" s="71" t="s">
        <v>11</v>
      </c>
      <c r="F58" s="72">
        <v>4021.3147725426288</v>
      </c>
      <c r="G58" s="72">
        <v>0</v>
      </c>
      <c r="H58" s="72">
        <v>2346.1897709610002</v>
      </c>
      <c r="I58" s="72">
        <v>0</v>
      </c>
      <c r="J58" s="72">
        <f>G58+I58</f>
        <v>0</v>
      </c>
      <c r="K58" s="72">
        <f t="shared" si="3"/>
        <v>0</v>
      </c>
      <c r="L58" s="72"/>
      <c r="M58" s="72">
        <v>0</v>
      </c>
      <c r="N58" s="73">
        <v>58.34</v>
      </c>
      <c r="O58" s="72">
        <v>0</v>
      </c>
      <c r="P58" s="72">
        <f>+M58+O58</f>
        <v>0</v>
      </c>
    </row>
    <row r="59" spans="1:16" ht="12.75" customHeight="1" x14ac:dyDescent="0.25">
      <c r="A59" s="6">
        <v>50</v>
      </c>
      <c r="B59" s="5">
        <v>2022</v>
      </c>
      <c r="C59" s="70">
        <v>358</v>
      </c>
      <c r="D59" s="78" t="s">
        <v>13</v>
      </c>
      <c r="E59" s="71" t="s">
        <v>11</v>
      </c>
      <c r="F59" s="72">
        <v>13578.97912204263</v>
      </c>
      <c r="G59" s="72">
        <v>0</v>
      </c>
      <c r="H59" s="72">
        <v>4282.4571830190007</v>
      </c>
      <c r="I59" s="72">
        <v>478.02543000000003</v>
      </c>
      <c r="J59" s="72">
        <f>G59+I59</f>
        <v>478.02543000000003</v>
      </c>
      <c r="K59" s="72">
        <f t="shared" si="3"/>
        <v>3.5</v>
      </c>
      <c r="L59" s="68"/>
      <c r="M59" s="72">
        <v>0</v>
      </c>
      <c r="N59" s="73">
        <v>31.54</v>
      </c>
      <c r="O59" s="72">
        <v>3.52</v>
      </c>
      <c r="P59" s="72">
        <f>+M59+O59</f>
        <v>3.52</v>
      </c>
    </row>
    <row r="60" spans="1:16" ht="12.75" customHeight="1" x14ac:dyDescent="0.25">
      <c r="A60" s="6">
        <v>51</v>
      </c>
      <c r="B60" s="5">
        <v>2022</v>
      </c>
      <c r="C60" s="70">
        <v>359</v>
      </c>
      <c r="D60" s="78" t="s">
        <v>12</v>
      </c>
      <c r="E60" s="71" t="s">
        <v>11</v>
      </c>
      <c r="F60" s="72">
        <v>19416.524849507354</v>
      </c>
      <c r="G60" s="72">
        <v>0</v>
      </c>
      <c r="H60" s="72">
        <v>4292.515907037</v>
      </c>
      <c r="I60" s="72">
        <v>0</v>
      </c>
      <c r="J60" s="72">
        <f>G60+I60</f>
        <v>0</v>
      </c>
      <c r="K60" s="72">
        <f t="shared" si="3"/>
        <v>0</v>
      </c>
      <c r="L60" s="72"/>
      <c r="M60" s="72">
        <v>0</v>
      </c>
      <c r="N60" s="73">
        <v>22.11</v>
      </c>
      <c r="O60" s="72">
        <v>0</v>
      </c>
      <c r="P60" s="72">
        <f>+M60+O60</f>
        <v>0</v>
      </c>
    </row>
    <row r="61" spans="1:16" s="92" customFormat="1" ht="12.75" customHeight="1" x14ac:dyDescent="0.3">
      <c r="A61" s="94">
        <v>52</v>
      </c>
      <c r="C61" s="95"/>
      <c r="D61" s="99" t="s">
        <v>10</v>
      </c>
      <c r="E61" s="96"/>
      <c r="F61" s="91">
        <f>SUBTOTAL(9,F62:F65)</f>
        <v>937.87220579368045</v>
      </c>
      <c r="G61" s="91">
        <f>SUBTOTAL(9,G62:G65)</f>
        <v>0</v>
      </c>
      <c r="H61" s="91">
        <f>SUBTOTAL(9,H62:H65)</f>
        <v>279.95990801400001</v>
      </c>
      <c r="I61" s="91">
        <f>SUBTOTAL(9,I62:I65)</f>
        <v>0</v>
      </c>
      <c r="J61" s="91">
        <f>SUBTOTAL(9,J62:J65)</f>
        <v>0</v>
      </c>
      <c r="K61" s="91">
        <f t="shared" si="3"/>
        <v>0</v>
      </c>
      <c r="L61" s="91"/>
      <c r="M61" s="97"/>
      <c r="N61" s="98"/>
      <c r="O61" s="97"/>
      <c r="P61" s="97"/>
    </row>
    <row r="62" spans="1:16" ht="12.75" customHeight="1" x14ac:dyDescent="0.25">
      <c r="A62" s="6">
        <v>53</v>
      </c>
      <c r="C62" s="70">
        <v>360</v>
      </c>
      <c r="D62" s="79" t="s">
        <v>9</v>
      </c>
      <c r="E62" s="71" t="s">
        <v>5</v>
      </c>
      <c r="F62" s="72">
        <v>203.01418829684039</v>
      </c>
      <c r="G62" s="72">
        <v>0</v>
      </c>
      <c r="H62" s="72">
        <v>60.428543886</v>
      </c>
      <c r="I62" s="72">
        <v>0</v>
      </c>
      <c r="J62" s="72">
        <f>G62+I62</f>
        <v>0</v>
      </c>
      <c r="K62" s="72">
        <f t="shared" si="3"/>
        <v>0</v>
      </c>
      <c r="L62" s="68"/>
      <c r="M62" s="72">
        <v>0</v>
      </c>
      <c r="N62" s="73">
        <v>29.77</v>
      </c>
      <c r="O62" s="72">
        <v>0</v>
      </c>
      <c r="P62" s="72">
        <f>+M62+O62</f>
        <v>0</v>
      </c>
    </row>
    <row r="63" spans="1:16" ht="12.75" customHeight="1" x14ac:dyDescent="0.25">
      <c r="A63" s="6">
        <v>54</v>
      </c>
      <c r="C63" s="70">
        <v>361</v>
      </c>
      <c r="D63" s="79" t="s">
        <v>8</v>
      </c>
      <c r="E63" s="71" t="s">
        <v>5</v>
      </c>
      <c r="F63" s="72">
        <v>301.67972986263078</v>
      </c>
      <c r="G63" s="72">
        <v>0</v>
      </c>
      <c r="H63" s="72">
        <v>89.797021848</v>
      </c>
      <c r="I63" s="72">
        <v>0</v>
      </c>
      <c r="J63" s="72">
        <f>G63+I63</f>
        <v>0</v>
      </c>
      <c r="K63" s="72">
        <f t="shared" si="3"/>
        <v>0</v>
      </c>
      <c r="L63" s="72"/>
      <c r="M63" s="72">
        <v>0</v>
      </c>
      <c r="N63" s="73">
        <v>29.77</v>
      </c>
      <c r="O63" s="72">
        <v>0</v>
      </c>
      <c r="P63" s="72">
        <f>+M63+O63</f>
        <v>0</v>
      </c>
    </row>
    <row r="64" spans="1:16" ht="12.75" customHeight="1" x14ac:dyDescent="0.25">
      <c r="A64" s="6">
        <v>55</v>
      </c>
      <c r="C64" s="70">
        <v>362</v>
      </c>
      <c r="D64" s="79" t="s">
        <v>7</v>
      </c>
      <c r="E64" s="71" t="s">
        <v>5</v>
      </c>
      <c r="F64" s="72">
        <v>192.39627332684196</v>
      </c>
      <c r="G64" s="72">
        <v>0</v>
      </c>
      <c r="H64" s="72">
        <v>57.268058967000009</v>
      </c>
      <c r="I64" s="72">
        <v>0</v>
      </c>
      <c r="J64" s="72">
        <f>G64+I64</f>
        <v>0</v>
      </c>
      <c r="K64" s="72">
        <f t="shared" si="3"/>
        <v>0</v>
      </c>
      <c r="L64" s="68"/>
      <c r="M64" s="72">
        <v>0</v>
      </c>
      <c r="N64" s="73">
        <v>29.77</v>
      </c>
      <c r="O64" s="72">
        <v>0</v>
      </c>
      <c r="P64" s="72">
        <f>+M64+O64</f>
        <v>0</v>
      </c>
    </row>
    <row r="65" spans="1:16" ht="12.75" customHeight="1" x14ac:dyDescent="0.25">
      <c r="A65" s="6">
        <v>56</v>
      </c>
      <c r="C65" s="70">
        <v>363</v>
      </c>
      <c r="D65" s="79" t="s">
        <v>6</v>
      </c>
      <c r="E65" s="71" t="s">
        <v>5</v>
      </c>
      <c r="F65" s="72">
        <v>240.78201430736726</v>
      </c>
      <c r="G65" s="72">
        <v>0</v>
      </c>
      <c r="H65" s="72">
        <v>72.466283313000005</v>
      </c>
      <c r="I65" s="72">
        <v>0</v>
      </c>
      <c r="J65" s="72">
        <f>G65+I65</f>
        <v>0</v>
      </c>
      <c r="K65" s="72">
        <f t="shared" si="3"/>
        <v>0</v>
      </c>
      <c r="L65" s="72"/>
      <c r="M65" s="72">
        <v>0</v>
      </c>
      <c r="N65" s="73">
        <v>30.09</v>
      </c>
      <c r="O65" s="72">
        <v>0</v>
      </c>
      <c r="P65" s="72">
        <f>+M65+O65</f>
        <v>0</v>
      </c>
    </row>
    <row r="66" spans="1:16" s="92" customFormat="1" ht="12.75" customHeight="1" x14ac:dyDescent="0.3">
      <c r="A66" s="94">
        <v>58</v>
      </c>
      <c r="B66" s="87"/>
      <c r="C66" s="103"/>
      <c r="D66" s="93" t="s">
        <v>4</v>
      </c>
      <c r="E66" s="96"/>
      <c r="F66" s="91">
        <f>+F68</f>
        <v>11048.277458070001</v>
      </c>
      <c r="G66" s="91">
        <f>+G68</f>
        <v>3073.9014000000002</v>
      </c>
      <c r="H66" s="91">
        <f>+H68</f>
        <v>0</v>
      </c>
      <c r="I66" s="91">
        <f>+I68</f>
        <v>0</v>
      </c>
      <c r="J66" s="91">
        <f>+J68</f>
        <v>3073.9014000000002</v>
      </c>
      <c r="K66" s="91">
        <f t="shared" si="3"/>
        <v>27.8</v>
      </c>
      <c r="L66" s="91"/>
      <c r="M66" s="91"/>
      <c r="N66" s="98"/>
      <c r="O66" s="97"/>
      <c r="P66" s="97"/>
    </row>
    <row r="67" spans="1:16" ht="3.75" customHeight="1" x14ac:dyDescent="0.25">
      <c r="A67" s="6">
        <v>59</v>
      </c>
      <c r="B67" s="5"/>
      <c r="C67" s="80"/>
      <c r="D67" s="69"/>
      <c r="E67" s="71"/>
      <c r="F67" s="68"/>
      <c r="G67" s="68"/>
      <c r="H67" s="81"/>
      <c r="I67" s="68"/>
      <c r="J67" s="68"/>
      <c r="K67" s="68"/>
      <c r="L67" s="68"/>
      <c r="M67" s="68"/>
      <c r="N67" s="73"/>
      <c r="O67" s="72"/>
      <c r="P67" s="72"/>
    </row>
    <row r="68" spans="1:16" s="31" customFormat="1" ht="12.75" customHeight="1" x14ac:dyDescent="0.25">
      <c r="A68" s="94">
        <v>60</v>
      </c>
      <c r="B68" s="87"/>
      <c r="C68" s="103"/>
      <c r="D68" s="93" t="s">
        <v>3</v>
      </c>
      <c r="E68" s="96"/>
      <c r="F68" s="91">
        <f>SUM(F69)</f>
        <v>11048.277458070001</v>
      </c>
      <c r="G68" s="91">
        <f>SUM(G69)</f>
        <v>3073.9014000000002</v>
      </c>
      <c r="H68" s="91">
        <f>SUM(H69)</f>
        <v>0</v>
      </c>
      <c r="I68" s="91">
        <f>SUM(I69)</f>
        <v>0</v>
      </c>
      <c r="J68" s="91">
        <f>SUM(J69)</f>
        <v>3073.9014000000002</v>
      </c>
      <c r="K68" s="91">
        <f>ROUND((J68/F68)*100,1)</f>
        <v>27.8</v>
      </c>
      <c r="L68" s="91"/>
      <c r="M68" s="91"/>
      <c r="N68" s="98"/>
      <c r="O68" s="97"/>
      <c r="P68" s="97"/>
    </row>
    <row r="69" spans="1:16" ht="12.75" customHeight="1" thickBot="1" x14ac:dyDescent="0.3">
      <c r="A69" s="6">
        <v>61</v>
      </c>
      <c r="B69" s="5">
        <v>2011</v>
      </c>
      <c r="C69" s="82">
        <v>40</v>
      </c>
      <c r="D69" s="83" t="s">
        <v>748</v>
      </c>
      <c r="E69" s="84" t="s">
        <v>2</v>
      </c>
      <c r="F69" s="85">
        <v>11048.277458070001</v>
      </c>
      <c r="G69" s="85">
        <v>3073.9014000000002</v>
      </c>
      <c r="H69" s="85">
        <v>0</v>
      </c>
      <c r="I69" s="85">
        <v>0</v>
      </c>
      <c r="J69" s="85">
        <f>G69+I69</f>
        <v>3073.9014000000002</v>
      </c>
      <c r="K69" s="85">
        <f>ROUND((J69/F69)*100,1)</f>
        <v>27.8</v>
      </c>
      <c r="L69" s="85"/>
      <c r="M69" s="85">
        <v>34.5</v>
      </c>
      <c r="N69" s="86">
        <v>0</v>
      </c>
      <c r="O69" s="85">
        <v>0</v>
      </c>
      <c r="P69" s="85">
        <f>+M69+O69</f>
        <v>34.5</v>
      </c>
    </row>
    <row r="70" spans="1:16" x14ac:dyDescent="0.25">
      <c r="C70" s="325" t="s">
        <v>729</v>
      </c>
      <c r="D70" s="325"/>
      <c r="E70" s="325"/>
      <c r="F70" s="325"/>
      <c r="G70" s="325"/>
      <c r="H70" s="325"/>
      <c r="I70" s="325"/>
      <c r="J70" s="325"/>
      <c r="K70" s="325"/>
      <c r="L70" s="325"/>
      <c r="M70" s="325"/>
      <c r="N70" s="325"/>
      <c r="O70" s="325"/>
      <c r="P70" s="325"/>
    </row>
    <row r="71" spans="1:16" x14ac:dyDescent="0.25">
      <c r="C71" s="50" t="s">
        <v>731</v>
      </c>
      <c r="D71" s="50"/>
      <c r="E71" s="50"/>
      <c r="F71" s="50"/>
      <c r="G71" s="50"/>
      <c r="H71" s="50"/>
      <c r="I71" s="50"/>
      <c r="J71" s="50"/>
      <c r="K71" s="50"/>
      <c r="L71" s="50"/>
      <c r="M71" s="50"/>
      <c r="N71" s="50"/>
      <c r="O71" s="50"/>
      <c r="P71" s="50"/>
    </row>
    <row r="72" spans="1:16" ht="18" customHeight="1" x14ac:dyDescent="0.25">
      <c r="A72" s="6">
        <v>67</v>
      </c>
      <c r="B72" s="7"/>
      <c r="C72" s="323" t="s">
        <v>1</v>
      </c>
      <c r="D72" s="323"/>
      <c r="E72" s="323"/>
      <c r="F72" s="323"/>
      <c r="G72" s="323"/>
      <c r="H72" s="323"/>
      <c r="I72" s="323"/>
      <c r="J72" s="323"/>
      <c r="K72" s="323"/>
      <c r="L72" s="323"/>
      <c r="M72" s="323"/>
      <c r="N72" s="323"/>
      <c r="O72" s="323"/>
      <c r="P72" s="323"/>
    </row>
    <row r="73" spans="1:16" ht="22.5" customHeight="1" x14ac:dyDescent="0.25">
      <c r="C73" s="324" t="s">
        <v>732</v>
      </c>
      <c r="D73" s="324"/>
      <c r="E73" s="324"/>
      <c r="F73" s="324"/>
      <c r="G73" s="324"/>
      <c r="H73" s="324"/>
      <c r="I73" s="324"/>
      <c r="J73" s="324"/>
      <c r="K73" s="324"/>
      <c r="L73" s="324"/>
      <c r="M73" s="324"/>
      <c r="N73" s="324"/>
      <c r="O73" s="324"/>
      <c r="P73" s="324"/>
    </row>
    <row r="74" spans="1:16" ht="14.25" customHeight="1" x14ac:dyDescent="0.25">
      <c r="A74" s="6"/>
      <c r="B74" s="5"/>
      <c r="C74" s="50" t="s">
        <v>730</v>
      </c>
      <c r="D74" s="50"/>
      <c r="E74" s="50"/>
      <c r="F74" s="50"/>
      <c r="G74" s="50"/>
      <c r="H74" s="50"/>
      <c r="I74" s="50"/>
      <c r="J74" s="50"/>
      <c r="K74" s="50"/>
      <c r="L74" s="50"/>
      <c r="M74" s="50"/>
      <c r="N74" s="50"/>
      <c r="O74" s="50"/>
      <c r="P74" s="50"/>
    </row>
    <row r="75" spans="1:16" x14ac:dyDescent="0.25">
      <c r="C75" s="325" t="s">
        <v>0</v>
      </c>
      <c r="D75" s="325"/>
      <c r="E75" s="325"/>
      <c r="F75" s="325"/>
      <c r="G75" s="325"/>
      <c r="H75" s="325"/>
      <c r="I75" s="325"/>
      <c r="J75" s="325"/>
      <c r="K75" s="325"/>
      <c r="L75" s="325"/>
      <c r="M75" s="325"/>
      <c r="N75" s="325"/>
      <c r="O75" s="325"/>
      <c r="P75" s="325"/>
    </row>
    <row r="76" spans="1:16" x14ac:dyDescent="0.25">
      <c r="C76" s="51"/>
      <c r="D76" s="49"/>
      <c r="E76" s="52"/>
      <c r="F76" s="53"/>
      <c r="G76" s="53"/>
      <c r="H76" s="53"/>
      <c r="I76" s="53"/>
      <c r="J76" s="53"/>
      <c r="K76" s="54"/>
      <c r="L76" s="55"/>
      <c r="M76" s="54"/>
      <c r="N76" s="54"/>
      <c r="O76" s="54"/>
      <c r="P76" s="54"/>
    </row>
    <row r="77" spans="1:16" x14ac:dyDescent="0.25">
      <c r="C77" s="51"/>
      <c r="D77" s="54"/>
      <c r="E77" s="56"/>
      <c r="F77" s="53"/>
      <c r="G77" s="53"/>
      <c r="H77" s="53"/>
      <c r="I77" s="53"/>
      <c r="J77" s="53"/>
      <c r="K77" s="54"/>
      <c r="L77" s="55"/>
      <c r="M77" s="54"/>
      <c r="N77" s="54"/>
      <c r="O77" s="54"/>
      <c r="P77" s="54"/>
    </row>
    <row r="78" spans="1:16" x14ac:dyDescent="0.25">
      <c r="C78" s="51"/>
      <c r="D78" s="54"/>
      <c r="E78" s="56"/>
      <c r="F78" s="53"/>
      <c r="G78" s="53"/>
      <c r="H78" s="53"/>
      <c r="I78" s="53"/>
      <c r="J78" s="53"/>
      <c r="K78" s="54"/>
      <c r="L78" s="55"/>
      <c r="M78" s="54"/>
      <c r="N78" s="54"/>
      <c r="O78" s="54"/>
      <c r="P78" s="54"/>
    </row>
    <row r="79" spans="1:16" x14ac:dyDescent="0.25">
      <c r="C79" s="51"/>
      <c r="D79" s="54"/>
      <c r="E79" s="56"/>
      <c r="F79" s="53"/>
      <c r="G79" s="53"/>
      <c r="H79" s="53"/>
      <c r="I79" s="53"/>
      <c r="J79" s="53"/>
      <c r="K79" s="54"/>
      <c r="L79" s="55"/>
      <c r="M79" s="54"/>
      <c r="N79" s="54"/>
      <c r="O79" s="54"/>
      <c r="P79" s="54"/>
    </row>
    <row r="80" spans="1:16" x14ac:dyDescent="0.25">
      <c r="C80" s="51"/>
      <c r="D80" s="54"/>
      <c r="E80" s="52"/>
      <c r="F80" s="53"/>
      <c r="G80" s="53"/>
      <c r="H80" s="53"/>
      <c r="I80" s="53"/>
      <c r="J80" s="53"/>
      <c r="K80" s="54"/>
      <c r="L80" s="55"/>
      <c r="M80" s="54"/>
      <c r="N80" s="54"/>
      <c r="O80" s="54"/>
      <c r="P80" s="54"/>
    </row>
    <row r="81" spans="3:16" x14ac:dyDescent="0.25">
      <c r="C81" s="51"/>
      <c r="D81" s="54"/>
      <c r="E81" s="52"/>
      <c r="F81" s="53"/>
      <c r="G81" s="53"/>
      <c r="H81" s="53"/>
      <c r="I81" s="53"/>
      <c r="J81" s="53"/>
      <c r="K81" s="54"/>
      <c r="L81" s="55"/>
      <c r="M81" s="54"/>
      <c r="N81" s="54"/>
      <c r="O81" s="54"/>
      <c r="P81" s="54"/>
    </row>
    <row r="82" spans="3:16" x14ac:dyDescent="0.25">
      <c r="C82" s="51"/>
      <c r="D82" s="54"/>
      <c r="E82" s="57"/>
      <c r="F82" s="53"/>
      <c r="G82" s="53"/>
      <c r="H82" s="53"/>
      <c r="I82" s="53"/>
      <c r="J82" s="53"/>
      <c r="K82" s="54"/>
      <c r="L82" s="55"/>
      <c r="M82" s="54"/>
      <c r="N82" s="54"/>
      <c r="O82" s="54"/>
      <c r="P82" s="54"/>
    </row>
    <row r="83" spans="3:16" x14ac:dyDescent="0.25">
      <c r="C83" s="51"/>
      <c r="D83" s="54"/>
      <c r="E83" s="52"/>
      <c r="F83" s="53"/>
      <c r="G83" s="53"/>
      <c r="H83" s="53"/>
      <c r="I83" s="53"/>
      <c r="J83" s="53"/>
      <c r="K83" s="54"/>
      <c r="L83" s="55"/>
      <c r="M83" s="54"/>
      <c r="N83" s="54"/>
      <c r="O83" s="54"/>
      <c r="P83" s="54"/>
    </row>
    <row r="84" spans="3:16" x14ac:dyDescent="0.25">
      <c r="C84" s="51"/>
      <c r="D84" s="54"/>
      <c r="E84" s="56"/>
      <c r="F84" s="53"/>
      <c r="G84" s="53"/>
      <c r="H84" s="53"/>
      <c r="I84" s="53"/>
      <c r="J84" s="53"/>
      <c r="K84" s="54"/>
      <c r="L84" s="55"/>
      <c r="M84" s="54"/>
      <c r="N84" s="54"/>
      <c r="O84" s="54"/>
      <c r="P84" s="54"/>
    </row>
    <row r="85" spans="3:16" x14ac:dyDescent="0.25">
      <c r="C85" s="51"/>
      <c r="D85" s="54"/>
      <c r="E85" s="56"/>
      <c r="F85" s="53"/>
      <c r="G85" s="53"/>
      <c r="H85" s="53"/>
      <c r="I85" s="53"/>
      <c r="J85" s="53"/>
      <c r="K85" s="54"/>
      <c r="L85" s="55"/>
      <c r="M85" s="54"/>
      <c r="N85" s="54"/>
      <c r="O85" s="54"/>
      <c r="P85" s="54"/>
    </row>
    <row r="86" spans="3:16" x14ac:dyDescent="0.25">
      <c r="E86" s="4"/>
      <c r="F86" s="3"/>
      <c r="G86" s="3"/>
      <c r="H86" s="3"/>
      <c r="I86" s="3"/>
      <c r="J86" s="3"/>
      <c r="L86" s="1"/>
    </row>
  </sheetData>
  <mergeCells count="20">
    <mergeCell ref="C72:P72"/>
    <mergeCell ref="C73:P73"/>
    <mergeCell ref="C70:P70"/>
    <mergeCell ref="C75:P75"/>
    <mergeCell ref="M9:P9"/>
    <mergeCell ref="G10:G11"/>
    <mergeCell ref="H10:K10"/>
    <mergeCell ref="M10:M11"/>
    <mergeCell ref="N10:P10"/>
    <mergeCell ref="C9:C11"/>
    <mergeCell ref="D9:D11"/>
    <mergeCell ref="E9:E11"/>
    <mergeCell ref="F9:F11"/>
    <mergeCell ref="G9:K9"/>
    <mergeCell ref="M3:O3"/>
    <mergeCell ref="A1:D1"/>
    <mergeCell ref="E1:F1"/>
    <mergeCell ref="A2:K2"/>
    <mergeCell ref="A3:F3"/>
    <mergeCell ref="G3:K3"/>
  </mergeCells>
  <conditionalFormatting sqref="A74">
    <cfRule type="duplicateValues" dxfId="6" priority="5" stopIfTrue="1"/>
  </conditionalFormatting>
  <conditionalFormatting sqref="C74">
    <cfRule type="duplicateValues" dxfId="5" priority="2"/>
    <cfRule type="duplicateValues" dxfId="4" priority="4"/>
  </conditionalFormatting>
  <conditionalFormatting sqref="P18:P69">
    <cfRule type="cellIs" dxfId="3" priority="7" stopIfTrue="1" operator="greaterThan">
      <formula>100</formula>
    </cfRule>
  </conditionalFormatting>
  <conditionalFormatting sqref="P74">
    <cfRule type="cellIs" dxfId="2" priority="3" stopIfTrue="1" operator="greaterThan">
      <formula>100</formula>
    </cfRule>
  </conditionalFormatting>
  <conditionalFormatting sqref="C75:C1048576 C4:C12 C14:C73">
    <cfRule type="duplicateValues" dxfId="1" priority="8"/>
  </conditionalFormatting>
  <conditionalFormatting sqref="C13">
    <cfRule type="duplicateValues" dxfId="0" priority="1"/>
  </conditionalFormatting>
  <pageMargins left="0.70866141732283472" right="0.70866141732283472" top="0.74803149606299213" bottom="0.74803149606299213" header="0.31496062992125984" footer="0.31496062992125984"/>
  <pageSetup scale="63" fitToHeight="0" orientation="landscape" r:id="rId1"/>
  <ignoredErrors>
    <ignoredError sqref="J18:J23" formula="1"/>
    <ignoredError sqref="E12:P1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6"/>
  <sheetViews>
    <sheetView showGridLines="0" zoomScaleNormal="100" zoomScaleSheetLayoutView="80" workbookViewId="0">
      <selection activeCell="C29" sqref="C29"/>
    </sheetView>
  </sheetViews>
  <sheetFormatPr baseColWidth="10" defaultRowHeight="15" x14ac:dyDescent="0.25"/>
  <cols>
    <col min="1" max="1" width="7.5703125" style="40" customWidth="1"/>
    <col min="2" max="2" width="6.5703125" style="40" customWidth="1"/>
    <col min="3" max="3" width="45.140625" style="40" customWidth="1"/>
    <col min="4" max="4" width="12.140625" style="40" customWidth="1"/>
    <col min="5" max="5" width="18.140625" style="40" customWidth="1"/>
    <col min="6" max="6" width="13.7109375" style="40" customWidth="1"/>
    <col min="7" max="7" width="11.7109375" style="40" customWidth="1"/>
    <col min="8" max="8" width="12.140625" style="40" customWidth="1"/>
    <col min="9" max="9" width="1.85546875" style="40" customWidth="1"/>
    <col min="10" max="10" width="10.42578125" style="40" customWidth="1"/>
    <col min="11" max="11" width="18.140625" style="40" customWidth="1"/>
    <col min="12" max="12" width="13.5703125" style="40" customWidth="1"/>
    <col min="13" max="13" width="11.5703125" style="40" customWidth="1"/>
    <col min="14" max="14" width="12.7109375" style="40" customWidth="1"/>
    <col min="15" max="15" width="12" style="40" customWidth="1"/>
  </cols>
  <sheetData>
    <row r="1" spans="1:15" s="7" customFormat="1" ht="60" customHeight="1" x14ac:dyDescent="0.2">
      <c r="A1" s="320" t="s">
        <v>733</v>
      </c>
      <c r="B1" s="320"/>
      <c r="C1" s="320"/>
      <c r="D1" s="320"/>
      <c r="E1" s="334" t="s">
        <v>735</v>
      </c>
      <c r="F1" s="334"/>
      <c r="G1" s="334"/>
      <c r="H1" s="334"/>
      <c r="I1" s="334"/>
      <c r="J1" s="334"/>
      <c r="K1" s="334"/>
      <c r="L1" s="334"/>
      <c r="M1" s="334"/>
      <c r="N1" s="334"/>
      <c r="O1" s="334"/>
    </row>
    <row r="2" spans="1:15" s="7" customFormat="1" ht="36" customHeight="1" thickBot="1" x14ac:dyDescent="0.35">
      <c r="A2" s="335" t="s">
        <v>734</v>
      </c>
      <c r="B2" s="335"/>
      <c r="C2" s="335"/>
      <c r="D2" s="335"/>
      <c r="E2" s="335"/>
      <c r="F2" s="335"/>
      <c r="G2" s="335"/>
      <c r="H2" s="335"/>
      <c r="I2" s="335"/>
      <c r="J2" s="335"/>
      <c r="K2" s="335"/>
      <c r="L2" s="335"/>
      <c r="M2" s="335"/>
      <c r="N2" s="335"/>
      <c r="O2" s="335"/>
    </row>
    <row r="3" spans="1:15" ht="3.75" customHeight="1" x14ac:dyDescent="0.3">
      <c r="A3" s="318"/>
      <c r="B3" s="318"/>
      <c r="C3" s="318"/>
      <c r="D3" s="318"/>
      <c r="E3" s="318"/>
      <c r="F3" s="318"/>
      <c r="G3" s="318"/>
      <c r="H3" s="318"/>
      <c r="I3" s="318"/>
      <c r="J3" s="318"/>
      <c r="K3" s="318"/>
      <c r="L3" s="318"/>
      <c r="M3" s="318"/>
      <c r="N3" s="318"/>
      <c r="O3" s="318"/>
    </row>
    <row r="4" spans="1:15" s="16" customFormat="1" ht="20.100000000000001" customHeight="1" x14ac:dyDescent="0.3">
      <c r="A4" s="337" t="s">
        <v>749</v>
      </c>
      <c r="B4" s="337"/>
      <c r="C4" s="337"/>
      <c r="D4" s="337"/>
      <c r="E4" s="337"/>
      <c r="F4" s="337"/>
      <c r="G4" s="337"/>
      <c r="H4" s="337"/>
      <c r="I4" s="337"/>
      <c r="J4" s="337"/>
      <c r="K4" s="337"/>
      <c r="L4" s="337"/>
      <c r="M4" s="337"/>
      <c r="N4" s="112"/>
      <c r="O4" s="112"/>
    </row>
    <row r="5" spans="1:15" s="16" customFormat="1" ht="20.100000000000001" customHeight="1" x14ac:dyDescent="0.3">
      <c r="A5" s="337" t="s">
        <v>387</v>
      </c>
      <c r="B5" s="337"/>
      <c r="C5" s="337"/>
      <c r="D5" s="337"/>
      <c r="E5" s="337"/>
      <c r="F5" s="337"/>
      <c r="G5" s="337"/>
      <c r="H5" s="337"/>
      <c r="I5" s="337"/>
      <c r="J5" s="337"/>
      <c r="K5" s="337"/>
      <c r="L5" s="337"/>
      <c r="M5" s="337"/>
      <c r="N5" s="112"/>
      <c r="O5" s="112"/>
    </row>
    <row r="6" spans="1:15" s="16" customFormat="1" ht="20.100000000000001" customHeight="1" x14ac:dyDescent="0.3">
      <c r="A6" s="337" t="s">
        <v>75</v>
      </c>
      <c r="B6" s="337"/>
      <c r="C6" s="337"/>
      <c r="D6" s="337"/>
      <c r="E6" s="337"/>
      <c r="F6" s="337"/>
      <c r="G6" s="337"/>
      <c r="H6" s="337"/>
      <c r="I6" s="337"/>
      <c r="J6" s="337"/>
      <c r="K6" s="337"/>
      <c r="L6" s="337"/>
      <c r="M6" s="337"/>
      <c r="N6" s="112"/>
      <c r="O6" s="112"/>
    </row>
    <row r="7" spans="1:15" s="16" customFormat="1" ht="20.100000000000001" customHeight="1" x14ac:dyDescent="0.3">
      <c r="A7" s="338" t="s">
        <v>901</v>
      </c>
      <c r="B7" s="337"/>
      <c r="C7" s="337"/>
      <c r="D7" s="337"/>
      <c r="E7" s="337"/>
      <c r="F7" s="337"/>
      <c r="G7" s="337"/>
      <c r="H7" s="337"/>
      <c r="I7" s="337"/>
      <c r="J7" s="337"/>
      <c r="K7" s="337"/>
      <c r="L7" s="337"/>
      <c r="M7" s="337"/>
      <c r="N7" s="112"/>
      <c r="O7" s="112"/>
    </row>
    <row r="8" spans="1:15" s="16" customFormat="1" ht="20.100000000000001" customHeight="1" x14ac:dyDescent="0.3">
      <c r="A8" s="339" t="s">
        <v>914</v>
      </c>
      <c r="B8" s="339"/>
      <c r="C8" s="339"/>
      <c r="D8" s="339"/>
      <c r="E8" s="339"/>
      <c r="F8" s="339"/>
      <c r="G8" s="339"/>
      <c r="H8" s="339"/>
      <c r="I8" s="339"/>
      <c r="J8" s="339"/>
      <c r="K8" s="339"/>
      <c r="L8" s="339"/>
      <c r="M8" s="339"/>
      <c r="N8" s="112"/>
      <c r="O8" s="112"/>
    </row>
    <row r="9" spans="1:15" s="14" customFormat="1" ht="15" customHeight="1" x14ac:dyDescent="0.25">
      <c r="A9" s="333" t="s">
        <v>73</v>
      </c>
      <c r="B9" s="333"/>
      <c r="C9" s="333"/>
      <c r="D9" s="341" t="s">
        <v>386</v>
      </c>
      <c r="E9" s="341"/>
      <c r="F9" s="341"/>
      <c r="G9" s="341"/>
      <c r="H9" s="341"/>
      <c r="I9" s="113"/>
      <c r="J9" s="341" t="s">
        <v>385</v>
      </c>
      <c r="K9" s="341"/>
      <c r="L9" s="341"/>
      <c r="M9" s="341"/>
      <c r="N9" s="341"/>
      <c r="O9" s="114"/>
    </row>
    <row r="10" spans="1:15" s="14" customFormat="1" ht="15" customHeight="1" x14ac:dyDescent="0.25">
      <c r="A10" s="333"/>
      <c r="B10" s="333"/>
      <c r="C10" s="333"/>
      <c r="D10" s="114"/>
      <c r="E10" s="342" t="s">
        <v>384</v>
      </c>
      <c r="F10" s="342"/>
      <c r="G10" s="342"/>
      <c r="H10" s="114"/>
      <c r="I10" s="114"/>
      <c r="J10" s="114"/>
      <c r="K10" s="342" t="s">
        <v>383</v>
      </c>
      <c r="L10" s="342"/>
      <c r="M10" s="342"/>
      <c r="N10" s="114"/>
      <c r="O10" s="114"/>
    </row>
    <row r="11" spans="1:15" s="14" customFormat="1" ht="15" customHeight="1" x14ac:dyDescent="0.25">
      <c r="A11" s="333"/>
      <c r="B11" s="333"/>
      <c r="C11" s="333"/>
      <c r="D11" s="336" t="s">
        <v>382</v>
      </c>
      <c r="E11" s="115" t="s">
        <v>374</v>
      </c>
      <c r="F11" s="116"/>
      <c r="G11" s="116"/>
      <c r="H11" s="336" t="s">
        <v>381</v>
      </c>
      <c r="I11" s="117"/>
      <c r="J11" s="333" t="s">
        <v>382</v>
      </c>
      <c r="K11" s="115" t="s">
        <v>374</v>
      </c>
      <c r="L11" s="116"/>
      <c r="M11" s="116"/>
      <c r="N11" s="336" t="s">
        <v>381</v>
      </c>
      <c r="O11" s="333" t="s">
        <v>380</v>
      </c>
    </row>
    <row r="12" spans="1:15" s="14" customFormat="1" ht="15" customHeight="1" x14ac:dyDescent="0.25">
      <c r="A12" s="333"/>
      <c r="B12" s="333"/>
      <c r="C12" s="333"/>
      <c r="D12" s="336"/>
      <c r="E12" s="116" t="s">
        <v>379</v>
      </c>
      <c r="F12" s="118" t="s">
        <v>378</v>
      </c>
      <c r="G12" s="116" t="s">
        <v>377</v>
      </c>
      <c r="H12" s="336"/>
      <c r="I12" s="117"/>
      <c r="J12" s="333"/>
      <c r="K12" s="116" t="s">
        <v>379</v>
      </c>
      <c r="L12" s="118" t="s">
        <v>378</v>
      </c>
      <c r="M12" s="116" t="s">
        <v>377</v>
      </c>
      <c r="N12" s="336"/>
      <c r="O12" s="333"/>
    </row>
    <row r="13" spans="1:15" s="14" customFormat="1" ht="15" customHeight="1" x14ac:dyDescent="0.25">
      <c r="A13" s="333"/>
      <c r="B13" s="333"/>
      <c r="C13" s="333"/>
      <c r="D13" s="336"/>
      <c r="E13" s="116" t="s">
        <v>376</v>
      </c>
      <c r="F13" s="118" t="s">
        <v>375</v>
      </c>
      <c r="G13" s="116" t="s">
        <v>374</v>
      </c>
      <c r="H13" s="336"/>
      <c r="I13" s="117"/>
      <c r="J13" s="333"/>
      <c r="K13" s="116" t="s">
        <v>376</v>
      </c>
      <c r="L13" s="118" t="s">
        <v>375</v>
      </c>
      <c r="M13" s="116" t="s">
        <v>374</v>
      </c>
      <c r="N13" s="336"/>
      <c r="O13" s="333"/>
    </row>
    <row r="14" spans="1:15" s="14" customFormat="1" ht="15" customHeight="1" x14ac:dyDescent="0.25">
      <c r="A14" s="333"/>
      <c r="B14" s="333"/>
      <c r="C14" s="333"/>
      <c r="D14" s="336"/>
      <c r="E14" s="116" t="s">
        <v>373</v>
      </c>
      <c r="F14" s="118" t="s">
        <v>372</v>
      </c>
      <c r="G14" s="116"/>
      <c r="H14" s="336"/>
      <c r="I14" s="117"/>
      <c r="J14" s="333"/>
      <c r="K14" s="116" t="s">
        <v>373</v>
      </c>
      <c r="L14" s="118" t="s">
        <v>372</v>
      </c>
      <c r="M14" s="116"/>
      <c r="N14" s="336"/>
      <c r="O14" s="333"/>
    </row>
    <row r="15" spans="1:15" s="14" customFormat="1" ht="15" customHeight="1" thickBot="1" x14ac:dyDescent="0.3">
      <c r="A15" s="340"/>
      <c r="B15" s="340"/>
      <c r="C15" s="340"/>
      <c r="D15" s="120" t="s">
        <v>371</v>
      </c>
      <c r="E15" s="120" t="s">
        <v>370</v>
      </c>
      <c r="F15" s="121" t="s">
        <v>369</v>
      </c>
      <c r="G15" s="120" t="s">
        <v>368</v>
      </c>
      <c r="H15" s="113" t="s">
        <v>367</v>
      </c>
      <c r="I15" s="113"/>
      <c r="J15" s="122" t="s">
        <v>366</v>
      </c>
      <c r="K15" s="122" t="s">
        <v>365</v>
      </c>
      <c r="L15" s="121" t="s">
        <v>364</v>
      </c>
      <c r="M15" s="122" t="s">
        <v>363</v>
      </c>
      <c r="N15" s="113" t="s">
        <v>362</v>
      </c>
      <c r="O15" s="113" t="s">
        <v>361</v>
      </c>
    </row>
    <row r="16" spans="1:15" s="127" customFormat="1" ht="6" customHeight="1" thickBot="1" x14ac:dyDescent="0.3">
      <c r="A16" s="123"/>
      <c r="B16" s="123"/>
      <c r="C16" s="123"/>
      <c r="D16" s="124"/>
      <c r="E16" s="124"/>
      <c r="F16" s="124"/>
      <c r="G16" s="124"/>
      <c r="H16" s="125"/>
      <c r="I16" s="125"/>
      <c r="J16" s="124"/>
      <c r="K16" s="126"/>
      <c r="L16" s="124"/>
      <c r="M16" s="126"/>
      <c r="N16" s="125"/>
      <c r="O16" s="125"/>
    </row>
    <row r="17" spans="1:15" s="15" customFormat="1" ht="15" customHeight="1" x14ac:dyDescent="0.25">
      <c r="A17" s="129"/>
      <c r="B17" s="129"/>
      <c r="C17" s="129" t="s">
        <v>360</v>
      </c>
      <c r="D17" s="130">
        <f>SUM(D18:D280)</f>
        <v>89512.434971250041</v>
      </c>
      <c r="E17" s="130">
        <f>SUM(E18:E280)</f>
        <v>36122.695131385284</v>
      </c>
      <c r="F17" s="130">
        <f>SUM(F18:F280)</f>
        <v>0</v>
      </c>
      <c r="G17" s="130">
        <f>SUM(G18:G280)</f>
        <v>5800.8953901187278</v>
      </c>
      <c r="H17" s="130">
        <f>SUM(H18:H280)</f>
        <v>47588.844449745986</v>
      </c>
      <c r="I17" s="130"/>
      <c r="J17" s="130">
        <f>SUM(J18:J280)</f>
        <v>83676.187461800946</v>
      </c>
      <c r="K17" s="130">
        <f>SUM(K18:K280)</f>
        <v>24237.568951391484</v>
      </c>
      <c r="L17" s="130">
        <f>SUM(L18:L280)</f>
        <v>0</v>
      </c>
      <c r="M17" s="130">
        <f>SUM(M18:M280)</f>
        <v>5856.5101956400031</v>
      </c>
      <c r="N17" s="130">
        <f>SUM(N18:N280)</f>
        <v>53582.108314769423</v>
      </c>
      <c r="O17" s="131">
        <f t="shared" ref="O17:O80" si="0">IF(OR(H17=0,N17=0),"N.A.",IF((((N17-H17)/H17))*100&gt;=500,"500&lt;",IF((((N17-H17)/H17))*100&lt;=-500,"&lt;-500",(((N17-H17)/H17))*100)))</f>
        <v>12.593841969313518</v>
      </c>
    </row>
    <row r="18" spans="1:15" s="13" customFormat="1" ht="18" customHeight="1" x14ac:dyDescent="0.2">
      <c r="A18" s="132">
        <v>1</v>
      </c>
      <c r="B18" s="133" t="s">
        <v>92</v>
      </c>
      <c r="C18" s="134" t="s">
        <v>359</v>
      </c>
      <c r="D18" s="135">
        <v>0</v>
      </c>
      <c r="E18" s="73">
        <v>0</v>
      </c>
      <c r="F18" s="135">
        <v>0</v>
      </c>
      <c r="G18" s="135">
        <v>0</v>
      </c>
      <c r="H18" s="128">
        <f t="shared" ref="H18:H81" si="1">D18-E18-G18</f>
        <v>0</v>
      </c>
      <c r="I18" s="128"/>
      <c r="J18" s="135">
        <v>0</v>
      </c>
      <c r="K18" s="128">
        <v>0</v>
      </c>
      <c r="L18" s="135">
        <v>0</v>
      </c>
      <c r="M18" s="135">
        <v>0</v>
      </c>
      <c r="N18" s="128">
        <f t="shared" ref="N18:N81" si="2">J18-K18-M18</f>
        <v>0</v>
      </c>
      <c r="O18" s="128" t="str">
        <f t="shared" si="0"/>
        <v>N.A.</v>
      </c>
    </row>
    <row r="19" spans="1:15" s="13" customFormat="1" ht="18" customHeight="1" x14ac:dyDescent="0.2">
      <c r="A19" s="132">
        <v>2</v>
      </c>
      <c r="B19" s="133" t="s">
        <v>102</v>
      </c>
      <c r="C19" s="134" t="s">
        <v>358</v>
      </c>
      <c r="D19" s="135">
        <v>0</v>
      </c>
      <c r="E19" s="73">
        <v>0</v>
      </c>
      <c r="F19" s="135">
        <v>0</v>
      </c>
      <c r="G19" s="135">
        <v>0</v>
      </c>
      <c r="H19" s="128">
        <f t="shared" si="1"/>
        <v>0</v>
      </c>
      <c r="I19" s="128"/>
      <c r="J19" s="135">
        <v>0</v>
      </c>
      <c r="K19" s="128">
        <v>0</v>
      </c>
      <c r="L19" s="135">
        <v>0</v>
      </c>
      <c r="M19" s="135">
        <v>0</v>
      </c>
      <c r="N19" s="128">
        <f t="shared" si="2"/>
        <v>0</v>
      </c>
      <c r="O19" s="128" t="str">
        <f t="shared" si="0"/>
        <v>N.A.</v>
      </c>
    </row>
    <row r="20" spans="1:15" s="13" customFormat="1" ht="18" customHeight="1" x14ac:dyDescent="0.2">
      <c r="A20" s="132">
        <v>3</v>
      </c>
      <c r="B20" s="133" t="s">
        <v>124</v>
      </c>
      <c r="C20" s="134" t="s">
        <v>357</v>
      </c>
      <c r="D20" s="135">
        <v>0</v>
      </c>
      <c r="E20" s="73">
        <v>0</v>
      </c>
      <c r="F20" s="135">
        <v>0</v>
      </c>
      <c r="G20" s="135">
        <v>0</v>
      </c>
      <c r="H20" s="128">
        <f t="shared" si="1"/>
        <v>0</v>
      </c>
      <c r="I20" s="128"/>
      <c r="J20" s="135">
        <v>0</v>
      </c>
      <c r="K20" s="128">
        <v>0</v>
      </c>
      <c r="L20" s="135">
        <v>0</v>
      </c>
      <c r="M20" s="135">
        <v>0</v>
      </c>
      <c r="N20" s="128">
        <f t="shared" si="2"/>
        <v>0</v>
      </c>
      <c r="O20" s="128" t="str">
        <f t="shared" si="0"/>
        <v>N.A.</v>
      </c>
    </row>
    <row r="21" spans="1:15" s="13" customFormat="1" ht="18" customHeight="1" x14ac:dyDescent="0.2">
      <c r="A21" s="132">
        <v>4</v>
      </c>
      <c r="B21" s="133" t="s">
        <v>102</v>
      </c>
      <c r="C21" s="134" t="s">
        <v>356</v>
      </c>
      <c r="D21" s="135">
        <v>0</v>
      </c>
      <c r="E21" s="73">
        <v>0</v>
      </c>
      <c r="F21" s="135">
        <v>0</v>
      </c>
      <c r="G21" s="135">
        <v>0</v>
      </c>
      <c r="H21" s="128">
        <f t="shared" si="1"/>
        <v>0</v>
      </c>
      <c r="I21" s="128"/>
      <c r="J21" s="135">
        <v>0</v>
      </c>
      <c r="K21" s="128">
        <v>0</v>
      </c>
      <c r="L21" s="135">
        <v>0</v>
      </c>
      <c r="M21" s="135">
        <v>0</v>
      </c>
      <c r="N21" s="128">
        <f t="shared" si="2"/>
        <v>0</v>
      </c>
      <c r="O21" s="128" t="str">
        <f t="shared" si="0"/>
        <v>N.A.</v>
      </c>
    </row>
    <row r="22" spans="1:15" s="13" customFormat="1" ht="18" customHeight="1" x14ac:dyDescent="0.2">
      <c r="A22" s="132">
        <v>5</v>
      </c>
      <c r="B22" s="133" t="s">
        <v>355</v>
      </c>
      <c r="C22" s="134" t="s">
        <v>354</v>
      </c>
      <c r="D22" s="135">
        <v>0</v>
      </c>
      <c r="E22" s="73">
        <v>0</v>
      </c>
      <c r="F22" s="135">
        <v>0</v>
      </c>
      <c r="G22" s="135">
        <v>0</v>
      </c>
      <c r="H22" s="128">
        <f t="shared" si="1"/>
        <v>0</v>
      </c>
      <c r="I22" s="128"/>
      <c r="J22" s="135">
        <v>0</v>
      </c>
      <c r="K22" s="128">
        <v>0</v>
      </c>
      <c r="L22" s="135">
        <v>0</v>
      </c>
      <c r="M22" s="135">
        <v>0</v>
      </c>
      <c r="N22" s="128">
        <f t="shared" si="2"/>
        <v>0</v>
      </c>
      <c r="O22" s="128" t="str">
        <f t="shared" si="0"/>
        <v>N.A.</v>
      </c>
    </row>
    <row r="23" spans="1:15" s="13" customFormat="1" ht="18" customHeight="1" x14ac:dyDescent="0.2">
      <c r="A23" s="132">
        <v>6</v>
      </c>
      <c r="B23" s="133" t="s">
        <v>102</v>
      </c>
      <c r="C23" s="134" t="s">
        <v>353</v>
      </c>
      <c r="D23" s="135">
        <v>0</v>
      </c>
      <c r="E23" s="73">
        <v>0</v>
      </c>
      <c r="F23" s="135">
        <v>0</v>
      </c>
      <c r="G23" s="135">
        <v>0</v>
      </c>
      <c r="H23" s="128">
        <f t="shared" si="1"/>
        <v>0</v>
      </c>
      <c r="I23" s="128"/>
      <c r="J23" s="135">
        <v>0</v>
      </c>
      <c r="K23" s="128">
        <v>0</v>
      </c>
      <c r="L23" s="135">
        <v>0</v>
      </c>
      <c r="M23" s="135">
        <v>0</v>
      </c>
      <c r="N23" s="128">
        <f t="shared" si="2"/>
        <v>0</v>
      </c>
      <c r="O23" s="128" t="str">
        <f t="shared" si="0"/>
        <v>N.A.</v>
      </c>
    </row>
    <row r="24" spans="1:15" s="13" customFormat="1" ht="18" customHeight="1" x14ac:dyDescent="0.2">
      <c r="A24" s="132">
        <v>7</v>
      </c>
      <c r="B24" s="133" t="s">
        <v>162</v>
      </c>
      <c r="C24" s="134" t="s">
        <v>352</v>
      </c>
      <c r="D24" s="135">
        <v>0</v>
      </c>
      <c r="E24" s="73">
        <v>0</v>
      </c>
      <c r="F24" s="135">
        <v>0</v>
      </c>
      <c r="G24" s="135">
        <v>0</v>
      </c>
      <c r="H24" s="128">
        <f t="shared" si="1"/>
        <v>0</v>
      </c>
      <c r="I24" s="128"/>
      <c r="J24" s="135">
        <v>0</v>
      </c>
      <c r="K24" s="128">
        <v>0</v>
      </c>
      <c r="L24" s="135">
        <v>0</v>
      </c>
      <c r="M24" s="135">
        <v>0</v>
      </c>
      <c r="N24" s="128">
        <f t="shared" si="2"/>
        <v>0</v>
      </c>
      <c r="O24" s="128" t="str">
        <f t="shared" si="0"/>
        <v>N.A.</v>
      </c>
    </row>
    <row r="25" spans="1:15" s="13" customFormat="1" ht="18" customHeight="1" x14ac:dyDescent="0.2">
      <c r="A25" s="132">
        <v>9</v>
      </c>
      <c r="B25" s="133" t="s">
        <v>90</v>
      </c>
      <c r="C25" s="134" t="s">
        <v>351</v>
      </c>
      <c r="D25" s="135">
        <v>0</v>
      </c>
      <c r="E25" s="73">
        <v>0</v>
      </c>
      <c r="F25" s="135">
        <v>0</v>
      </c>
      <c r="G25" s="135">
        <v>0</v>
      </c>
      <c r="H25" s="128">
        <f t="shared" si="1"/>
        <v>0</v>
      </c>
      <c r="I25" s="128"/>
      <c r="J25" s="135">
        <v>0</v>
      </c>
      <c r="K25" s="128">
        <v>0</v>
      </c>
      <c r="L25" s="135">
        <v>0</v>
      </c>
      <c r="M25" s="135">
        <v>0</v>
      </c>
      <c r="N25" s="128">
        <f t="shared" si="2"/>
        <v>0</v>
      </c>
      <c r="O25" s="128" t="str">
        <f t="shared" si="0"/>
        <v>N.A.</v>
      </c>
    </row>
    <row r="26" spans="1:15" s="13" customFormat="1" ht="18" customHeight="1" x14ac:dyDescent="0.2">
      <c r="A26" s="132">
        <v>10</v>
      </c>
      <c r="B26" s="133" t="s">
        <v>90</v>
      </c>
      <c r="C26" s="134" t="s">
        <v>350</v>
      </c>
      <c r="D26" s="135">
        <v>0</v>
      </c>
      <c r="E26" s="73">
        <v>0</v>
      </c>
      <c r="F26" s="135">
        <v>0</v>
      </c>
      <c r="G26" s="135">
        <v>0</v>
      </c>
      <c r="H26" s="128">
        <f t="shared" si="1"/>
        <v>0</v>
      </c>
      <c r="I26" s="128"/>
      <c r="J26" s="135">
        <v>0</v>
      </c>
      <c r="K26" s="128">
        <v>0</v>
      </c>
      <c r="L26" s="135">
        <v>0</v>
      </c>
      <c r="M26" s="135">
        <v>0</v>
      </c>
      <c r="N26" s="128">
        <f t="shared" si="2"/>
        <v>0</v>
      </c>
      <c r="O26" s="128" t="str">
        <f t="shared" si="0"/>
        <v>N.A.</v>
      </c>
    </row>
    <row r="27" spans="1:15" s="13" customFormat="1" ht="18" customHeight="1" x14ac:dyDescent="0.2">
      <c r="A27" s="132">
        <v>11</v>
      </c>
      <c r="B27" s="133" t="s">
        <v>90</v>
      </c>
      <c r="C27" s="134" t="s">
        <v>349</v>
      </c>
      <c r="D27" s="135">
        <v>0</v>
      </c>
      <c r="E27" s="73">
        <v>0</v>
      </c>
      <c r="F27" s="135">
        <v>0</v>
      </c>
      <c r="G27" s="135">
        <v>0</v>
      </c>
      <c r="H27" s="128">
        <f t="shared" si="1"/>
        <v>0</v>
      </c>
      <c r="I27" s="128"/>
      <c r="J27" s="135">
        <v>0</v>
      </c>
      <c r="K27" s="128">
        <v>0</v>
      </c>
      <c r="L27" s="135">
        <v>0</v>
      </c>
      <c r="M27" s="135">
        <v>0</v>
      </c>
      <c r="N27" s="128">
        <f t="shared" si="2"/>
        <v>0</v>
      </c>
      <c r="O27" s="128" t="str">
        <f t="shared" si="0"/>
        <v>N.A.</v>
      </c>
    </row>
    <row r="28" spans="1:15" s="13" customFormat="1" ht="18" customHeight="1" x14ac:dyDescent="0.2">
      <c r="A28" s="132">
        <v>12</v>
      </c>
      <c r="B28" s="133" t="s">
        <v>84</v>
      </c>
      <c r="C28" s="134" t="s">
        <v>348</v>
      </c>
      <c r="D28" s="135">
        <v>0</v>
      </c>
      <c r="E28" s="73">
        <v>0</v>
      </c>
      <c r="F28" s="135">
        <v>0</v>
      </c>
      <c r="G28" s="135">
        <v>0</v>
      </c>
      <c r="H28" s="128">
        <f t="shared" si="1"/>
        <v>0</v>
      </c>
      <c r="I28" s="128"/>
      <c r="J28" s="135">
        <v>0</v>
      </c>
      <c r="K28" s="128">
        <v>0</v>
      </c>
      <c r="L28" s="135">
        <v>0</v>
      </c>
      <c r="M28" s="135">
        <v>0</v>
      </c>
      <c r="N28" s="128">
        <f t="shared" si="2"/>
        <v>0</v>
      </c>
      <c r="O28" s="128" t="str">
        <f t="shared" si="0"/>
        <v>N.A.</v>
      </c>
    </row>
    <row r="29" spans="1:15" s="13" customFormat="1" ht="18" customHeight="1" x14ac:dyDescent="0.2">
      <c r="A29" s="132">
        <v>13</v>
      </c>
      <c r="B29" s="133" t="s">
        <v>84</v>
      </c>
      <c r="C29" s="134" t="s">
        <v>347</v>
      </c>
      <c r="D29" s="135">
        <v>0</v>
      </c>
      <c r="E29" s="73">
        <v>0</v>
      </c>
      <c r="F29" s="135">
        <v>0</v>
      </c>
      <c r="G29" s="135">
        <v>0</v>
      </c>
      <c r="H29" s="128">
        <f t="shared" si="1"/>
        <v>0</v>
      </c>
      <c r="I29" s="128"/>
      <c r="J29" s="135">
        <v>0</v>
      </c>
      <c r="K29" s="128">
        <v>0</v>
      </c>
      <c r="L29" s="135">
        <v>0</v>
      </c>
      <c r="M29" s="135">
        <v>0</v>
      </c>
      <c r="N29" s="128">
        <f t="shared" si="2"/>
        <v>0</v>
      </c>
      <c r="O29" s="128" t="str">
        <f t="shared" si="0"/>
        <v>N.A.</v>
      </c>
    </row>
    <row r="30" spans="1:15" s="13" customFormat="1" ht="18" customHeight="1" x14ac:dyDescent="0.2">
      <c r="A30" s="132">
        <v>14</v>
      </c>
      <c r="B30" s="133" t="s">
        <v>84</v>
      </c>
      <c r="C30" s="134" t="s">
        <v>346</v>
      </c>
      <c r="D30" s="135">
        <v>0</v>
      </c>
      <c r="E30" s="73">
        <v>0</v>
      </c>
      <c r="F30" s="135">
        <v>0</v>
      </c>
      <c r="G30" s="135">
        <v>0</v>
      </c>
      <c r="H30" s="128">
        <f t="shared" si="1"/>
        <v>0</v>
      </c>
      <c r="I30" s="128"/>
      <c r="J30" s="135">
        <v>0</v>
      </c>
      <c r="K30" s="128">
        <v>0</v>
      </c>
      <c r="L30" s="135">
        <v>0</v>
      </c>
      <c r="M30" s="135">
        <v>0</v>
      </c>
      <c r="N30" s="128">
        <f t="shared" si="2"/>
        <v>0</v>
      </c>
      <c r="O30" s="128" t="str">
        <f t="shared" si="0"/>
        <v>N.A.</v>
      </c>
    </row>
    <row r="31" spans="1:15" s="13" customFormat="1" ht="18" customHeight="1" x14ac:dyDescent="0.2">
      <c r="A31" s="132">
        <v>15</v>
      </c>
      <c r="B31" s="133" t="s">
        <v>84</v>
      </c>
      <c r="C31" s="134" t="s">
        <v>345</v>
      </c>
      <c r="D31" s="135">
        <v>0</v>
      </c>
      <c r="E31" s="73">
        <v>0</v>
      </c>
      <c r="F31" s="135">
        <v>0</v>
      </c>
      <c r="G31" s="135">
        <v>0</v>
      </c>
      <c r="H31" s="128">
        <f t="shared" si="1"/>
        <v>0</v>
      </c>
      <c r="I31" s="128"/>
      <c r="J31" s="135">
        <v>0</v>
      </c>
      <c r="K31" s="128">
        <v>0</v>
      </c>
      <c r="L31" s="135">
        <v>0</v>
      </c>
      <c r="M31" s="135">
        <v>0</v>
      </c>
      <c r="N31" s="128">
        <f t="shared" si="2"/>
        <v>0</v>
      </c>
      <c r="O31" s="128" t="str">
        <f t="shared" si="0"/>
        <v>N.A.</v>
      </c>
    </row>
    <row r="32" spans="1:15" s="13" customFormat="1" ht="18" customHeight="1" x14ac:dyDescent="0.2">
      <c r="A32" s="132">
        <v>16</v>
      </c>
      <c r="B32" s="133" t="s">
        <v>84</v>
      </c>
      <c r="C32" s="134" t="s">
        <v>344</v>
      </c>
      <c r="D32" s="135">
        <v>0</v>
      </c>
      <c r="E32" s="73">
        <v>0</v>
      </c>
      <c r="F32" s="135">
        <v>0</v>
      </c>
      <c r="G32" s="135">
        <v>0</v>
      </c>
      <c r="H32" s="128">
        <f t="shared" si="1"/>
        <v>0</v>
      </c>
      <c r="I32" s="128"/>
      <c r="J32" s="135">
        <v>0</v>
      </c>
      <c r="K32" s="128">
        <v>0</v>
      </c>
      <c r="L32" s="135">
        <v>0</v>
      </c>
      <c r="M32" s="135">
        <v>0</v>
      </c>
      <c r="N32" s="128">
        <f t="shared" si="2"/>
        <v>0</v>
      </c>
      <c r="O32" s="128" t="str">
        <f t="shared" si="0"/>
        <v>N.A.</v>
      </c>
    </row>
    <row r="33" spans="1:15" s="13" customFormat="1" ht="18" customHeight="1" x14ac:dyDescent="0.2">
      <c r="A33" s="132">
        <v>17</v>
      </c>
      <c r="B33" s="133" t="s">
        <v>90</v>
      </c>
      <c r="C33" s="134" t="s">
        <v>343</v>
      </c>
      <c r="D33" s="135">
        <v>0</v>
      </c>
      <c r="E33" s="73">
        <v>0</v>
      </c>
      <c r="F33" s="135">
        <v>0</v>
      </c>
      <c r="G33" s="135">
        <v>0</v>
      </c>
      <c r="H33" s="128">
        <f t="shared" si="1"/>
        <v>0</v>
      </c>
      <c r="I33" s="128"/>
      <c r="J33" s="135">
        <v>0</v>
      </c>
      <c r="K33" s="128">
        <v>0</v>
      </c>
      <c r="L33" s="135">
        <v>0</v>
      </c>
      <c r="M33" s="135">
        <v>0</v>
      </c>
      <c r="N33" s="128">
        <f t="shared" si="2"/>
        <v>0</v>
      </c>
      <c r="O33" s="128" t="str">
        <f t="shared" si="0"/>
        <v>N.A.</v>
      </c>
    </row>
    <row r="34" spans="1:15" s="13" customFormat="1" ht="18" customHeight="1" x14ac:dyDescent="0.2">
      <c r="A34" s="132">
        <v>18</v>
      </c>
      <c r="B34" s="133" t="s">
        <v>90</v>
      </c>
      <c r="C34" s="134" t="s">
        <v>342</v>
      </c>
      <c r="D34" s="135">
        <v>0</v>
      </c>
      <c r="E34" s="73">
        <v>0</v>
      </c>
      <c r="F34" s="135">
        <v>0</v>
      </c>
      <c r="G34" s="135">
        <v>0</v>
      </c>
      <c r="H34" s="128">
        <f t="shared" si="1"/>
        <v>0</v>
      </c>
      <c r="I34" s="128"/>
      <c r="J34" s="135">
        <v>0</v>
      </c>
      <c r="K34" s="128">
        <v>0</v>
      </c>
      <c r="L34" s="135">
        <v>0</v>
      </c>
      <c r="M34" s="135">
        <v>0</v>
      </c>
      <c r="N34" s="128">
        <f t="shared" si="2"/>
        <v>0</v>
      </c>
      <c r="O34" s="128" t="str">
        <f t="shared" si="0"/>
        <v>N.A.</v>
      </c>
    </row>
    <row r="35" spans="1:15" s="13" customFormat="1" ht="18" customHeight="1" x14ac:dyDescent="0.2">
      <c r="A35" s="132">
        <v>19</v>
      </c>
      <c r="B35" s="133" t="s">
        <v>90</v>
      </c>
      <c r="C35" s="134" t="s">
        <v>341</v>
      </c>
      <c r="D35" s="135">
        <v>0</v>
      </c>
      <c r="E35" s="73">
        <v>0</v>
      </c>
      <c r="F35" s="135">
        <v>0</v>
      </c>
      <c r="G35" s="135">
        <v>0</v>
      </c>
      <c r="H35" s="128">
        <f t="shared" si="1"/>
        <v>0</v>
      </c>
      <c r="I35" s="128"/>
      <c r="J35" s="135">
        <v>0</v>
      </c>
      <c r="K35" s="128">
        <v>0</v>
      </c>
      <c r="L35" s="135">
        <v>0</v>
      </c>
      <c r="M35" s="135">
        <v>0</v>
      </c>
      <c r="N35" s="128">
        <f t="shared" si="2"/>
        <v>0</v>
      </c>
      <c r="O35" s="128" t="str">
        <f t="shared" si="0"/>
        <v>N.A.</v>
      </c>
    </row>
    <row r="36" spans="1:15" s="13" customFormat="1" ht="18" customHeight="1" x14ac:dyDescent="0.2">
      <c r="A36" s="132">
        <v>20</v>
      </c>
      <c r="B36" s="133" t="s">
        <v>90</v>
      </c>
      <c r="C36" s="134" t="s">
        <v>340</v>
      </c>
      <c r="D36" s="135">
        <v>0</v>
      </c>
      <c r="E36" s="73">
        <v>0</v>
      </c>
      <c r="F36" s="135">
        <v>0</v>
      </c>
      <c r="G36" s="135">
        <v>0</v>
      </c>
      <c r="H36" s="128">
        <f t="shared" si="1"/>
        <v>0</v>
      </c>
      <c r="I36" s="128"/>
      <c r="J36" s="135">
        <v>0</v>
      </c>
      <c r="K36" s="128">
        <v>0</v>
      </c>
      <c r="L36" s="135">
        <v>0</v>
      </c>
      <c r="M36" s="135">
        <v>0</v>
      </c>
      <c r="N36" s="128">
        <f t="shared" si="2"/>
        <v>0</v>
      </c>
      <c r="O36" s="128" t="str">
        <f t="shared" si="0"/>
        <v>N.A.</v>
      </c>
    </row>
    <row r="37" spans="1:15" s="13" customFormat="1" ht="18" customHeight="1" x14ac:dyDescent="0.2">
      <c r="A37" s="132">
        <v>21</v>
      </c>
      <c r="B37" s="133" t="s">
        <v>84</v>
      </c>
      <c r="C37" s="134" t="s">
        <v>339</v>
      </c>
      <c r="D37" s="135">
        <v>0</v>
      </c>
      <c r="E37" s="73">
        <v>0</v>
      </c>
      <c r="F37" s="135">
        <v>0</v>
      </c>
      <c r="G37" s="135">
        <v>0</v>
      </c>
      <c r="H37" s="128">
        <f t="shared" si="1"/>
        <v>0</v>
      </c>
      <c r="I37" s="128"/>
      <c r="J37" s="135">
        <v>0</v>
      </c>
      <c r="K37" s="128">
        <v>0</v>
      </c>
      <c r="L37" s="135">
        <v>0</v>
      </c>
      <c r="M37" s="135">
        <v>0</v>
      </c>
      <c r="N37" s="128">
        <f t="shared" si="2"/>
        <v>0</v>
      </c>
      <c r="O37" s="128" t="str">
        <f t="shared" si="0"/>
        <v>N.A.</v>
      </c>
    </row>
    <row r="38" spans="1:15" s="13" customFormat="1" ht="18" customHeight="1" x14ac:dyDescent="0.2">
      <c r="A38" s="132">
        <v>22</v>
      </c>
      <c r="B38" s="133" t="s">
        <v>84</v>
      </c>
      <c r="C38" s="134" t="s">
        <v>338</v>
      </c>
      <c r="D38" s="135">
        <v>0</v>
      </c>
      <c r="E38" s="73">
        <v>0</v>
      </c>
      <c r="F38" s="135">
        <v>0</v>
      </c>
      <c r="G38" s="135">
        <v>0</v>
      </c>
      <c r="H38" s="128">
        <f t="shared" si="1"/>
        <v>0</v>
      </c>
      <c r="I38" s="128"/>
      <c r="J38" s="135">
        <v>0</v>
      </c>
      <c r="K38" s="128">
        <v>0</v>
      </c>
      <c r="L38" s="135">
        <v>0</v>
      </c>
      <c r="M38" s="135">
        <v>0</v>
      </c>
      <c r="N38" s="128">
        <f t="shared" si="2"/>
        <v>0</v>
      </c>
      <c r="O38" s="128" t="str">
        <f t="shared" si="0"/>
        <v>N.A.</v>
      </c>
    </row>
    <row r="39" spans="1:15" s="13" customFormat="1" ht="18" customHeight="1" x14ac:dyDescent="0.2">
      <c r="A39" s="132">
        <v>23</v>
      </c>
      <c r="B39" s="133" t="s">
        <v>84</v>
      </c>
      <c r="C39" s="134" t="s">
        <v>337</v>
      </c>
      <c r="D39" s="135">
        <v>0</v>
      </c>
      <c r="E39" s="73">
        <v>0</v>
      </c>
      <c r="F39" s="135">
        <v>0</v>
      </c>
      <c r="G39" s="135">
        <v>0</v>
      </c>
      <c r="H39" s="128">
        <f t="shared" si="1"/>
        <v>0</v>
      </c>
      <c r="I39" s="128"/>
      <c r="J39" s="135">
        <v>0</v>
      </c>
      <c r="K39" s="128">
        <v>0</v>
      </c>
      <c r="L39" s="135">
        <v>0</v>
      </c>
      <c r="M39" s="135">
        <v>0</v>
      </c>
      <c r="N39" s="128">
        <f t="shared" si="2"/>
        <v>0</v>
      </c>
      <c r="O39" s="128" t="str">
        <f t="shared" si="0"/>
        <v>N.A.</v>
      </c>
    </row>
    <row r="40" spans="1:15" s="13" customFormat="1" ht="18" customHeight="1" x14ac:dyDescent="0.2">
      <c r="A40" s="132">
        <v>24</v>
      </c>
      <c r="B40" s="133" t="s">
        <v>84</v>
      </c>
      <c r="C40" s="134" t="s">
        <v>336</v>
      </c>
      <c r="D40" s="135">
        <v>0</v>
      </c>
      <c r="E40" s="73">
        <v>0</v>
      </c>
      <c r="F40" s="135">
        <v>0</v>
      </c>
      <c r="G40" s="135">
        <v>0</v>
      </c>
      <c r="H40" s="128">
        <f t="shared" si="1"/>
        <v>0</v>
      </c>
      <c r="I40" s="128"/>
      <c r="J40" s="135">
        <v>0</v>
      </c>
      <c r="K40" s="128">
        <v>0</v>
      </c>
      <c r="L40" s="135">
        <v>0</v>
      </c>
      <c r="M40" s="135">
        <v>0</v>
      </c>
      <c r="N40" s="128">
        <f t="shared" si="2"/>
        <v>0</v>
      </c>
      <c r="O40" s="128" t="str">
        <f t="shared" si="0"/>
        <v>N.A.</v>
      </c>
    </row>
    <row r="41" spans="1:15" s="13" customFormat="1" ht="18" customHeight="1" x14ac:dyDescent="0.2">
      <c r="A41" s="132">
        <v>25</v>
      </c>
      <c r="B41" s="133" t="s">
        <v>92</v>
      </c>
      <c r="C41" s="134" t="s">
        <v>335</v>
      </c>
      <c r="D41" s="135">
        <v>0</v>
      </c>
      <c r="E41" s="73">
        <v>0</v>
      </c>
      <c r="F41" s="135">
        <v>0</v>
      </c>
      <c r="G41" s="135">
        <v>0</v>
      </c>
      <c r="H41" s="128">
        <f t="shared" si="1"/>
        <v>0</v>
      </c>
      <c r="I41" s="128"/>
      <c r="J41" s="135">
        <v>0</v>
      </c>
      <c r="K41" s="128">
        <v>0</v>
      </c>
      <c r="L41" s="135">
        <v>0</v>
      </c>
      <c r="M41" s="135">
        <v>0</v>
      </c>
      <c r="N41" s="128">
        <f t="shared" si="2"/>
        <v>0</v>
      </c>
      <c r="O41" s="128" t="str">
        <f t="shared" si="0"/>
        <v>N.A.</v>
      </c>
    </row>
    <row r="42" spans="1:15" s="13" customFormat="1" ht="18" customHeight="1" x14ac:dyDescent="0.2">
      <c r="A42" s="132">
        <v>26</v>
      </c>
      <c r="B42" s="133" t="s">
        <v>334</v>
      </c>
      <c r="C42" s="134" t="s">
        <v>333</v>
      </c>
      <c r="D42" s="135">
        <v>0</v>
      </c>
      <c r="E42" s="73">
        <v>0</v>
      </c>
      <c r="F42" s="135">
        <v>0</v>
      </c>
      <c r="G42" s="135">
        <v>0</v>
      </c>
      <c r="H42" s="128">
        <f t="shared" si="1"/>
        <v>0</v>
      </c>
      <c r="I42" s="128"/>
      <c r="J42" s="135">
        <v>0</v>
      </c>
      <c r="K42" s="128">
        <v>0</v>
      </c>
      <c r="L42" s="135">
        <v>0</v>
      </c>
      <c r="M42" s="135">
        <v>0</v>
      </c>
      <c r="N42" s="128">
        <f t="shared" si="2"/>
        <v>0</v>
      </c>
      <c r="O42" s="128" t="str">
        <f t="shared" si="0"/>
        <v>N.A.</v>
      </c>
    </row>
    <row r="43" spans="1:15" s="13" customFormat="1" ht="18" customHeight="1" x14ac:dyDescent="0.2">
      <c r="A43" s="132">
        <v>27</v>
      </c>
      <c r="B43" s="133" t="s">
        <v>90</v>
      </c>
      <c r="C43" s="134" t="s">
        <v>332</v>
      </c>
      <c r="D43" s="135">
        <v>0</v>
      </c>
      <c r="E43" s="73">
        <v>0</v>
      </c>
      <c r="F43" s="135">
        <v>0</v>
      </c>
      <c r="G43" s="135">
        <v>0</v>
      </c>
      <c r="H43" s="128">
        <f t="shared" si="1"/>
        <v>0</v>
      </c>
      <c r="I43" s="128"/>
      <c r="J43" s="135">
        <v>0</v>
      </c>
      <c r="K43" s="128">
        <v>0</v>
      </c>
      <c r="L43" s="135">
        <v>0</v>
      </c>
      <c r="M43" s="135">
        <v>0</v>
      </c>
      <c r="N43" s="128">
        <f t="shared" si="2"/>
        <v>0</v>
      </c>
      <c r="O43" s="128" t="str">
        <f t="shared" si="0"/>
        <v>N.A.</v>
      </c>
    </row>
    <row r="44" spans="1:15" s="13" customFormat="1" ht="18" customHeight="1" x14ac:dyDescent="0.2">
      <c r="A44" s="132">
        <v>28</v>
      </c>
      <c r="B44" s="133" t="s">
        <v>90</v>
      </c>
      <c r="C44" s="134" t="s">
        <v>331</v>
      </c>
      <c r="D44" s="135">
        <v>0</v>
      </c>
      <c r="E44" s="73">
        <v>0</v>
      </c>
      <c r="F44" s="135">
        <v>0</v>
      </c>
      <c r="G44" s="135">
        <v>0</v>
      </c>
      <c r="H44" s="128">
        <f t="shared" si="1"/>
        <v>0</v>
      </c>
      <c r="I44" s="128"/>
      <c r="J44" s="135">
        <v>0</v>
      </c>
      <c r="K44" s="128">
        <v>0</v>
      </c>
      <c r="L44" s="135">
        <v>0</v>
      </c>
      <c r="M44" s="135">
        <v>0</v>
      </c>
      <c r="N44" s="128">
        <f t="shared" si="2"/>
        <v>0</v>
      </c>
      <c r="O44" s="128" t="str">
        <f t="shared" si="0"/>
        <v>N.A.</v>
      </c>
    </row>
    <row r="45" spans="1:15" s="13" customFormat="1" ht="18" customHeight="1" x14ac:dyDescent="0.2">
      <c r="A45" s="132">
        <v>29</v>
      </c>
      <c r="B45" s="133" t="s">
        <v>90</v>
      </c>
      <c r="C45" s="134" t="s">
        <v>330</v>
      </c>
      <c r="D45" s="135">
        <v>0</v>
      </c>
      <c r="E45" s="73">
        <v>0</v>
      </c>
      <c r="F45" s="135">
        <v>0</v>
      </c>
      <c r="G45" s="135">
        <v>0</v>
      </c>
      <c r="H45" s="128">
        <f t="shared" si="1"/>
        <v>0</v>
      </c>
      <c r="I45" s="128"/>
      <c r="J45" s="135">
        <v>0</v>
      </c>
      <c r="K45" s="128">
        <v>0</v>
      </c>
      <c r="L45" s="135">
        <v>0</v>
      </c>
      <c r="M45" s="135">
        <v>0</v>
      </c>
      <c r="N45" s="128">
        <f t="shared" si="2"/>
        <v>0</v>
      </c>
      <c r="O45" s="128" t="str">
        <f t="shared" si="0"/>
        <v>N.A.</v>
      </c>
    </row>
    <row r="46" spans="1:15" s="13" customFormat="1" ht="18" customHeight="1" x14ac:dyDescent="0.2">
      <c r="A46" s="132">
        <v>30</v>
      </c>
      <c r="B46" s="133" t="s">
        <v>90</v>
      </c>
      <c r="C46" s="134" t="s">
        <v>329</v>
      </c>
      <c r="D46" s="135">
        <v>0</v>
      </c>
      <c r="E46" s="73">
        <v>0</v>
      </c>
      <c r="F46" s="135">
        <v>0</v>
      </c>
      <c r="G46" s="135">
        <v>0</v>
      </c>
      <c r="H46" s="128">
        <f t="shared" si="1"/>
        <v>0</v>
      </c>
      <c r="I46" s="128"/>
      <c r="J46" s="135">
        <v>0</v>
      </c>
      <c r="K46" s="128">
        <v>0</v>
      </c>
      <c r="L46" s="135">
        <v>0</v>
      </c>
      <c r="M46" s="135">
        <v>0</v>
      </c>
      <c r="N46" s="128">
        <f t="shared" si="2"/>
        <v>0</v>
      </c>
      <c r="O46" s="128" t="str">
        <f t="shared" si="0"/>
        <v>N.A.</v>
      </c>
    </row>
    <row r="47" spans="1:15" s="13" customFormat="1" ht="18" customHeight="1" x14ac:dyDescent="0.2">
      <c r="A47" s="132">
        <v>31</v>
      </c>
      <c r="B47" s="133" t="s">
        <v>90</v>
      </c>
      <c r="C47" s="134" t="s">
        <v>328</v>
      </c>
      <c r="D47" s="135">
        <v>0</v>
      </c>
      <c r="E47" s="73">
        <v>0</v>
      </c>
      <c r="F47" s="135">
        <v>0</v>
      </c>
      <c r="G47" s="135">
        <v>0</v>
      </c>
      <c r="H47" s="128">
        <f t="shared" si="1"/>
        <v>0</v>
      </c>
      <c r="I47" s="128"/>
      <c r="J47" s="135">
        <v>0</v>
      </c>
      <c r="K47" s="128">
        <v>0</v>
      </c>
      <c r="L47" s="135">
        <v>0</v>
      </c>
      <c r="M47" s="135">
        <v>0</v>
      </c>
      <c r="N47" s="128">
        <f t="shared" si="2"/>
        <v>0</v>
      </c>
      <c r="O47" s="128" t="str">
        <f t="shared" si="0"/>
        <v>N.A.</v>
      </c>
    </row>
    <row r="48" spans="1:15" s="13" customFormat="1" ht="18" customHeight="1" x14ac:dyDescent="0.2">
      <c r="A48" s="132">
        <v>32</v>
      </c>
      <c r="B48" s="133" t="s">
        <v>84</v>
      </c>
      <c r="C48" s="134" t="s">
        <v>327</v>
      </c>
      <c r="D48" s="135">
        <v>0</v>
      </c>
      <c r="E48" s="73">
        <v>0</v>
      </c>
      <c r="F48" s="135">
        <v>0</v>
      </c>
      <c r="G48" s="135">
        <v>0</v>
      </c>
      <c r="H48" s="128">
        <f t="shared" si="1"/>
        <v>0</v>
      </c>
      <c r="I48" s="128"/>
      <c r="J48" s="135">
        <v>0</v>
      </c>
      <c r="K48" s="128">
        <v>0</v>
      </c>
      <c r="L48" s="135">
        <v>0</v>
      </c>
      <c r="M48" s="135">
        <v>0</v>
      </c>
      <c r="N48" s="128">
        <f t="shared" si="2"/>
        <v>0</v>
      </c>
      <c r="O48" s="128" t="str">
        <f t="shared" si="0"/>
        <v>N.A.</v>
      </c>
    </row>
    <row r="49" spans="1:15" s="13" customFormat="1" ht="18" customHeight="1" x14ac:dyDescent="0.2">
      <c r="A49" s="132">
        <v>33</v>
      </c>
      <c r="B49" s="133" t="s">
        <v>84</v>
      </c>
      <c r="C49" s="134" t="s">
        <v>326</v>
      </c>
      <c r="D49" s="135">
        <v>0</v>
      </c>
      <c r="E49" s="73">
        <v>0</v>
      </c>
      <c r="F49" s="135">
        <v>0</v>
      </c>
      <c r="G49" s="135">
        <v>0</v>
      </c>
      <c r="H49" s="128">
        <f t="shared" si="1"/>
        <v>0</v>
      </c>
      <c r="I49" s="128"/>
      <c r="J49" s="135">
        <v>0</v>
      </c>
      <c r="K49" s="128">
        <v>0</v>
      </c>
      <c r="L49" s="135">
        <v>0</v>
      </c>
      <c r="M49" s="135">
        <v>0</v>
      </c>
      <c r="N49" s="128">
        <f t="shared" si="2"/>
        <v>0</v>
      </c>
      <c r="O49" s="128" t="str">
        <f t="shared" si="0"/>
        <v>N.A.</v>
      </c>
    </row>
    <row r="50" spans="1:15" s="13" customFormat="1" ht="18" customHeight="1" x14ac:dyDescent="0.2">
      <c r="A50" s="132">
        <v>34</v>
      </c>
      <c r="B50" s="133" t="s">
        <v>84</v>
      </c>
      <c r="C50" s="134" t="s">
        <v>325</v>
      </c>
      <c r="D50" s="135">
        <v>0</v>
      </c>
      <c r="E50" s="73">
        <v>0</v>
      </c>
      <c r="F50" s="135">
        <v>0</v>
      </c>
      <c r="G50" s="135">
        <v>0</v>
      </c>
      <c r="H50" s="128">
        <f t="shared" si="1"/>
        <v>0</v>
      </c>
      <c r="I50" s="128"/>
      <c r="J50" s="135">
        <v>0</v>
      </c>
      <c r="K50" s="128">
        <v>0</v>
      </c>
      <c r="L50" s="135">
        <v>0</v>
      </c>
      <c r="M50" s="135">
        <v>0</v>
      </c>
      <c r="N50" s="128">
        <f t="shared" si="2"/>
        <v>0</v>
      </c>
      <c r="O50" s="128" t="str">
        <f t="shared" si="0"/>
        <v>N.A.</v>
      </c>
    </row>
    <row r="51" spans="1:15" s="13" customFormat="1" ht="18" customHeight="1" x14ac:dyDescent="0.2">
      <c r="A51" s="132">
        <v>35</v>
      </c>
      <c r="B51" s="133" t="s">
        <v>84</v>
      </c>
      <c r="C51" s="134" t="s">
        <v>324</v>
      </c>
      <c r="D51" s="135">
        <v>0</v>
      </c>
      <c r="E51" s="73">
        <v>0</v>
      </c>
      <c r="F51" s="135">
        <v>0</v>
      </c>
      <c r="G51" s="135">
        <v>0</v>
      </c>
      <c r="H51" s="128">
        <f t="shared" si="1"/>
        <v>0</v>
      </c>
      <c r="I51" s="128"/>
      <c r="J51" s="135">
        <v>0</v>
      </c>
      <c r="K51" s="128">
        <v>0</v>
      </c>
      <c r="L51" s="135">
        <v>0</v>
      </c>
      <c r="M51" s="135">
        <v>0</v>
      </c>
      <c r="N51" s="128">
        <f t="shared" si="2"/>
        <v>0</v>
      </c>
      <c r="O51" s="128" t="str">
        <f t="shared" si="0"/>
        <v>N.A.</v>
      </c>
    </row>
    <row r="52" spans="1:15" s="13" customFormat="1" ht="18" customHeight="1" x14ac:dyDescent="0.2">
      <c r="A52" s="132">
        <v>36</v>
      </c>
      <c r="B52" s="133" t="s">
        <v>84</v>
      </c>
      <c r="C52" s="134" t="s">
        <v>323</v>
      </c>
      <c r="D52" s="135">
        <v>0</v>
      </c>
      <c r="E52" s="73">
        <v>0</v>
      </c>
      <c r="F52" s="135">
        <v>0</v>
      </c>
      <c r="G52" s="135">
        <v>0</v>
      </c>
      <c r="H52" s="128">
        <f t="shared" si="1"/>
        <v>0</v>
      </c>
      <c r="I52" s="128"/>
      <c r="J52" s="135">
        <v>0</v>
      </c>
      <c r="K52" s="128">
        <v>0</v>
      </c>
      <c r="L52" s="135">
        <v>0</v>
      </c>
      <c r="M52" s="135">
        <v>0</v>
      </c>
      <c r="N52" s="128">
        <f t="shared" si="2"/>
        <v>0</v>
      </c>
      <c r="O52" s="128" t="str">
        <f t="shared" si="0"/>
        <v>N.A.</v>
      </c>
    </row>
    <row r="53" spans="1:15" s="13" customFormat="1" ht="18" customHeight="1" x14ac:dyDescent="0.2">
      <c r="A53" s="132">
        <v>37</v>
      </c>
      <c r="B53" s="133" t="s">
        <v>84</v>
      </c>
      <c r="C53" s="134" t="s">
        <v>322</v>
      </c>
      <c r="D53" s="135">
        <v>0</v>
      </c>
      <c r="E53" s="73">
        <v>0</v>
      </c>
      <c r="F53" s="135">
        <v>0</v>
      </c>
      <c r="G53" s="135">
        <v>0</v>
      </c>
      <c r="H53" s="128">
        <f t="shared" si="1"/>
        <v>0</v>
      </c>
      <c r="I53" s="128"/>
      <c r="J53" s="135">
        <v>0</v>
      </c>
      <c r="K53" s="128">
        <v>0</v>
      </c>
      <c r="L53" s="135">
        <v>0</v>
      </c>
      <c r="M53" s="135">
        <v>0</v>
      </c>
      <c r="N53" s="128">
        <f t="shared" si="2"/>
        <v>0</v>
      </c>
      <c r="O53" s="128" t="str">
        <f t="shared" si="0"/>
        <v>N.A.</v>
      </c>
    </row>
    <row r="54" spans="1:15" s="13" customFormat="1" ht="18" customHeight="1" x14ac:dyDescent="0.2">
      <c r="A54" s="132">
        <v>38</v>
      </c>
      <c r="B54" s="133" t="s">
        <v>102</v>
      </c>
      <c r="C54" s="134" t="s">
        <v>321</v>
      </c>
      <c r="D54" s="135">
        <v>0</v>
      </c>
      <c r="E54" s="73">
        <v>0</v>
      </c>
      <c r="F54" s="135">
        <v>0</v>
      </c>
      <c r="G54" s="135">
        <v>0</v>
      </c>
      <c r="H54" s="128">
        <f t="shared" si="1"/>
        <v>0</v>
      </c>
      <c r="I54" s="128"/>
      <c r="J54" s="135">
        <v>0</v>
      </c>
      <c r="K54" s="128">
        <v>0</v>
      </c>
      <c r="L54" s="135">
        <v>0</v>
      </c>
      <c r="M54" s="135">
        <v>0</v>
      </c>
      <c r="N54" s="128">
        <f t="shared" si="2"/>
        <v>0</v>
      </c>
      <c r="O54" s="128" t="str">
        <f t="shared" si="0"/>
        <v>N.A.</v>
      </c>
    </row>
    <row r="55" spans="1:15" s="13" customFormat="1" ht="18" customHeight="1" x14ac:dyDescent="0.2">
      <c r="A55" s="132">
        <v>39</v>
      </c>
      <c r="B55" s="133" t="s">
        <v>90</v>
      </c>
      <c r="C55" s="134" t="s">
        <v>320</v>
      </c>
      <c r="D55" s="135">
        <v>0</v>
      </c>
      <c r="E55" s="73">
        <v>0</v>
      </c>
      <c r="F55" s="135">
        <v>0</v>
      </c>
      <c r="G55" s="135">
        <v>0</v>
      </c>
      <c r="H55" s="128">
        <f t="shared" si="1"/>
        <v>0</v>
      </c>
      <c r="I55" s="128"/>
      <c r="J55" s="135">
        <v>0</v>
      </c>
      <c r="K55" s="128">
        <v>0</v>
      </c>
      <c r="L55" s="135">
        <v>0</v>
      </c>
      <c r="M55" s="135">
        <v>0</v>
      </c>
      <c r="N55" s="128">
        <f t="shared" si="2"/>
        <v>0</v>
      </c>
      <c r="O55" s="128" t="str">
        <f t="shared" si="0"/>
        <v>N.A.</v>
      </c>
    </row>
    <row r="56" spans="1:15" s="13" customFormat="1" ht="18" customHeight="1" x14ac:dyDescent="0.2">
      <c r="A56" s="132">
        <v>40</v>
      </c>
      <c r="B56" s="133" t="s">
        <v>90</v>
      </c>
      <c r="C56" s="134" t="s">
        <v>319</v>
      </c>
      <c r="D56" s="135">
        <v>0</v>
      </c>
      <c r="E56" s="73">
        <v>0</v>
      </c>
      <c r="F56" s="135">
        <v>0</v>
      </c>
      <c r="G56" s="135">
        <v>0</v>
      </c>
      <c r="H56" s="128">
        <f t="shared" si="1"/>
        <v>0</v>
      </c>
      <c r="I56" s="128"/>
      <c r="J56" s="135">
        <v>0</v>
      </c>
      <c r="K56" s="128">
        <v>0</v>
      </c>
      <c r="L56" s="135">
        <v>0</v>
      </c>
      <c r="M56" s="135">
        <v>0</v>
      </c>
      <c r="N56" s="128">
        <f t="shared" si="2"/>
        <v>0</v>
      </c>
      <c r="O56" s="128" t="str">
        <f t="shared" si="0"/>
        <v>N.A.</v>
      </c>
    </row>
    <row r="57" spans="1:15" s="13" customFormat="1" ht="18" customHeight="1" x14ac:dyDescent="0.2">
      <c r="A57" s="132">
        <v>41</v>
      </c>
      <c r="B57" s="133" t="s">
        <v>90</v>
      </c>
      <c r="C57" s="134" t="s">
        <v>318</v>
      </c>
      <c r="D57" s="135">
        <v>0</v>
      </c>
      <c r="E57" s="73">
        <v>0</v>
      </c>
      <c r="F57" s="135">
        <v>0</v>
      </c>
      <c r="G57" s="135">
        <v>0</v>
      </c>
      <c r="H57" s="128">
        <f t="shared" si="1"/>
        <v>0</v>
      </c>
      <c r="I57" s="128"/>
      <c r="J57" s="135">
        <v>0</v>
      </c>
      <c r="K57" s="128">
        <v>0</v>
      </c>
      <c r="L57" s="135">
        <v>0</v>
      </c>
      <c r="M57" s="135">
        <v>0</v>
      </c>
      <c r="N57" s="128">
        <f t="shared" si="2"/>
        <v>0</v>
      </c>
      <c r="O57" s="128" t="str">
        <f t="shared" si="0"/>
        <v>N.A.</v>
      </c>
    </row>
    <row r="58" spans="1:15" s="13" customFormat="1" ht="18" customHeight="1" x14ac:dyDescent="0.2">
      <c r="A58" s="132">
        <v>42</v>
      </c>
      <c r="B58" s="133" t="s">
        <v>90</v>
      </c>
      <c r="C58" s="134" t="s">
        <v>317</v>
      </c>
      <c r="D58" s="135">
        <v>0</v>
      </c>
      <c r="E58" s="73">
        <v>0</v>
      </c>
      <c r="F58" s="135">
        <v>0</v>
      </c>
      <c r="G58" s="135">
        <v>0</v>
      </c>
      <c r="H58" s="128">
        <f t="shared" si="1"/>
        <v>0</v>
      </c>
      <c r="I58" s="128"/>
      <c r="J58" s="135">
        <v>0</v>
      </c>
      <c r="K58" s="128">
        <v>0</v>
      </c>
      <c r="L58" s="135">
        <v>0</v>
      </c>
      <c r="M58" s="135">
        <v>0</v>
      </c>
      <c r="N58" s="128">
        <f t="shared" si="2"/>
        <v>0</v>
      </c>
      <c r="O58" s="128" t="str">
        <f t="shared" si="0"/>
        <v>N.A.</v>
      </c>
    </row>
    <row r="59" spans="1:15" s="13" customFormat="1" ht="18" customHeight="1" x14ac:dyDescent="0.2">
      <c r="A59" s="132">
        <v>43</v>
      </c>
      <c r="B59" s="133" t="s">
        <v>90</v>
      </c>
      <c r="C59" s="134" t="s">
        <v>316</v>
      </c>
      <c r="D59" s="135">
        <v>0</v>
      </c>
      <c r="E59" s="73">
        <v>0</v>
      </c>
      <c r="F59" s="135">
        <v>0</v>
      </c>
      <c r="G59" s="135">
        <v>0</v>
      </c>
      <c r="H59" s="128">
        <f t="shared" si="1"/>
        <v>0</v>
      </c>
      <c r="I59" s="128"/>
      <c r="J59" s="135">
        <v>0</v>
      </c>
      <c r="K59" s="128">
        <v>0</v>
      </c>
      <c r="L59" s="135">
        <v>0</v>
      </c>
      <c r="M59" s="135">
        <v>0</v>
      </c>
      <c r="N59" s="128">
        <f t="shared" si="2"/>
        <v>0</v>
      </c>
      <c r="O59" s="128" t="str">
        <f t="shared" si="0"/>
        <v>N.A.</v>
      </c>
    </row>
    <row r="60" spans="1:15" s="13" customFormat="1" ht="18" customHeight="1" x14ac:dyDescent="0.2">
      <c r="A60" s="132">
        <v>44</v>
      </c>
      <c r="B60" s="133" t="s">
        <v>84</v>
      </c>
      <c r="C60" s="134" t="s">
        <v>315</v>
      </c>
      <c r="D60" s="135">
        <v>0</v>
      </c>
      <c r="E60" s="73">
        <v>0</v>
      </c>
      <c r="F60" s="135">
        <v>0</v>
      </c>
      <c r="G60" s="135">
        <v>0</v>
      </c>
      <c r="H60" s="128">
        <f t="shared" si="1"/>
        <v>0</v>
      </c>
      <c r="I60" s="128"/>
      <c r="J60" s="135">
        <v>0</v>
      </c>
      <c r="K60" s="128">
        <v>0</v>
      </c>
      <c r="L60" s="135">
        <v>0</v>
      </c>
      <c r="M60" s="135">
        <v>0</v>
      </c>
      <c r="N60" s="128">
        <f t="shared" si="2"/>
        <v>0</v>
      </c>
      <c r="O60" s="128" t="str">
        <f t="shared" si="0"/>
        <v>N.A.</v>
      </c>
    </row>
    <row r="61" spans="1:15" s="13" customFormat="1" ht="18" customHeight="1" x14ac:dyDescent="0.2">
      <c r="A61" s="132">
        <v>45</v>
      </c>
      <c r="B61" s="133" t="s">
        <v>84</v>
      </c>
      <c r="C61" s="134" t="s">
        <v>314</v>
      </c>
      <c r="D61" s="135">
        <v>0</v>
      </c>
      <c r="E61" s="73">
        <v>0</v>
      </c>
      <c r="F61" s="135">
        <v>0</v>
      </c>
      <c r="G61" s="135">
        <v>0</v>
      </c>
      <c r="H61" s="128">
        <f t="shared" si="1"/>
        <v>0</v>
      </c>
      <c r="I61" s="128"/>
      <c r="J61" s="135">
        <v>0</v>
      </c>
      <c r="K61" s="128">
        <v>0</v>
      </c>
      <c r="L61" s="135">
        <v>0</v>
      </c>
      <c r="M61" s="135">
        <v>0</v>
      </c>
      <c r="N61" s="128">
        <f t="shared" si="2"/>
        <v>0</v>
      </c>
      <c r="O61" s="128" t="str">
        <f t="shared" si="0"/>
        <v>N.A.</v>
      </c>
    </row>
    <row r="62" spans="1:15" s="13" customFormat="1" ht="18" customHeight="1" x14ac:dyDescent="0.2">
      <c r="A62" s="132">
        <v>46</v>
      </c>
      <c r="B62" s="133" t="s">
        <v>84</v>
      </c>
      <c r="C62" s="134" t="s">
        <v>313</v>
      </c>
      <c r="D62" s="135">
        <v>0</v>
      </c>
      <c r="E62" s="73">
        <v>0</v>
      </c>
      <c r="F62" s="135">
        <v>0</v>
      </c>
      <c r="G62" s="135">
        <v>0</v>
      </c>
      <c r="H62" s="128">
        <f t="shared" si="1"/>
        <v>0</v>
      </c>
      <c r="I62" s="128"/>
      <c r="J62" s="135">
        <v>0</v>
      </c>
      <c r="K62" s="128">
        <v>0</v>
      </c>
      <c r="L62" s="135">
        <v>0</v>
      </c>
      <c r="M62" s="135">
        <v>0</v>
      </c>
      <c r="N62" s="128">
        <f t="shared" si="2"/>
        <v>0</v>
      </c>
      <c r="O62" s="128" t="str">
        <f t="shared" si="0"/>
        <v>N.A.</v>
      </c>
    </row>
    <row r="63" spans="1:15" s="13" customFormat="1" ht="18" customHeight="1" x14ac:dyDescent="0.2">
      <c r="A63" s="132">
        <v>47</v>
      </c>
      <c r="B63" s="133" t="s">
        <v>84</v>
      </c>
      <c r="C63" s="134" t="s">
        <v>312</v>
      </c>
      <c r="D63" s="135">
        <v>0</v>
      </c>
      <c r="E63" s="73">
        <v>0</v>
      </c>
      <c r="F63" s="135">
        <v>0</v>
      </c>
      <c r="G63" s="135">
        <v>0</v>
      </c>
      <c r="H63" s="128">
        <f t="shared" si="1"/>
        <v>0</v>
      </c>
      <c r="I63" s="128"/>
      <c r="J63" s="135">
        <v>0</v>
      </c>
      <c r="K63" s="128">
        <v>0</v>
      </c>
      <c r="L63" s="135">
        <v>0</v>
      </c>
      <c r="M63" s="135">
        <v>0</v>
      </c>
      <c r="N63" s="128">
        <f t="shared" si="2"/>
        <v>0</v>
      </c>
      <c r="O63" s="128" t="str">
        <f t="shared" si="0"/>
        <v>N.A.</v>
      </c>
    </row>
    <row r="64" spans="1:15" s="13" customFormat="1" ht="18" customHeight="1" x14ac:dyDescent="0.2">
      <c r="A64" s="132">
        <v>48</v>
      </c>
      <c r="B64" s="133" t="s">
        <v>124</v>
      </c>
      <c r="C64" s="134" t="s">
        <v>311</v>
      </c>
      <c r="D64" s="135">
        <v>0</v>
      </c>
      <c r="E64" s="73">
        <v>0</v>
      </c>
      <c r="F64" s="135">
        <v>0</v>
      </c>
      <c r="G64" s="135">
        <v>0</v>
      </c>
      <c r="H64" s="128">
        <f t="shared" si="1"/>
        <v>0</v>
      </c>
      <c r="I64" s="128"/>
      <c r="J64" s="135">
        <v>0</v>
      </c>
      <c r="K64" s="128">
        <v>0</v>
      </c>
      <c r="L64" s="135">
        <v>0</v>
      </c>
      <c r="M64" s="135">
        <v>0</v>
      </c>
      <c r="N64" s="128">
        <f t="shared" si="2"/>
        <v>0</v>
      </c>
      <c r="O64" s="128" t="str">
        <f t="shared" si="0"/>
        <v>N.A.</v>
      </c>
    </row>
    <row r="65" spans="1:15" s="13" customFormat="1" ht="18" customHeight="1" x14ac:dyDescent="0.2">
      <c r="A65" s="132">
        <v>49</v>
      </c>
      <c r="B65" s="133" t="s">
        <v>90</v>
      </c>
      <c r="C65" s="134" t="s">
        <v>310</v>
      </c>
      <c r="D65" s="135">
        <v>0</v>
      </c>
      <c r="E65" s="73">
        <v>0</v>
      </c>
      <c r="F65" s="135">
        <v>0</v>
      </c>
      <c r="G65" s="135">
        <v>0</v>
      </c>
      <c r="H65" s="128">
        <f t="shared" si="1"/>
        <v>0</v>
      </c>
      <c r="I65" s="128"/>
      <c r="J65" s="135">
        <v>0</v>
      </c>
      <c r="K65" s="128">
        <v>0</v>
      </c>
      <c r="L65" s="135">
        <v>0</v>
      </c>
      <c r="M65" s="135">
        <v>0</v>
      </c>
      <c r="N65" s="128">
        <f t="shared" si="2"/>
        <v>0</v>
      </c>
      <c r="O65" s="128" t="str">
        <f t="shared" si="0"/>
        <v>N.A.</v>
      </c>
    </row>
    <row r="66" spans="1:15" s="13" customFormat="1" ht="18" customHeight="1" x14ac:dyDescent="0.2">
      <c r="A66" s="132">
        <v>50</v>
      </c>
      <c r="B66" s="133" t="s">
        <v>90</v>
      </c>
      <c r="C66" s="134" t="s">
        <v>309</v>
      </c>
      <c r="D66" s="135">
        <v>0</v>
      </c>
      <c r="E66" s="73">
        <v>0</v>
      </c>
      <c r="F66" s="135">
        <v>0</v>
      </c>
      <c r="G66" s="135">
        <v>0</v>
      </c>
      <c r="H66" s="128">
        <f t="shared" si="1"/>
        <v>0</v>
      </c>
      <c r="I66" s="128"/>
      <c r="J66" s="135">
        <v>0</v>
      </c>
      <c r="K66" s="128">
        <v>0</v>
      </c>
      <c r="L66" s="135">
        <v>0</v>
      </c>
      <c r="M66" s="135">
        <v>0</v>
      </c>
      <c r="N66" s="128">
        <f t="shared" si="2"/>
        <v>0</v>
      </c>
      <c r="O66" s="128" t="str">
        <f t="shared" si="0"/>
        <v>N.A.</v>
      </c>
    </row>
    <row r="67" spans="1:15" s="13" customFormat="1" ht="18" customHeight="1" x14ac:dyDescent="0.2">
      <c r="A67" s="132">
        <v>51</v>
      </c>
      <c r="B67" s="133" t="s">
        <v>90</v>
      </c>
      <c r="C67" s="134" t="s">
        <v>308</v>
      </c>
      <c r="D67" s="135">
        <v>0</v>
      </c>
      <c r="E67" s="73">
        <v>0</v>
      </c>
      <c r="F67" s="135">
        <v>0</v>
      </c>
      <c r="G67" s="135">
        <v>0</v>
      </c>
      <c r="H67" s="128">
        <f t="shared" si="1"/>
        <v>0</v>
      </c>
      <c r="I67" s="128"/>
      <c r="J67" s="135">
        <v>0</v>
      </c>
      <c r="K67" s="128">
        <v>0</v>
      </c>
      <c r="L67" s="135">
        <v>0</v>
      </c>
      <c r="M67" s="135">
        <v>0</v>
      </c>
      <c r="N67" s="128">
        <f t="shared" si="2"/>
        <v>0</v>
      </c>
      <c r="O67" s="128" t="str">
        <f t="shared" si="0"/>
        <v>N.A.</v>
      </c>
    </row>
    <row r="68" spans="1:15" s="13" customFormat="1" ht="18" customHeight="1" x14ac:dyDescent="0.2">
      <c r="A68" s="132">
        <v>52</v>
      </c>
      <c r="B68" s="133" t="s">
        <v>90</v>
      </c>
      <c r="C68" s="134" t="s">
        <v>307</v>
      </c>
      <c r="D68" s="135">
        <v>0</v>
      </c>
      <c r="E68" s="73">
        <v>0</v>
      </c>
      <c r="F68" s="135">
        <v>0</v>
      </c>
      <c r="G68" s="135">
        <v>0</v>
      </c>
      <c r="H68" s="128">
        <f t="shared" si="1"/>
        <v>0</v>
      </c>
      <c r="I68" s="128"/>
      <c r="J68" s="135">
        <v>0</v>
      </c>
      <c r="K68" s="128">
        <v>0</v>
      </c>
      <c r="L68" s="135">
        <v>0</v>
      </c>
      <c r="M68" s="135">
        <v>0</v>
      </c>
      <c r="N68" s="128">
        <f t="shared" si="2"/>
        <v>0</v>
      </c>
      <c r="O68" s="128" t="str">
        <f t="shared" si="0"/>
        <v>N.A.</v>
      </c>
    </row>
    <row r="69" spans="1:15" s="13" customFormat="1" ht="18" customHeight="1" x14ac:dyDescent="0.2">
      <c r="A69" s="132">
        <v>53</v>
      </c>
      <c r="B69" s="133" t="s">
        <v>90</v>
      </c>
      <c r="C69" s="134" t="s">
        <v>306</v>
      </c>
      <c r="D69" s="135">
        <v>0</v>
      </c>
      <c r="E69" s="73">
        <v>0</v>
      </c>
      <c r="F69" s="135">
        <v>0</v>
      </c>
      <c r="G69" s="135">
        <v>0</v>
      </c>
      <c r="H69" s="128">
        <f t="shared" si="1"/>
        <v>0</v>
      </c>
      <c r="I69" s="128"/>
      <c r="J69" s="135">
        <v>0</v>
      </c>
      <c r="K69" s="128">
        <v>0</v>
      </c>
      <c r="L69" s="135">
        <v>0</v>
      </c>
      <c r="M69" s="135">
        <v>0</v>
      </c>
      <c r="N69" s="128">
        <f t="shared" si="2"/>
        <v>0</v>
      </c>
      <c r="O69" s="128" t="str">
        <f t="shared" si="0"/>
        <v>N.A.</v>
      </c>
    </row>
    <row r="70" spans="1:15" s="13" customFormat="1" ht="18" customHeight="1" x14ac:dyDescent="0.2">
      <c r="A70" s="132">
        <v>54</v>
      </c>
      <c r="B70" s="133" t="s">
        <v>90</v>
      </c>
      <c r="C70" s="134" t="s">
        <v>305</v>
      </c>
      <c r="D70" s="135">
        <v>0</v>
      </c>
      <c r="E70" s="73">
        <v>0</v>
      </c>
      <c r="F70" s="135">
        <v>0</v>
      </c>
      <c r="G70" s="135">
        <v>0</v>
      </c>
      <c r="H70" s="128">
        <f t="shared" si="1"/>
        <v>0</v>
      </c>
      <c r="I70" s="128"/>
      <c r="J70" s="135">
        <v>0</v>
      </c>
      <c r="K70" s="128">
        <v>0</v>
      </c>
      <c r="L70" s="135">
        <v>0</v>
      </c>
      <c r="M70" s="135">
        <v>0</v>
      </c>
      <c r="N70" s="128">
        <f t="shared" si="2"/>
        <v>0</v>
      </c>
      <c r="O70" s="128" t="str">
        <f t="shared" si="0"/>
        <v>N.A.</v>
      </c>
    </row>
    <row r="71" spans="1:15" s="13" customFormat="1" ht="18" customHeight="1" x14ac:dyDescent="0.2">
      <c r="A71" s="132">
        <v>55</v>
      </c>
      <c r="B71" s="133" t="s">
        <v>90</v>
      </c>
      <c r="C71" s="134" t="s">
        <v>304</v>
      </c>
      <c r="D71" s="135">
        <v>0</v>
      </c>
      <c r="E71" s="73">
        <v>0</v>
      </c>
      <c r="F71" s="135">
        <v>0</v>
      </c>
      <c r="G71" s="135">
        <v>0</v>
      </c>
      <c r="H71" s="128">
        <f t="shared" si="1"/>
        <v>0</v>
      </c>
      <c r="I71" s="128"/>
      <c r="J71" s="135">
        <v>0</v>
      </c>
      <c r="K71" s="128">
        <v>0</v>
      </c>
      <c r="L71" s="135">
        <v>0</v>
      </c>
      <c r="M71" s="135">
        <v>0</v>
      </c>
      <c r="N71" s="128">
        <f t="shared" si="2"/>
        <v>0</v>
      </c>
      <c r="O71" s="128" t="str">
        <f t="shared" si="0"/>
        <v>N.A.</v>
      </c>
    </row>
    <row r="72" spans="1:15" s="13" customFormat="1" ht="18" customHeight="1" x14ac:dyDescent="0.2">
      <c r="A72" s="132">
        <v>57</v>
      </c>
      <c r="B72" s="133" t="s">
        <v>90</v>
      </c>
      <c r="C72" s="134" t="s">
        <v>303</v>
      </c>
      <c r="D72" s="135">
        <v>0</v>
      </c>
      <c r="E72" s="73">
        <v>0</v>
      </c>
      <c r="F72" s="135">
        <v>0</v>
      </c>
      <c r="G72" s="135">
        <v>0</v>
      </c>
      <c r="H72" s="128">
        <f t="shared" si="1"/>
        <v>0</v>
      </c>
      <c r="I72" s="128"/>
      <c r="J72" s="135">
        <v>0</v>
      </c>
      <c r="K72" s="128">
        <v>0</v>
      </c>
      <c r="L72" s="135">
        <v>0</v>
      </c>
      <c r="M72" s="135">
        <v>0</v>
      </c>
      <c r="N72" s="128">
        <f t="shared" si="2"/>
        <v>0</v>
      </c>
      <c r="O72" s="128" t="str">
        <f t="shared" si="0"/>
        <v>N.A.</v>
      </c>
    </row>
    <row r="73" spans="1:15" s="13" customFormat="1" ht="18" customHeight="1" x14ac:dyDescent="0.2">
      <c r="A73" s="132">
        <v>58</v>
      </c>
      <c r="B73" s="133" t="s">
        <v>84</v>
      </c>
      <c r="C73" s="134" t="s">
        <v>302</v>
      </c>
      <c r="D73" s="135">
        <v>0</v>
      </c>
      <c r="E73" s="73">
        <v>0</v>
      </c>
      <c r="F73" s="135">
        <v>0</v>
      </c>
      <c r="G73" s="135">
        <v>0</v>
      </c>
      <c r="H73" s="128">
        <f t="shared" si="1"/>
        <v>0</v>
      </c>
      <c r="I73" s="128"/>
      <c r="J73" s="135">
        <v>0</v>
      </c>
      <c r="K73" s="128">
        <v>0</v>
      </c>
      <c r="L73" s="135">
        <v>0</v>
      </c>
      <c r="M73" s="135">
        <v>0</v>
      </c>
      <c r="N73" s="128">
        <f t="shared" si="2"/>
        <v>0</v>
      </c>
      <c r="O73" s="128" t="str">
        <f t="shared" si="0"/>
        <v>N.A.</v>
      </c>
    </row>
    <row r="74" spans="1:15" s="13" customFormat="1" ht="18" customHeight="1" x14ac:dyDescent="0.2">
      <c r="A74" s="132">
        <v>59</v>
      </c>
      <c r="B74" s="133" t="s">
        <v>84</v>
      </c>
      <c r="C74" s="134" t="s">
        <v>301</v>
      </c>
      <c r="D74" s="135">
        <v>0</v>
      </c>
      <c r="E74" s="73">
        <v>0</v>
      </c>
      <c r="F74" s="135">
        <v>0</v>
      </c>
      <c r="G74" s="135">
        <v>0</v>
      </c>
      <c r="H74" s="128">
        <f t="shared" si="1"/>
        <v>0</v>
      </c>
      <c r="I74" s="128"/>
      <c r="J74" s="135">
        <v>0</v>
      </c>
      <c r="K74" s="128">
        <v>0</v>
      </c>
      <c r="L74" s="135">
        <v>0</v>
      </c>
      <c r="M74" s="135">
        <v>0</v>
      </c>
      <c r="N74" s="128">
        <f t="shared" si="2"/>
        <v>0</v>
      </c>
      <c r="O74" s="128" t="str">
        <f t="shared" si="0"/>
        <v>N.A.</v>
      </c>
    </row>
    <row r="75" spans="1:15" s="13" customFormat="1" ht="18" customHeight="1" x14ac:dyDescent="0.2">
      <c r="A75" s="132">
        <v>60</v>
      </c>
      <c r="B75" s="133" t="s">
        <v>185</v>
      </c>
      <c r="C75" s="134" t="s">
        <v>300</v>
      </c>
      <c r="D75" s="135">
        <v>0</v>
      </c>
      <c r="E75" s="73">
        <v>0</v>
      </c>
      <c r="F75" s="135">
        <v>0</v>
      </c>
      <c r="G75" s="135">
        <v>0</v>
      </c>
      <c r="H75" s="128">
        <f t="shared" si="1"/>
        <v>0</v>
      </c>
      <c r="I75" s="128"/>
      <c r="J75" s="135">
        <v>0</v>
      </c>
      <c r="K75" s="128">
        <v>0</v>
      </c>
      <c r="L75" s="135">
        <v>0</v>
      </c>
      <c r="M75" s="135">
        <v>0</v>
      </c>
      <c r="N75" s="128">
        <f t="shared" si="2"/>
        <v>0</v>
      </c>
      <c r="O75" s="128" t="str">
        <f t="shared" si="0"/>
        <v>N.A.</v>
      </c>
    </row>
    <row r="76" spans="1:15" s="13" customFormat="1" ht="18" customHeight="1" x14ac:dyDescent="0.2">
      <c r="A76" s="132">
        <v>61</v>
      </c>
      <c r="B76" s="133" t="s">
        <v>102</v>
      </c>
      <c r="C76" s="134" t="s">
        <v>299</v>
      </c>
      <c r="D76" s="135">
        <v>0</v>
      </c>
      <c r="E76" s="73">
        <v>0</v>
      </c>
      <c r="F76" s="135">
        <v>0</v>
      </c>
      <c r="G76" s="135">
        <v>0</v>
      </c>
      <c r="H76" s="128">
        <f t="shared" si="1"/>
        <v>0</v>
      </c>
      <c r="I76" s="128"/>
      <c r="J76" s="135">
        <v>0</v>
      </c>
      <c r="K76" s="128">
        <v>0</v>
      </c>
      <c r="L76" s="135">
        <v>0</v>
      </c>
      <c r="M76" s="135">
        <v>0</v>
      </c>
      <c r="N76" s="128">
        <f t="shared" si="2"/>
        <v>0</v>
      </c>
      <c r="O76" s="128" t="str">
        <f t="shared" si="0"/>
        <v>N.A.</v>
      </c>
    </row>
    <row r="77" spans="1:15" s="13" customFormat="1" ht="18" customHeight="1" x14ac:dyDescent="0.2">
      <c r="A77" s="132">
        <v>62</v>
      </c>
      <c r="B77" s="133" t="s">
        <v>141</v>
      </c>
      <c r="C77" s="134" t="s">
        <v>298</v>
      </c>
      <c r="D77" s="135">
        <v>4486.7621250000002</v>
      </c>
      <c r="E77" s="73">
        <v>182.80875493000002</v>
      </c>
      <c r="F77" s="135">
        <v>0</v>
      </c>
      <c r="G77" s="135">
        <v>1.8471028200000004</v>
      </c>
      <c r="H77" s="128">
        <f t="shared" si="1"/>
        <v>4302.1062672500002</v>
      </c>
      <c r="I77" s="128"/>
      <c r="J77" s="135">
        <v>3832.713799883029</v>
      </c>
      <c r="K77" s="128">
        <v>2622.2593252345582</v>
      </c>
      <c r="L77" s="135">
        <v>0</v>
      </c>
      <c r="M77" s="135">
        <v>1.8122871699999998</v>
      </c>
      <c r="N77" s="128">
        <f t="shared" si="2"/>
        <v>1208.6421874784708</v>
      </c>
      <c r="O77" s="128">
        <f t="shared" si="0"/>
        <v>-71.905803520491347</v>
      </c>
    </row>
    <row r="78" spans="1:15" s="13" customFormat="1" ht="18" customHeight="1" x14ac:dyDescent="0.2">
      <c r="A78" s="132">
        <v>63</v>
      </c>
      <c r="B78" s="133" t="s">
        <v>233</v>
      </c>
      <c r="C78" s="134" t="s">
        <v>297</v>
      </c>
      <c r="D78" s="135">
        <v>2566.6076137499999</v>
      </c>
      <c r="E78" s="73">
        <v>292.88801955000002</v>
      </c>
      <c r="F78" s="135">
        <v>0</v>
      </c>
      <c r="G78" s="135">
        <v>135.82686660000002</v>
      </c>
      <c r="H78" s="128">
        <f t="shared" si="1"/>
        <v>2137.8927275999999</v>
      </c>
      <c r="I78" s="128"/>
      <c r="J78" s="135">
        <v>2008.6166614000003</v>
      </c>
      <c r="K78" s="128">
        <v>284.51021754000004</v>
      </c>
      <c r="L78" s="135">
        <v>0</v>
      </c>
      <c r="M78" s="135">
        <v>221.91150706000002</v>
      </c>
      <c r="N78" s="128">
        <f t="shared" si="2"/>
        <v>1502.1949368000003</v>
      </c>
      <c r="O78" s="128">
        <f t="shared" si="0"/>
        <v>-29.734784285160764</v>
      </c>
    </row>
    <row r="79" spans="1:15" s="13" customFormat="1" ht="18" customHeight="1" x14ac:dyDescent="0.2">
      <c r="A79" s="132">
        <v>64</v>
      </c>
      <c r="B79" s="133" t="s">
        <v>90</v>
      </c>
      <c r="C79" s="134" t="s">
        <v>296</v>
      </c>
      <c r="D79" s="135">
        <v>0</v>
      </c>
      <c r="E79" s="73">
        <v>0</v>
      </c>
      <c r="F79" s="135">
        <v>0</v>
      </c>
      <c r="G79" s="135">
        <v>0</v>
      </c>
      <c r="H79" s="128">
        <f t="shared" si="1"/>
        <v>0</v>
      </c>
      <c r="I79" s="128"/>
      <c r="J79" s="135">
        <v>0</v>
      </c>
      <c r="K79" s="128">
        <v>0</v>
      </c>
      <c r="L79" s="135">
        <v>0</v>
      </c>
      <c r="M79" s="135">
        <v>0</v>
      </c>
      <c r="N79" s="128">
        <f t="shared" si="2"/>
        <v>0</v>
      </c>
      <c r="O79" s="128" t="str">
        <f t="shared" si="0"/>
        <v>N.A.</v>
      </c>
    </row>
    <row r="80" spans="1:15" s="13" customFormat="1" ht="18" customHeight="1" x14ac:dyDescent="0.2">
      <c r="A80" s="132">
        <v>65</v>
      </c>
      <c r="B80" s="133" t="s">
        <v>90</v>
      </c>
      <c r="C80" s="134" t="s">
        <v>295</v>
      </c>
      <c r="D80" s="135">
        <v>0</v>
      </c>
      <c r="E80" s="73">
        <v>0</v>
      </c>
      <c r="F80" s="135">
        <v>0</v>
      </c>
      <c r="G80" s="135">
        <v>0</v>
      </c>
      <c r="H80" s="128">
        <f t="shared" si="1"/>
        <v>0</v>
      </c>
      <c r="I80" s="128"/>
      <c r="J80" s="135">
        <v>0</v>
      </c>
      <c r="K80" s="128">
        <v>0</v>
      </c>
      <c r="L80" s="135">
        <v>0</v>
      </c>
      <c r="M80" s="135">
        <v>0</v>
      </c>
      <c r="N80" s="128">
        <f t="shared" si="2"/>
        <v>0</v>
      </c>
      <c r="O80" s="128" t="str">
        <f t="shared" si="0"/>
        <v>N.A.</v>
      </c>
    </row>
    <row r="81" spans="1:15" s="13" customFormat="1" ht="18" customHeight="1" x14ac:dyDescent="0.2">
      <c r="A81" s="132">
        <v>66</v>
      </c>
      <c r="B81" s="133" t="s">
        <v>90</v>
      </c>
      <c r="C81" s="134" t="s">
        <v>294</v>
      </c>
      <c r="D81" s="135">
        <v>0</v>
      </c>
      <c r="E81" s="73">
        <v>0</v>
      </c>
      <c r="F81" s="135">
        <v>0</v>
      </c>
      <c r="G81" s="135">
        <v>0</v>
      </c>
      <c r="H81" s="128">
        <f t="shared" si="1"/>
        <v>0</v>
      </c>
      <c r="I81" s="128"/>
      <c r="J81" s="135">
        <v>0</v>
      </c>
      <c r="K81" s="128">
        <v>0</v>
      </c>
      <c r="L81" s="135">
        <v>0</v>
      </c>
      <c r="M81" s="135">
        <v>0</v>
      </c>
      <c r="N81" s="128">
        <f t="shared" si="2"/>
        <v>0</v>
      </c>
      <c r="O81" s="128" t="str">
        <f t="shared" ref="O81:O144" si="3">IF(OR(H81=0,N81=0),"N.A.",IF((((N81-H81)/H81))*100&gt;=500,"500&lt;",IF((((N81-H81)/H81))*100&lt;=-500,"&lt;-500",(((N81-H81)/H81))*100)))</f>
        <v>N.A.</v>
      </c>
    </row>
    <row r="82" spans="1:15" s="13" customFormat="1" ht="18" customHeight="1" x14ac:dyDescent="0.2">
      <c r="A82" s="132">
        <v>67</v>
      </c>
      <c r="B82" s="133" t="s">
        <v>90</v>
      </c>
      <c r="C82" s="134" t="s">
        <v>293</v>
      </c>
      <c r="D82" s="135">
        <v>0</v>
      </c>
      <c r="E82" s="73">
        <v>0</v>
      </c>
      <c r="F82" s="135">
        <v>0</v>
      </c>
      <c r="G82" s="135">
        <v>0</v>
      </c>
      <c r="H82" s="128">
        <f t="shared" ref="H82:H145" si="4">D82-E82-G82</f>
        <v>0</v>
      </c>
      <c r="I82" s="128"/>
      <c r="J82" s="135">
        <v>0</v>
      </c>
      <c r="K82" s="128">
        <v>0</v>
      </c>
      <c r="L82" s="135">
        <v>0</v>
      </c>
      <c r="M82" s="135">
        <v>0</v>
      </c>
      <c r="N82" s="128">
        <f t="shared" ref="N82:N145" si="5">J82-K82-M82</f>
        <v>0</v>
      </c>
      <c r="O82" s="128" t="str">
        <f t="shared" si="3"/>
        <v>N.A.</v>
      </c>
    </row>
    <row r="83" spans="1:15" s="13" customFormat="1" ht="18" customHeight="1" x14ac:dyDescent="0.2">
      <c r="A83" s="132">
        <v>68</v>
      </c>
      <c r="B83" s="133" t="s">
        <v>90</v>
      </c>
      <c r="C83" s="134" t="s">
        <v>292</v>
      </c>
      <c r="D83" s="135">
        <v>117.99</v>
      </c>
      <c r="E83" s="73">
        <v>21.044715010000001</v>
      </c>
      <c r="F83" s="135">
        <v>0</v>
      </c>
      <c r="G83" s="135">
        <v>5.9347587500000003</v>
      </c>
      <c r="H83" s="128">
        <f t="shared" si="4"/>
        <v>91.01052623999999</v>
      </c>
      <c r="I83" s="128"/>
      <c r="J83" s="135">
        <v>70.814913015839323</v>
      </c>
      <c r="K83" s="128">
        <v>61.378883839646406</v>
      </c>
      <c r="L83" s="135">
        <v>0</v>
      </c>
      <c r="M83" s="135">
        <v>8.0475014700000003</v>
      </c>
      <c r="N83" s="128">
        <f t="shared" si="5"/>
        <v>1.3885277061929173</v>
      </c>
      <c r="O83" s="128">
        <f t="shared" si="3"/>
        <v>-98.474321857527457</v>
      </c>
    </row>
    <row r="84" spans="1:15" s="13" customFormat="1" ht="18" customHeight="1" x14ac:dyDescent="0.2">
      <c r="A84" s="132">
        <v>69</v>
      </c>
      <c r="B84" s="133" t="s">
        <v>90</v>
      </c>
      <c r="C84" s="134" t="s">
        <v>291</v>
      </c>
      <c r="D84" s="135">
        <v>0</v>
      </c>
      <c r="E84" s="73">
        <v>0</v>
      </c>
      <c r="F84" s="135">
        <v>0</v>
      </c>
      <c r="G84" s="135">
        <v>0</v>
      </c>
      <c r="H84" s="128">
        <f t="shared" si="4"/>
        <v>0</v>
      </c>
      <c r="I84" s="128"/>
      <c r="J84" s="135">
        <v>0</v>
      </c>
      <c r="K84" s="128">
        <v>0</v>
      </c>
      <c r="L84" s="135">
        <v>0</v>
      </c>
      <c r="M84" s="135">
        <v>0</v>
      </c>
      <c r="N84" s="128">
        <f t="shared" si="5"/>
        <v>0</v>
      </c>
      <c r="O84" s="128" t="str">
        <f t="shared" si="3"/>
        <v>N.A.</v>
      </c>
    </row>
    <row r="85" spans="1:15" s="13" customFormat="1" ht="18" customHeight="1" x14ac:dyDescent="0.2">
      <c r="A85" s="132">
        <v>70</v>
      </c>
      <c r="B85" s="133" t="s">
        <v>90</v>
      </c>
      <c r="C85" s="134" t="s">
        <v>290</v>
      </c>
      <c r="D85" s="135">
        <v>0</v>
      </c>
      <c r="E85" s="73">
        <v>0</v>
      </c>
      <c r="F85" s="135">
        <v>0</v>
      </c>
      <c r="G85" s="135">
        <v>0</v>
      </c>
      <c r="H85" s="128">
        <f t="shared" si="4"/>
        <v>0</v>
      </c>
      <c r="I85" s="128"/>
      <c r="J85" s="135">
        <v>0</v>
      </c>
      <c r="K85" s="128">
        <v>0</v>
      </c>
      <c r="L85" s="135">
        <v>0</v>
      </c>
      <c r="M85" s="135">
        <v>0</v>
      </c>
      <c r="N85" s="128">
        <f t="shared" si="5"/>
        <v>0</v>
      </c>
      <c r="O85" s="128" t="str">
        <f t="shared" si="3"/>
        <v>N.A.</v>
      </c>
    </row>
    <row r="86" spans="1:15" s="13" customFormat="1" ht="18" customHeight="1" x14ac:dyDescent="0.2">
      <c r="A86" s="132">
        <v>71</v>
      </c>
      <c r="B86" s="133" t="s">
        <v>289</v>
      </c>
      <c r="C86" s="134" t="s">
        <v>288</v>
      </c>
      <c r="D86" s="135">
        <v>0</v>
      </c>
      <c r="E86" s="73">
        <v>0</v>
      </c>
      <c r="F86" s="135">
        <v>0</v>
      </c>
      <c r="G86" s="135">
        <v>0</v>
      </c>
      <c r="H86" s="128">
        <f t="shared" si="4"/>
        <v>0</v>
      </c>
      <c r="I86" s="128"/>
      <c r="J86" s="135">
        <v>0</v>
      </c>
      <c r="K86" s="128">
        <v>0</v>
      </c>
      <c r="L86" s="135">
        <v>0</v>
      </c>
      <c r="M86" s="135">
        <v>0</v>
      </c>
      <c r="N86" s="128">
        <f t="shared" si="5"/>
        <v>0</v>
      </c>
      <c r="O86" s="128" t="str">
        <f t="shared" si="3"/>
        <v>N.A.</v>
      </c>
    </row>
    <row r="87" spans="1:15" s="13" customFormat="1" ht="18" customHeight="1" x14ac:dyDescent="0.2">
      <c r="A87" s="132">
        <v>72</v>
      </c>
      <c r="B87" s="133" t="s">
        <v>104</v>
      </c>
      <c r="C87" s="134" t="s">
        <v>287</v>
      </c>
      <c r="D87" s="135">
        <v>0</v>
      </c>
      <c r="E87" s="73">
        <v>0</v>
      </c>
      <c r="F87" s="135">
        <v>0</v>
      </c>
      <c r="G87" s="135">
        <v>0</v>
      </c>
      <c r="H87" s="128">
        <f t="shared" si="4"/>
        <v>0</v>
      </c>
      <c r="I87" s="128"/>
      <c r="J87" s="135">
        <v>0</v>
      </c>
      <c r="K87" s="128">
        <v>0</v>
      </c>
      <c r="L87" s="135">
        <v>0</v>
      </c>
      <c r="M87" s="135">
        <v>0</v>
      </c>
      <c r="N87" s="128">
        <f t="shared" si="5"/>
        <v>0</v>
      </c>
      <c r="O87" s="128" t="str">
        <f t="shared" si="3"/>
        <v>N.A.</v>
      </c>
    </row>
    <row r="88" spans="1:15" s="13" customFormat="1" ht="18" customHeight="1" x14ac:dyDescent="0.2">
      <c r="A88" s="132">
        <v>73</v>
      </c>
      <c r="B88" s="133" t="s">
        <v>104</v>
      </c>
      <c r="C88" s="134" t="s">
        <v>286</v>
      </c>
      <c r="D88" s="135">
        <v>0</v>
      </c>
      <c r="E88" s="73">
        <v>0</v>
      </c>
      <c r="F88" s="135">
        <v>0</v>
      </c>
      <c r="G88" s="135">
        <v>0</v>
      </c>
      <c r="H88" s="128">
        <f t="shared" si="4"/>
        <v>0</v>
      </c>
      <c r="I88" s="128"/>
      <c r="J88" s="135">
        <v>0</v>
      </c>
      <c r="K88" s="128">
        <v>0</v>
      </c>
      <c r="L88" s="135">
        <v>0</v>
      </c>
      <c r="M88" s="135">
        <v>0</v>
      </c>
      <c r="N88" s="128">
        <f t="shared" si="5"/>
        <v>0</v>
      </c>
      <c r="O88" s="128" t="str">
        <f t="shared" si="3"/>
        <v>N.A.</v>
      </c>
    </row>
    <row r="89" spans="1:15" s="13" customFormat="1" ht="18" customHeight="1" x14ac:dyDescent="0.2">
      <c r="A89" s="132">
        <v>74</v>
      </c>
      <c r="B89" s="133" t="s">
        <v>104</v>
      </c>
      <c r="C89" s="134" t="s">
        <v>285</v>
      </c>
      <c r="D89" s="135">
        <v>0</v>
      </c>
      <c r="E89" s="73">
        <v>0</v>
      </c>
      <c r="F89" s="135">
        <v>0</v>
      </c>
      <c r="G89" s="135">
        <v>0</v>
      </c>
      <c r="H89" s="128">
        <f t="shared" si="4"/>
        <v>0</v>
      </c>
      <c r="I89" s="128"/>
      <c r="J89" s="135">
        <v>0</v>
      </c>
      <c r="K89" s="128">
        <v>0</v>
      </c>
      <c r="L89" s="135">
        <v>0</v>
      </c>
      <c r="M89" s="135">
        <v>0</v>
      </c>
      <c r="N89" s="128">
        <f t="shared" si="5"/>
        <v>0</v>
      </c>
      <c r="O89" s="128" t="str">
        <f t="shared" si="3"/>
        <v>N.A.</v>
      </c>
    </row>
    <row r="90" spans="1:15" s="13" customFormat="1" ht="18" customHeight="1" x14ac:dyDescent="0.2">
      <c r="A90" s="132">
        <v>75</v>
      </c>
      <c r="B90" s="133" t="s">
        <v>104</v>
      </c>
      <c r="C90" s="134" t="s">
        <v>284</v>
      </c>
      <c r="D90" s="135">
        <v>0</v>
      </c>
      <c r="E90" s="73">
        <v>0</v>
      </c>
      <c r="F90" s="135">
        <v>0</v>
      </c>
      <c r="G90" s="135">
        <v>0</v>
      </c>
      <c r="H90" s="128">
        <f t="shared" si="4"/>
        <v>0</v>
      </c>
      <c r="I90" s="128"/>
      <c r="J90" s="135">
        <v>0</v>
      </c>
      <c r="K90" s="128">
        <v>0</v>
      </c>
      <c r="L90" s="135">
        <v>0</v>
      </c>
      <c r="M90" s="135">
        <v>0</v>
      </c>
      <c r="N90" s="128">
        <f t="shared" si="5"/>
        <v>0</v>
      </c>
      <c r="O90" s="128" t="str">
        <f t="shared" si="3"/>
        <v>N.A.</v>
      </c>
    </row>
    <row r="91" spans="1:15" s="13" customFormat="1" ht="18" customHeight="1" x14ac:dyDescent="0.2">
      <c r="A91" s="132">
        <v>76</v>
      </c>
      <c r="B91" s="133" t="s">
        <v>104</v>
      </c>
      <c r="C91" s="134" t="s">
        <v>283</v>
      </c>
      <c r="D91" s="135">
        <v>0</v>
      </c>
      <c r="E91" s="73">
        <v>0</v>
      </c>
      <c r="F91" s="135">
        <v>0</v>
      </c>
      <c r="G91" s="135">
        <v>0</v>
      </c>
      <c r="H91" s="128">
        <f t="shared" si="4"/>
        <v>0</v>
      </c>
      <c r="I91" s="128"/>
      <c r="J91" s="135">
        <v>0</v>
      </c>
      <c r="K91" s="128">
        <v>0</v>
      </c>
      <c r="L91" s="135">
        <v>0</v>
      </c>
      <c r="M91" s="135">
        <v>0</v>
      </c>
      <c r="N91" s="128">
        <f t="shared" si="5"/>
        <v>0</v>
      </c>
      <c r="O91" s="128" t="str">
        <f t="shared" si="3"/>
        <v>N.A.</v>
      </c>
    </row>
    <row r="92" spans="1:15" s="13" customFormat="1" ht="18" customHeight="1" x14ac:dyDescent="0.2">
      <c r="A92" s="132">
        <v>77</v>
      </c>
      <c r="B92" s="133" t="s">
        <v>104</v>
      </c>
      <c r="C92" s="134" t="s">
        <v>282</v>
      </c>
      <c r="D92" s="135">
        <v>0</v>
      </c>
      <c r="E92" s="73">
        <v>0</v>
      </c>
      <c r="F92" s="135">
        <v>0</v>
      </c>
      <c r="G92" s="135">
        <v>0</v>
      </c>
      <c r="H92" s="128">
        <f t="shared" si="4"/>
        <v>0</v>
      </c>
      <c r="I92" s="128"/>
      <c r="J92" s="135">
        <v>0</v>
      </c>
      <c r="K92" s="128">
        <v>0</v>
      </c>
      <c r="L92" s="135">
        <v>0</v>
      </c>
      <c r="M92" s="135">
        <v>0</v>
      </c>
      <c r="N92" s="128">
        <f t="shared" si="5"/>
        <v>0</v>
      </c>
      <c r="O92" s="128" t="str">
        <f t="shared" si="3"/>
        <v>N.A.</v>
      </c>
    </row>
    <row r="93" spans="1:15" s="13" customFormat="1" ht="18" customHeight="1" x14ac:dyDescent="0.2">
      <c r="A93" s="132">
        <v>78</v>
      </c>
      <c r="B93" s="133" t="s">
        <v>104</v>
      </c>
      <c r="C93" s="134" t="s">
        <v>281</v>
      </c>
      <c r="D93" s="135">
        <v>0</v>
      </c>
      <c r="E93" s="73">
        <v>0</v>
      </c>
      <c r="F93" s="135">
        <v>0</v>
      </c>
      <c r="G93" s="135">
        <v>0</v>
      </c>
      <c r="H93" s="128">
        <f t="shared" si="4"/>
        <v>0</v>
      </c>
      <c r="I93" s="128"/>
      <c r="J93" s="135">
        <v>0</v>
      </c>
      <c r="K93" s="128">
        <v>0</v>
      </c>
      <c r="L93" s="135">
        <v>0</v>
      </c>
      <c r="M93" s="135">
        <v>0</v>
      </c>
      <c r="N93" s="128">
        <f t="shared" si="5"/>
        <v>0</v>
      </c>
      <c r="O93" s="128" t="str">
        <f t="shared" si="3"/>
        <v>N.A.</v>
      </c>
    </row>
    <row r="94" spans="1:15" s="13" customFormat="1" ht="18" customHeight="1" x14ac:dyDescent="0.2">
      <c r="A94" s="132">
        <v>79</v>
      </c>
      <c r="B94" s="133" t="s">
        <v>206</v>
      </c>
      <c r="C94" s="134" t="s">
        <v>280</v>
      </c>
      <c r="D94" s="135">
        <v>0</v>
      </c>
      <c r="E94" s="73">
        <v>0</v>
      </c>
      <c r="F94" s="135">
        <v>0</v>
      </c>
      <c r="G94" s="135">
        <v>0</v>
      </c>
      <c r="H94" s="128">
        <f t="shared" si="4"/>
        <v>0</v>
      </c>
      <c r="I94" s="128"/>
      <c r="J94" s="135">
        <v>0</v>
      </c>
      <c r="K94" s="128">
        <v>0</v>
      </c>
      <c r="L94" s="135">
        <v>0</v>
      </c>
      <c r="M94" s="135">
        <v>0</v>
      </c>
      <c r="N94" s="128">
        <f t="shared" si="5"/>
        <v>0</v>
      </c>
      <c r="O94" s="128" t="str">
        <f t="shared" si="3"/>
        <v>N.A.</v>
      </c>
    </row>
    <row r="95" spans="1:15" s="13" customFormat="1" ht="18" customHeight="1" x14ac:dyDescent="0.2">
      <c r="A95" s="132">
        <v>80</v>
      </c>
      <c r="B95" s="133" t="s">
        <v>104</v>
      </c>
      <c r="C95" s="134" t="s">
        <v>279</v>
      </c>
      <c r="D95" s="135">
        <v>0</v>
      </c>
      <c r="E95" s="73">
        <v>0</v>
      </c>
      <c r="F95" s="135">
        <v>0</v>
      </c>
      <c r="G95" s="135">
        <v>0</v>
      </c>
      <c r="H95" s="128">
        <f t="shared" si="4"/>
        <v>0</v>
      </c>
      <c r="I95" s="128"/>
      <c r="J95" s="135">
        <v>0</v>
      </c>
      <c r="K95" s="128">
        <v>0</v>
      </c>
      <c r="L95" s="135">
        <v>0</v>
      </c>
      <c r="M95" s="135">
        <v>0</v>
      </c>
      <c r="N95" s="128">
        <f t="shared" si="5"/>
        <v>0</v>
      </c>
      <c r="O95" s="128" t="str">
        <f t="shared" si="3"/>
        <v>N.A.</v>
      </c>
    </row>
    <row r="96" spans="1:15" s="13" customFormat="1" ht="18" customHeight="1" x14ac:dyDescent="0.2">
      <c r="A96" s="132">
        <v>82</v>
      </c>
      <c r="B96" s="133" t="s">
        <v>206</v>
      </c>
      <c r="C96" s="134" t="s">
        <v>278</v>
      </c>
      <c r="D96" s="135">
        <v>0</v>
      </c>
      <c r="E96" s="73">
        <v>0</v>
      </c>
      <c r="F96" s="135">
        <v>0</v>
      </c>
      <c r="G96" s="135">
        <v>0</v>
      </c>
      <c r="H96" s="128">
        <f t="shared" si="4"/>
        <v>0</v>
      </c>
      <c r="I96" s="128"/>
      <c r="J96" s="135">
        <v>0</v>
      </c>
      <c r="K96" s="128">
        <v>0</v>
      </c>
      <c r="L96" s="135">
        <v>0</v>
      </c>
      <c r="M96" s="135">
        <v>0</v>
      </c>
      <c r="N96" s="128">
        <f t="shared" si="5"/>
        <v>0</v>
      </c>
      <c r="O96" s="128" t="str">
        <f t="shared" si="3"/>
        <v>N.A.</v>
      </c>
    </row>
    <row r="97" spans="1:15" s="13" customFormat="1" ht="18" customHeight="1" x14ac:dyDescent="0.2">
      <c r="A97" s="132">
        <v>83</v>
      </c>
      <c r="B97" s="133" t="s">
        <v>104</v>
      </c>
      <c r="C97" s="134" t="s">
        <v>277</v>
      </c>
      <c r="D97" s="135">
        <v>0</v>
      </c>
      <c r="E97" s="73">
        <v>0</v>
      </c>
      <c r="F97" s="135">
        <v>0</v>
      </c>
      <c r="G97" s="135">
        <v>0</v>
      </c>
      <c r="H97" s="128">
        <f t="shared" si="4"/>
        <v>0</v>
      </c>
      <c r="I97" s="128"/>
      <c r="J97" s="135">
        <v>0</v>
      </c>
      <c r="K97" s="128">
        <v>0</v>
      </c>
      <c r="L97" s="135">
        <v>0</v>
      </c>
      <c r="M97" s="135">
        <v>0</v>
      </c>
      <c r="N97" s="128">
        <f t="shared" si="5"/>
        <v>0</v>
      </c>
      <c r="O97" s="128" t="str">
        <f t="shared" si="3"/>
        <v>N.A.</v>
      </c>
    </row>
    <row r="98" spans="1:15" s="13" customFormat="1" ht="18" customHeight="1" x14ac:dyDescent="0.2">
      <c r="A98" s="132">
        <v>84</v>
      </c>
      <c r="B98" s="133" t="s">
        <v>206</v>
      </c>
      <c r="C98" s="134" t="s">
        <v>276</v>
      </c>
      <c r="D98" s="135">
        <v>0</v>
      </c>
      <c r="E98" s="73">
        <v>0</v>
      </c>
      <c r="F98" s="135">
        <v>0</v>
      </c>
      <c r="G98" s="135">
        <v>0</v>
      </c>
      <c r="H98" s="128">
        <f t="shared" si="4"/>
        <v>0</v>
      </c>
      <c r="I98" s="128"/>
      <c r="J98" s="135">
        <v>0</v>
      </c>
      <c r="K98" s="128">
        <v>0</v>
      </c>
      <c r="L98" s="135">
        <v>0</v>
      </c>
      <c r="M98" s="135">
        <v>0</v>
      </c>
      <c r="N98" s="128">
        <f t="shared" si="5"/>
        <v>0</v>
      </c>
      <c r="O98" s="128" t="str">
        <f t="shared" si="3"/>
        <v>N.A.</v>
      </c>
    </row>
    <row r="99" spans="1:15" s="13" customFormat="1" ht="18" customHeight="1" x14ac:dyDescent="0.2">
      <c r="A99" s="132">
        <v>87</v>
      </c>
      <c r="B99" s="133" t="s">
        <v>104</v>
      </c>
      <c r="C99" s="134" t="s">
        <v>275</v>
      </c>
      <c r="D99" s="135">
        <v>0</v>
      </c>
      <c r="E99" s="73">
        <v>0</v>
      </c>
      <c r="F99" s="135">
        <v>0</v>
      </c>
      <c r="G99" s="135">
        <v>0</v>
      </c>
      <c r="H99" s="128">
        <f t="shared" si="4"/>
        <v>0</v>
      </c>
      <c r="I99" s="128"/>
      <c r="J99" s="135">
        <v>0</v>
      </c>
      <c r="K99" s="128">
        <v>0</v>
      </c>
      <c r="L99" s="135">
        <v>0</v>
      </c>
      <c r="M99" s="135">
        <v>0</v>
      </c>
      <c r="N99" s="128">
        <f t="shared" si="5"/>
        <v>0</v>
      </c>
      <c r="O99" s="128" t="str">
        <f t="shared" si="3"/>
        <v>N.A.</v>
      </c>
    </row>
    <row r="100" spans="1:15" s="13" customFormat="1" ht="18" customHeight="1" x14ac:dyDescent="0.2">
      <c r="A100" s="132">
        <v>90</v>
      </c>
      <c r="B100" s="133" t="s">
        <v>104</v>
      </c>
      <c r="C100" s="134" t="s">
        <v>274</v>
      </c>
      <c r="D100" s="135">
        <v>0</v>
      </c>
      <c r="E100" s="73">
        <v>0</v>
      </c>
      <c r="F100" s="135">
        <v>0</v>
      </c>
      <c r="G100" s="135">
        <v>0</v>
      </c>
      <c r="H100" s="128">
        <f t="shared" si="4"/>
        <v>0</v>
      </c>
      <c r="I100" s="128"/>
      <c r="J100" s="135">
        <v>0</v>
      </c>
      <c r="K100" s="128">
        <v>0</v>
      </c>
      <c r="L100" s="135">
        <v>0</v>
      </c>
      <c r="M100" s="135">
        <v>0</v>
      </c>
      <c r="N100" s="128">
        <f t="shared" si="5"/>
        <v>0</v>
      </c>
      <c r="O100" s="128" t="str">
        <f t="shared" si="3"/>
        <v>N.A.</v>
      </c>
    </row>
    <row r="101" spans="1:15" s="13" customFormat="1" ht="18" customHeight="1" x14ac:dyDescent="0.2">
      <c r="A101" s="132">
        <v>91</v>
      </c>
      <c r="B101" s="133" t="s">
        <v>104</v>
      </c>
      <c r="C101" s="134" t="s">
        <v>273</v>
      </c>
      <c r="D101" s="135">
        <v>0</v>
      </c>
      <c r="E101" s="73">
        <v>0</v>
      </c>
      <c r="F101" s="135">
        <v>0</v>
      </c>
      <c r="G101" s="135">
        <v>0</v>
      </c>
      <c r="H101" s="128">
        <f t="shared" si="4"/>
        <v>0</v>
      </c>
      <c r="I101" s="128"/>
      <c r="J101" s="135">
        <v>0</v>
      </c>
      <c r="K101" s="128">
        <v>0</v>
      </c>
      <c r="L101" s="135">
        <v>0</v>
      </c>
      <c r="M101" s="135">
        <v>0</v>
      </c>
      <c r="N101" s="128">
        <f t="shared" si="5"/>
        <v>0</v>
      </c>
      <c r="O101" s="128" t="str">
        <f t="shared" si="3"/>
        <v>N.A.</v>
      </c>
    </row>
    <row r="102" spans="1:15" s="13" customFormat="1" ht="18" customHeight="1" x14ac:dyDescent="0.2">
      <c r="A102" s="132">
        <v>92</v>
      </c>
      <c r="B102" s="133" t="s">
        <v>104</v>
      </c>
      <c r="C102" s="134" t="s">
        <v>272</v>
      </c>
      <c r="D102" s="135">
        <v>0</v>
      </c>
      <c r="E102" s="73">
        <v>0</v>
      </c>
      <c r="F102" s="135">
        <v>0</v>
      </c>
      <c r="G102" s="135">
        <v>0</v>
      </c>
      <c r="H102" s="128">
        <f t="shared" si="4"/>
        <v>0</v>
      </c>
      <c r="I102" s="128"/>
      <c r="J102" s="135">
        <v>0</v>
      </c>
      <c r="K102" s="128">
        <v>0</v>
      </c>
      <c r="L102" s="135">
        <v>0</v>
      </c>
      <c r="M102" s="135">
        <v>0</v>
      </c>
      <c r="N102" s="128">
        <f t="shared" si="5"/>
        <v>0</v>
      </c>
      <c r="O102" s="128" t="str">
        <f t="shared" si="3"/>
        <v>N.A.</v>
      </c>
    </row>
    <row r="103" spans="1:15" s="13" customFormat="1" ht="18" customHeight="1" x14ac:dyDescent="0.2">
      <c r="A103" s="132">
        <v>93</v>
      </c>
      <c r="B103" s="133" t="s">
        <v>104</v>
      </c>
      <c r="C103" s="134" t="s">
        <v>271</v>
      </c>
      <c r="D103" s="135">
        <v>0</v>
      </c>
      <c r="E103" s="73">
        <v>0</v>
      </c>
      <c r="F103" s="135">
        <v>0</v>
      </c>
      <c r="G103" s="135">
        <v>0</v>
      </c>
      <c r="H103" s="128">
        <f t="shared" si="4"/>
        <v>0</v>
      </c>
      <c r="I103" s="128"/>
      <c r="J103" s="135">
        <v>0</v>
      </c>
      <c r="K103" s="128">
        <v>0</v>
      </c>
      <c r="L103" s="135">
        <v>0</v>
      </c>
      <c r="M103" s="135">
        <v>0</v>
      </c>
      <c r="N103" s="128">
        <f t="shared" si="5"/>
        <v>0</v>
      </c>
      <c r="O103" s="128" t="str">
        <f t="shared" si="3"/>
        <v>N.A.</v>
      </c>
    </row>
    <row r="104" spans="1:15" s="13" customFormat="1" ht="18" customHeight="1" x14ac:dyDescent="0.2">
      <c r="A104" s="132">
        <v>94</v>
      </c>
      <c r="B104" s="133" t="s">
        <v>104</v>
      </c>
      <c r="C104" s="134" t="s">
        <v>270</v>
      </c>
      <c r="D104" s="135">
        <v>0</v>
      </c>
      <c r="E104" s="73">
        <v>0</v>
      </c>
      <c r="F104" s="135">
        <v>0</v>
      </c>
      <c r="G104" s="135">
        <v>0</v>
      </c>
      <c r="H104" s="128">
        <f t="shared" si="4"/>
        <v>0</v>
      </c>
      <c r="I104" s="128"/>
      <c r="J104" s="135">
        <v>0</v>
      </c>
      <c r="K104" s="128">
        <v>0</v>
      </c>
      <c r="L104" s="135">
        <v>0</v>
      </c>
      <c r="M104" s="135">
        <v>0</v>
      </c>
      <c r="N104" s="128">
        <f t="shared" si="5"/>
        <v>0</v>
      </c>
      <c r="O104" s="128" t="str">
        <f t="shared" si="3"/>
        <v>N.A.</v>
      </c>
    </row>
    <row r="105" spans="1:15" s="13" customFormat="1" ht="18" customHeight="1" x14ac:dyDescent="0.2">
      <c r="A105" s="132">
        <v>95</v>
      </c>
      <c r="B105" s="133" t="s">
        <v>84</v>
      </c>
      <c r="C105" s="134" t="s">
        <v>269</v>
      </c>
      <c r="D105" s="135">
        <v>0</v>
      </c>
      <c r="E105" s="73">
        <v>0</v>
      </c>
      <c r="F105" s="135">
        <v>0</v>
      </c>
      <c r="G105" s="135">
        <v>0</v>
      </c>
      <c r="H105" s="128">
        <f t="shared" si="4"/>
        <v>0</v>
      </c>
      <c r="I105" s="128"/>
      <c r="J105" s="135">
        <v>0</v>
      </c>
      <c r="K105" s="128">
        <v>0</v>
      </c>
      <c r="L105" s="135">
        <v>0</v>
      </c>
      <c r="M105" s="135">
        <v>0</v>
      </c>
      <c r="N105" s="128">
        <f t="shared" si="5"/>
        <v>0</v>
      </c>
      <c r="O105" s="128" t="str">
        <f t="shared" si="3"/>
        <v>N.A.</v>
      </c>
    </row>
    <row r="106" spans="1:15" s="13" customFormat="1" ht="18" customHeight="1" x14ac:dyDescent="0.2">
      <c r="A106" s="132">
        <v>98</v>
      </c>
      <c r="B106" s="133" t="s">
        <v>84</v>
      </c>
      <c r="C106" s="134" t="s">
        <v>268</v>
      </c>
      <c r="D106" s="135">
        <v>0</v>
      </c>
      <c r="E106" s="73">
        <v>0</v>
      </c>
      <c r="F106" s="135">
        <v>0</v>
      </c>
      <c r="G106" s="135">
        <v>0</v>
      </c>
      <c r="H106" s="128">
        <f t="shared" si="4"/>
        <v>0</v>
      </c>
      <c r="I106" s="128"/>
      <c r="J106" s="135">
        <v>0</v>
      </c>
      <c r="K106" s="128">
        <v>0</v>
      </c>
      <c r="L106" s="135">
        <v>0</v>
      </c>
      <c r="M106" s="135">
        <v>0</v>
      </c>
      <c r="N106" s="128">
        <f t="shared" si="5"/>
        <v>0</v>
      </c>
      <c r="O106" s="128" t="str">
        <f t="shared" si="3"/>
        <v>N.A.</v>
      </c>
    </row>
    <row r="107" spans="1:15" s="13" customFormat="1" ht="18" customHeight="1" x14ac:dyDescent="0.2">
      <c r="A107" s="132">
        <v>99</v>
      </c>
      <c r="B107" s="133" t="s">
        <v>84</v>
      </c>
      <c r="C107" s="134" t="s">
        <v>267</v>
      </c>
      <c r="D107" s="135">
        <v>0</v>
      </c>
      <c r="E107" s="73">
        <v>0</v>
      </c>
      <c r="F107" s="135">
        <v>0</v>
      </c>
      <c r="G107" s="135">
        <v>0</v>
      </c>
      <c r="H107" s="128">
        <f t="shared" si="4"/>
        <v>0</v>
      </c>
      <c r="I107" s="128"/>
      <c r="J107" s="135">
        <v>0</v>
      </c>
      <c r="K107" s="128">
        <v>0</v>
      </c>
      <c r="L107" s="135">
        <v>0</v>
      </c>
      <c r="M107" s="135">
        <v>0</v>
      </c>
      <c r="N107" s="128">
        <f t="shared" si="5"/>
        <v>0</v>
      </c>
      <c r="O107" s="128" t="str">
        <f t="shared" si="3"/>
        <v>N.A.</v>
      </c>
    </row>
    <row r="108" spans="1:15" s="13" customFormat="1" ht="18" customHeight="1" x14ac:dyDescent="0.2">
      <c r="A108" s="132">
        <v>100</v>
      </c>
      <c r="B108" s="133" t="s">
        <v>79</v>
      </c>
      <c r="C108" s="134" t="s">
        <v>266</v>
      </c>
      <c r="D108" s="135">
        <v>0</v>
      </c>
      <c r="E108" s="73">
        <v>0</v>
      </c>
      <c r="F108" s="135">
        <v>0</v>
      </c>
      <c r="G108" s="135">
        <v>0</v>
      </c>
      <c r="H108" s="128">
        <f t="shared" si="4"/>
        <v>0</v>
      </c>
      <c r="I108" s="128"/>
      <c r="J108" s="135">
        <v>0</v>
      </c>
      <c r="K108" s="128">
        <v>0</v>
      </c>
      <c r="L108" s="135">
        <v>0</v>
      </c>
      <c r="M108" s="135">
        <v>0</v>
      </c>
      <c r="N108" s="128">
        <f t="shared" si="5"/>
        <v>0</v>
      </c>
      <c r="O108" s="128" t="str">
        <f t="shared" si="3"/>
        <v>N.A.</v>
      </c>
    </row>
    <row r="109" spans="1:15" s="13" customFormat="1" ht="18" customHeight="1" x14ac:dyDescent="0.2">
      <c r="A109" s="132">
        <v>101</v>
      </c>
      <c r="B109" s="133" t="s">
        <v>79</v>
      </c>
      <c r="C109" s="134" t="s">
        <v>265</v>
      </c>
      <c r="D109" s="135">
        <v>0</v>
      </c>
      <c r="E109" s="73">
        <v>0</v>
      </c>
      <c r="F109" s="135">
        <v>0</v>
      </c>
      <c r="G109" s="135">
        <v>0</v>
      </c>
      <c r="H109" s="128">
        <f t="shared" si="4"/>
        <v>0</v>
      </c>
      <c r="I109" s="128"/>
      <c r="J109" s="135">
        <v>0</v>
      </c>
      <c r="K109" s="128">
        <v>0</v>
      </c>
      <c r="L109" s="135">
        <v>0</v>
      </c>
      <c r="M109" s="135">
        <v>0</v>
      </c>
      <c r="N109" s="128">
        <f t="shared" si="5"/>
        <v>0</v>
      </c>
      <c r="O109" s="128" t="str">
        <f t="shared" si="3"/>
        <v>N.A.</v>
      </c>
    </row>
    <row r="110" spans="1:15" s="13" customFormat="1" ht="18" customHeight="1" x14ac:dyDescent="0.2">
      <c r="A110" s="132">
        <v>102</v>
      </c>
      <c r="B110" s="133" t="s">
        <v>79</v>
      </c>
      <c r="C110" s="134" t="s">
        <v>264</v>
      </c>
      <c r="D110" s="135">
        <v>0</v>
      </c>
      <c r="E110" s="73">
        <v>0</v>
      </c>
      <c r="F110" s="135">
        <v>0</v>
      </c>
      <c r="G110" s="135">
        <v>0</v>
      </c>
      <c r="H110" s="128">
        <f t="shared" si="4"/>
        <v>0</v>
      </c>
      <c r="I110" s="128"/>
      <c r="J110" s="135">
        <v>0</v>
      </c>
      <c r="K110" s="128">
        <v>0</v>
      </c>
      <c r="L110" s="135">
        <v>0</v>
      </c>
      <c r="M110" s="135">
        <v>0</v>
      </c>
      <c r="N110" s="128">
        <f t="shared" si="5"/>
        <v>0</v>
      </c>
      <c r="O110" s="128" t="str">
        <f t="shared" si="3"/>
        <v>N.A.</v>
      </c>
    </row>
    <row r="111" spans="1:15" s="13" customFormat="1" ht="18" customHeight="1" x14ac:dyDescent="0.2">
      <c r="A111" s="132">
        <v>103</v>
      </c>
      <c r="B111" s="133" t="s">
        <v>79</v>
      </c>
      <c r="C111" s="134" t="s">
        <v>263</v>
      </c>
      <c r="D111" s="135">
        <v>0</v>
      </c>
      <c r="E111" s="73">
        <v>0</v>
      </c>
      <c r="F111" s="135">
        <v>0</v>
      </c>
      <c r="G111" s="135">
        <v>0</v>
      </c>
      <c r="H111" s="128">
        <f t="shared" si="4"/>
        <v>0</v>
      </c>
      <c r="I111" s="128"/>
      <c r="J111" s="135">
        <v>0</v>
      </c>
      <c r="K111" s="128">
        <v>0</v>
      </c>
      <c r="L111" s="135">
        <v>0</v>
      </c>
      <c r="M111" s="135">
        <v>0</v>
      </c>
      <c r="N111" s="128">
        <f t="shared" si="5"/>
        <v>0</v>
      </c>
      <c r="O111" s="128" t="str">
        <f t="shared" si="3"/>
        <v>N.A.</v>
      </c>
    </row>
    <row r="112" spans="1:15" s="13" customFormat="1" ht="18" customHeight="1" x14ac:dyDescent="0.2">
      <c r="A112" s="132">
        <v>104</v>
      </c>
      <c r="B112" s="133" t="s">
        <v>79</v>
      </c>
      <c r="C112" s="134" t="s">
        <v>262</v>
      </c>
      <c r="D112" s="135">
        <v>1505.3343750000001</v>
      </c>
      <c r="E112" s="73">
        <v>35.359027699999999</v>
      </c>
      <c r="F112" s="135">
        <v>0</v>
      </c>
      <c r="G112" s="135">
        <v>8.1042186800000007</v>
      </c>
      <c r="H112" s="128">
        <f t="shared" si="4"/>
        <v>1461.87112862</v>
      </c>
      <c r="I112" s="128"/>
      <c r="J112" s="135">
        <v>84.722448405368709</v>
      </c>
      <c r="K112" s="128">
        <v>75.392762386832061</v>
      </c>
      <c r="L112" s="135">
        <v>0</v>
      </c>
      <c r="M112" s="135">
        <v>7.66846154</v>
      </c>
      <c r="N112" s="128">
        <f t="shared" si="5"/>
        <v>1.6612244785366483</v>
      </c>
      <c r="O112" s="128">
        <f t="shared" si="3"/>
        <v>-99.886363137898144</v>
      </c>
    </row>
    <row r="113" spans="1:15" s="13" customFormat="1" ht="18" customHeight="1" x14ac:dyDescent="0.2">
      <c r="A113" s="132">
        <v>105</v>
      </c>
      <c r="B113" s="133" t="s">
        <v>79</v>
      </c>
      <c r="C113" s="134" t="s">
        <v>261</v>
      </c>
      <c r="D113" s="135">
        <v>0</v>
      </c>
      <c r="E113" s="73">
        <v>0</v>
      </c>
      <c r="F113" s="135">
        <v>0</v>
      </c>
      <c r="G113" s="135">
        <v>0</v>
      </c>
      <c r="H113" s="128">
        <f t="shared" si="4"/>
        <v>0</v>
      </c>
      <c r="I113" s="128"/>
      <c r="J113" s="135">
        <v>0</v>
      </c>
      <c r="K113" s="128">
        <v>0</v>
      </c>
      <c r="L113" s="135">
        <v>0</v>
      </c>
      <c r="M113" s="135">
        <v>0</v>
      </c>
      <c r="N113" s="128">
        <f t="shared" si="5"/>
        <v>0</v>
      </c>
      <c r="O113" s="128" t="str">
        <f t="shared" si="3"/>
        <v>N.A.</v>
      </c>
    </row>
    <row r="114" spans="1:15" s="13" customFormat="1" ht="18" customHeight="1" x14ac:dyDescent="0.2">
      <c r="A114" s="132">
        <v>106</v>
      </c>
      <c r="B114" s="133" t="s">
        <v>102</v>
      </c>
      <c r="C114" s="134" t="s">
        <v>260</v>
      </c>
      <c r="D114" s="135">
        <v>0</v>
      </c>
      <c r="E114" s="73">
        <v>0</v>
      </c>
      <c r="F114" s="135">
        <v>0</v>
      </c>
      <c r="G114" s="135">
        <v>0</v>
      </c>
      <c r="H114" s="128">
        <f t="shared" si="4"/>
        <v>0</v>
      </c>
      <c r="I114" s="128"/>
      <c r="J114" s="135">
        <v>0</v>
      </c>
      <c r="K114" s="128">
        <v>0</v>
      </c>
      <c r="L114" s="135">
        <v>0</v>
      </c>
      <c r="M114" s="135">
        <v>0</v>
      </c>
      <c r="N114" s="128">
        <f t="shared" si="5"/>
        <v>0</v>
      </c>
      <c r="O114" s="128" t="str">
        <f t="shared" si="3"/>
        <v>N.A.</v>
      </c>
    </row>
    <row r="115" spans="1:15" s="13" customFormat="1" ht="18" customHeight="1" x14ac:dyDescent="0.2">
      <c r="A115" s="132">
        <v>107</v>
      </c>
      <c r="B115" s="133" t="s">
        <v>124</v>
      </c>
      <c r="C115" s="134" t="s">
        <v>259</v>
      </c>
      <c r="D115" s="135">
        <v>0</v>
      </c>
      <c r="E115" s="73">
        <v>0</v>
      </c>
      <c r="F115" s="135">
        <v>0</v>
      </c>
      <c r="G115" s="135">
        <v>0</v>
      </c>
      <c r="H115" s="128">
        <f t="shared" si="4"/>
        <v>0</v>
      </c>
      <c r="I115" s="128"/>
      <c r="J115" s="135">
        <v>0</v>
      </c>
      <c r="K115" s="128">
        <v>0</v>
      </c>
      <c r="L115" s="135">
        <v>0</v>
      </c>
      <c r="M115" s="135">
        <v>0</v>
      </c>
      <c r="N115" s="128">
        <f t="shared" si="5"/>
        <v>0</v>
      </c>
      <c r="O115" s="128" t="str">
        <f t="shared" si="3"/>
        <v>N.A.</v>
      </c>
    </row>
    <row r="116" spans="1:15" s="13" customFormat="1" ht="18" customHeight="1" x14ac:dyDescent="0.2">
      <c r="A116" s="132">
        <v>108</v>
      </c>
      <c r="B116" s="133" t="s">
        <v>90</v>
      </c>
      <c r="C116" s="134" t="s">
        <v>258</v>
      </c>
      <c r="D116" s="135">
        <v>0</v>
      </c>
      <c r="E116" s="73">
        <v>0</v>
      </c>
      <c r="F116" s="135">
        <v>0</v>
      </c>
      <c r="G116" s="135">
        <v>0</v>
      </c>
      <c r="H116" s="128">
        <f t="shared" si="4"/>
        <v>0</v>
      </c>
      <c r="I116" s="128"/>
      <c r="J116" s="135">
        <v>0</v>
      </c>
      <c r="K116" s="128">
        <v>0</v>
      </c>
      <c r="L116" s="135">
        <v>0</v>
      </c>
      <c r="M116" s="135">
        <v>0</v>
      </c>
      <c r="N116" s="128">
        <f t="shared" si="5"/>
        <v>0</v>
      </c>
      <c r="O116" s="128" t="str">
        <f t="shared" si="3"/>
        <v>N.A.</v>
      </c>
    </row>
    <row r="117" spans="1:15" s="13" customFormat="1" ht="18" customHeight="1" x14ac:dyDescent="0.2">
      <c r="A117" s="132">
        <v>110</v>
      </c>
      <c r="B117" s="133" t="s">
        <v>206</v>
      </c>
      <c r="C117" s="134" t="s">
        <v>257</v>
      </c>
      <c r="D117" s="135">
        <v>0</v>
      </c>
      <c r="E117" s="73">
        <v>0</v>
      </c>
      <c r="F117" s="135">
        <v>0</v>
      </c>
      <c r="G117" s="135">
        <v>0</v>
      </c>
      <c r="H117" s="128">
        <f t="shared" si="4"/>
        <v>0</v>
      </c>
      <c r="I117" s="128"/>
      <c r="J117" s="135">
        <v>0</v>
      </c>
      <c r="K117" s="128">
        <v>0</v>
      </c>
      <c r="L117" s="135">
        <v>0</v>
      </c>
      <c r="M117" s="135">
        <v>0</v>
      </c>
      <c r="N117" s="128">
        <f t="shared" si="5"/>
        <v>0</v>
      </c>
      <c r="O117" s="128" t="str">
        <f t="shared" si="3"/>
        <v>N.A.</v>
      </c>
    </row>
    <row r="118" spans="1:15" s="13" customFormat="1" ht="18" customHeight="1" x14ac:dyDescent="0.2">
      <c r="A118" s="132">
        <v>111</v>
      </c>
      <c r="B118" s="133" t="s">
        <v>104</v>
      </c>
      <c r="C118" s="134" t="s">
        <v>256</v>
      </c>
      <c r="D118" s="135">
        <v>0</v>
      </c>
      <c r="E118" s="73">
        <v>0</v>
      </c>
      <c r="F118" s="135">
        <v>0</v>
      </c>
      <c r="G118" s="135">
        <v>0</v>
      </c>
      <c r="H118" s="128">
        <f t="shared" si="4"/>
        <v>0</v>
      </c>
      <c r="I118" s="128"/>
      <c r="J118" s="135">
        <v>0</v>
      </c>
      <c r="K118" s="128">
        <v>0</v>
      </c>
      <c r="L118" s="135">
        <v>0</v>
      </c>
      <c r="M118" s="135">
        <v>0</v>
      </c>
      <c r="N118" s="128">
        <f t="shared" si="5"/>
        <v>0</v>
      </c>
      <c r="O118" s="128" t="str">
        <f t="shared" si="3"/>
        <v>N.A.</v>
      </c>
    </row>
    <row r="119" spans="1:15" s="13" customFormat="1" ht="18" customHeight="1" x14ac:dyDescent="0.2">
      <c r="A119" s="132">
        <v>112</v>
      </c>
      <c r="B119" s="133" t="s">
        <v>104</v>
      </c>
      <c r="C119" s="134" t="s">
        <v>255</v>
      </c>
      <c r="D119" s="135">
        <v>0</v>
      </c>
      <c r="E119" s="73">
        <v>0</v>
      </c>
      <c r="F119" s="135">
        <v>0</v>
      </c>
      <c r="G119" s="135">
        <v>0</v>
      </c>
      <c r="H119" s="128">
        <f t="shared" si="4"/>
        <v>0</v>
      </c>
      <c r="I119" s="128"/>
      <c r="J119" s="135">
        <v>0</v>
      </c>
      <c r="K119" s="128">
        <v>0</v>
      </c>
      <c r="L119" s="135">
        <v>0</v>
      </c>
      <c r="M119" s="135">
        <v>0</v>
      </c>
      <c r="N119" s="128">
        <f t="shared" si="5"/>
        <v>0</v>
      </c>
      <c r="O119" s="128" t="str">
        <f t="shared" si="3"/>
        <v>N.A.</v>
      </c>
    </row>
    <row r="120" spans="1:15" s="13" customFormat="1" ht="18" customHeight="1" x14ac:dyDescent="0.2">
      <c r="A120" s="132">
        <v>113</v>
      </c>
      <c r="B120" s="133" t="s">
        <v>206</v>
      </c>
      <c r="C120" s="134" t="s">
        <v>254</v>
      </c>
      <c r="D120" s="135">
        <v>0</v>
      </c>
      <c r="E120" s="73">
        <v>0</v>
      </c>
      <c r="F120" s="135">
        <v>0</v>
      </c>
      <c r="G120" s="135">
        <v>0</v>
      </c>
      <c r="H120" s="128">
        <f t="shared" si="4"/>
        <v>0</v>
      </c>
      <c r="I120" s="128"/>
      <c r="J120" s="135">
        <v>0</v>
      </c>
      <c r="K120" s="128">
        <v>0</v>
      </c>
      <c r="L120" s="135">
        <v>0</v>
      </c>
      <c r="M120" s="135">
        <v>0</v>
      </c>
      <c r="N120" s="128">
        <f t="shared" si="5"/>
        <v>0</v>
      </c>
      <c r="O120" s="128" t="str">
        <f t="shared" si="3"/>
        <v>N.A.</v>
      </c>
    </row>
    <row r="121" spans="1:15" s="13" customFormat="1" ht="18" customHeight="1" x14ac:dyDescent="0.2">
      <c r="A121" s="132">
        <v>114</v>
      </c>
      <c r="B121" s="133" t="s">
        <v>206</v>
      </c>
      <c r="C121" s="134" t="s">
        <v>253</v>
      </c>
      <c r="D121" s="135">
        <v>0</v>
      </c>
      <c r="E121" s="73">
        <v>0</v>
      </c>
      <c r="F121" s="135">
        <v>0</v>
      </c>
      <c r="G121" s="135">
        <v>0</v>
      </c>
      <c r="H121" s="128">
        <f t="shared" si="4"/>
        <v>0</v>
      </c>
      <c r="I121" s="128"/>
      <c r="J121" s="135">
        <v>0</v>
      </c>
      <c r="K121" s="128">
        <v>0</v>
      </c>
      <c r="L121" s="135">
        <v>0</v>
      </c>
      <c r="M121" s="135">
        <v>0</v>
      </c>
      <c r="N121" s="128">
        <f t="shared" si="5"/>
        <v>0</v>
      </c>
      <c r="O121" s="128" t="str">
        <f t="shared" si="3"/>
        <v>N.A.</v>
      </c>
    </row>
    <row r="122" spans="1:15" s="13" customFormat="1" ht="18" customHeight="1" x14ac:dyDescent="0.2">
      <c r="A122" s="132">
        <v>117</v>
      </c>
      <c r="B122" s="133" t="s">
        <v>206</v>
      </c>
      <c r="C122" s="134" t="s">
        <v>252</v>
      </c>
      <c r="D122" s="135">
        <v>0</v>
      </c>
      <c r="E122" s="73">
        <v>0</v>
      </c>
      <c r="F122" s="135">
        <v>0</v>
      </c>
      <c r="G122" s="135">
        <v>0</v>
      </c>
      <c r="H122" s="128">
        <f t="shared" si="4"/>
        <v>0</v>
      </c>
      <c r="I122" s="128"/>
      <c r="J122" s="135">
        <v>0</v>
      </c>
      <c r="K122" s="128">
        <v>0</v>
      </c>
      <c r="L122" s="135">
        <v>0</v>
      </c>
      <c r="M122" s="135">
        <v>0</v>
      </c>
      <c r="N122" s="128">
        <f t="shared" si="5"/>
        <v>0</v>
      </c>
      <c r="O122" s="128" t="str">
        <f t="shared" si="3"/>
        <v>N.A.</v>
      </c>
    </row>
    <row r="123" spans="1:15" s="13" customFormat="1" ht="18" customHeight="1" x14ac:dyDescent="0.2">
      <c r="A123" s="132">
        <v>118</v>
      </c>
      <c r="B123" s="133" t="s">
        <v>104</v>
      </c>
      <c r="C123" s="134" t="s">
        <v>251</v>
      </c>
      <c r="D123" s="135">
        <v>0</v>
      </c>
      <c r="E123" s="73">
        <v>0</v>
      </c>
      <c r="F123" s="135">
        <v>0</v>
      </c>
      <c r="G123" s="135">
        <v>0</v>
      </c>
      <c r="H123" s="128">
        <f t="shared" si="4"/>
        <v>0</v>
      </c>
      <c r="I123" s="128"/>
      <c r="J123" s="135">
        <v>0</v>
      </c>
      <c r="K123" s="128">
        <v>0</v>
      </c>
      <c r="L123" s="135">
        <v>0</v>
      </c>
      <c r="M123" s="135">
        <v>0</v>
      </c>
      <c r="N123" s="128">
        <f t="shared" si="5"/>
        <v>0</v>
      </c>
      <c r="O123" s="128" t="str">
        <f t="shared" si="3"/>
        <v>N.A.</v>
      </c>
    </row>
    <row r="124" spans="1:15" s="13" customFormat="1" ht="18" customHeight="1" x14ac:dyDescent="0.2">
      <c r="A124" s="132">
        <v>122</v>
      </c>
      <c r="B124" s="133" t="s">
        <v>84</v>
      </c>
      <c r="C124" s="134" t="s">
        <v>250</v>
      </c>
      <c r="D124" s="135">
        <v>0</v>
      </c>
      <c r="E124" s="73">
        <v>0</v>
      </c>
      <c r="F124" s="135">
        <v>0</v>
      </c>
      <c r="G124" s="135">
        <v>0</v>
      </c>
      <c r="H124" s="128">
        <f t="shared" si="4"/>
        <v>0</v>
      </c>
      <c r="I124" s="128"/>
      <c r="J124" s="135">
        <v>0</v>
      </c>
      <c r="K124" s="128">
        <v>0</v>
      </c>
      <c r="L124" s="135">
        <v>0</v>
      </c>
      <c r="M124" s="135">
        <v>0</v>
      </c>
      <c r="N124" s="128">
        <f t="shared" si="5"/>
        <v>0</v>
      </c>
      <c r="O124" s="128" t="str">
        <f t="shared" si="3"/>
        <v>N.A.</v>
      </c>
    </row>
    <row r="125" spans="1:15" s="13" customFormat="1" ht="18" customHeight="1" x14ac:dyDescent="0.2">
      <c r="A125" s="132">
        <v>123</v>
      </c>
      <c r="B125" s="133" t="s">
        <v>182</v>
      </c>
      <c r="C125" s="134" t="s">
        <v>249</v>
      </c>
      <c r="D125" s="135">
        <v>0</v>
      </c>
      <c r="E125" s="73">
        <v>0</v>
      </c>
      <c r="F125" s="135">
        <v>0</v>
      </c>
      <c r="G125" s="135">
        <v>0</v>
      </c>
      <c r="H125" s="128">
        <f t="shared" si="4"/>
        <v>0</v>
      </c>
      <c r="I125" s="128"/>
      <c r="J125" s="135">
        <v>0</v>
      </c>
      <c r="K125" s="128">
        <v>0</v>
      </c>
      <c r="L125" s="135">
        <v>0</v>
      </c>
      <c r="M125" s="135">
        <v>0</v>
      </c>
      <c r="N125" s="128">
        <f t="shared" si="5"/>
        <v>0</v>
      </c>
      <c r="O125" s="128" t="str">
        <f t="shared" si="3"/>
        <v>N.A.</v>
      </c>
    </row>
    <row r="126" spans="1:15" s="13" customFormat="1" ht="18" customHeight="1" x14ac:dyDescent="0.2">
      <c r="A126" s="132">
        <v>124</v>
      </c>
      <c r="B126" s="133" t="s">
        <v>84</v>
      </c>
      <c r="C126" s="134" t="s">
        <v>248</v>
      </c>
      <c r="D126" s="135">
        <v>0</v>
      </c>
      <c r="E126" s="73">
        <v>0</v>
      </c>
      <c r="F126" s="135">
        <v>0</v>
      </c>
      <c r="G126" s="135">
        <v>0</v>
      </c>
      <c r="H126" s="128">
        <f t="shared" si="4"/>
        <v>0</v>
      </c>
      <c r="I126" s="128"/>
      <c r="J126" s="135">
        <v>0</v>
      </c>
      <c r="K126" s="128">
        <v>0</v>
      </c>
      <c r="L126" s="135">
        <v>0</v>
      </c>
      <c r="M126" s="135">
        <v>0</v>
      </c>
      <c r="N126" s="128">
        <f t="shared" si="5"/>
        <v>0</v>
      </c>
      <c r="O126" s="128" t="str">
        <f t="shared" si="3"/>
        <v>N.A.</v>
      </c>
    </row>
    <row r="127" spans="1:15" s="13" customFormat="1" ht="18" customHeight="1" x14ac:dyDescent="0.2">
      <c r="A127" s="132">
        <v>126</v>
      </c>
      <c r="B127" s="133" t="s">
        <v>79</v>
      </c>
      <c r="C127" s="134" t="s">
        <v>247</v>
      </c>
      <c r="D127" s="135">
        <v>0</v>
      </c>
      <c r="E127" s="73">
        <v>0</v>
      </c>
      <c r="F127" s="135">
        <v>0</v>
      </c>
      <c r="G127" s="135">
        <v>0</v>
      </c>
      <c r="H127" s="128">
        <f t="shared" si="4"/>
        <v>0</v>
      </c>
      <c r="I127" s="128"/>
      <c r="J127" s="135">
        <v>0</v>
      </c>
      <c r="K127" s="128">
        <v>0</v>
      </c>
      <c r="L127" s="135">
        <v>0</v>
      </c>
      <c r="M127" s="135">
        <v>0</v>
      </c>
      <c r="N127" s="128">
        <f t="shared" si="5"/>
        <v>0</v>
      </c>
      <c r="O127" s="128" t="str">
        <f t="shared" si="3"/>
        <v>N.A.</v>
      </c>
    </row>
    <row r="128" spans="1:15" s="13" customFormat="1" ht="18" customHeight="1" x14ac:dyDescent="0.2">
      <c r="A128" s="132">
        <v>127</v>
      </c>
      <c r="B128" s="133" t="s">
        <v>188</v>
      </c>
      <c r="C128" s="134" t="s">
        <v>246</v>
      </c>
      <c r="D128" s="135">
        <v>0</v>
      </c>
      <c r="E128" s="73">
        <v>0</v>
      </c>
      <c r="F128" s="135">
        <v>0</v>
      </c>
      <c r="G128" s="135">
        <v>0</v>
      </c>
      <c r="H128" s="128">
        <f t="shared" si="4"/>
        <v>0</v>
      </c>
      <c r="I128" s="128"/>
      <c r="J128" s="135">
        <v>0</v>
      </c>
      <c r="K128" s="128">
        <v>0</v>
      </c>
      <c r="L128" s="135">
        <v>0</v>
      </c>
      <c r="M128" s="135">
        <v>0</v>
      </c>
      <c r="N128" s="128">
        <f t="shared" si="5"/>
        <v>0</v>
      </c>
      <c r="O128" s="128" t="str">
        <f t="shared" si="3"/>
        <v>N.A.</v>
      </c>
    </row>
    <row r="129" spans="1:15" s="13" customFormat="1" ht="18" customHeight="1" x14ac:dyDescent="0.2">
      <c r="A129" s="132">
        <v>128</v>
      </c>
      <c r="B129" s="133" t="s">
        <v>79</v>
      </c>
      <c r="C129" s="134" t="s">
        <v>245</v>
      </c>
      <c r="D129" s="135">
        <v>0</v>
      </c>
      <c r="E129" s="73">
        <v>0</v>
      </c>
      <c r="F129" s="135">
        <v>0</v>
      </c>
      <c r="G129" s="135">
        <v>0</v>
      </c>
      <c r="H129" s="128">
        <f t="shared" si="4"/>
        <v>0</v>
      </c>
      <c r="I129" s="128"/>
      <c r="J129" s="135">
        <v>0</v>
      </c>
      <c r="K129" s="128">
        <v>0</v>
      </c>
      <c r="L129" s="135">
        <v>0</v>
      </c>
      <c r="M129" s="135">
        <v>0</v>
      </c>
      <c r="N129" s="128">
        <f t="shared" si="5"/>
        <v>0</v>
      </c>
      <c r="O129" s="128" t="str">
        <f t="shared" si="3"/>
        <v>N.A.</v>
      </c>
    </row>
    <row r="130" spans="1:15" s="13" customFormat="1" ht="18" customHeight="1" x14ac:dyDescent="0.2">
      <c r="A130" s="132">
        <v>130</v>
      </c>
      <c r="B130" s="133" t="s">
        <v>79</v>
      </c>
      <c r="C130" s="134" t="s">
        <v>244</v>
      </c>
      <c r="D130" s="135">
        <v>981.82331250000004</v>
      </c>
      <c r="E130" s="73">
        <v>30.389763189999996</v>
      </c>
      <c r="F130" s="135">
        <v>0</v>
      </c>
      <c r="G130" s="135">
        <v>1.5556796399999999</v>
      </c>
      <c r="H130" s="128">
        <f t="shared" si="4"/>
        <v>949.87786967</v>
      </c>
      <c r="I130" s="128"/>
      <c r="J130" s="135">
        <v>27.957191286348785</v>
      </c>
      <c r="K130" s="128">
        <v>25.288500345047829</v>
      </c>
      <c r="L130" s="135">
        <v>0</v>
      </c>
      <c r="M130" s="135">
        <v>2.1205107199999995</v>
      </c>
      <c r="N130" s="128">
        <f t="shared" si="5"/>
        <v>0.54818022130095567</v>
      </c>
      <c r="O130" s="128">
        <f t="shared" si="3"/>
        <v>-99.94228939963709</v>
      </c>
    </row>
    <row r="131" spans="1:15" s="13" customFormat="1" ht="18" customHeight="1" x14ac:dyDescent="0.2">
      <c r="A131" s="132">
        <v>132</v>
      </c>
      <c r="B131" s="133" t="s">
        <v>243</v>
      </c>
      <c r="C131" s="134" t="s">
        <v>242</v>
      </c>
      <c r="D131" s="135">
        <v>0</v>
      </c>
      <c r="E131" s="73">
        <v>0</v>
      </c>
      <c r="F131" s="135">
        <v>0</v>
      </c>
      <c r="G131" s="135">
        <v>0</v>
      </c>
      <c r="H131" s="128">
        <f t="shared" si="4"/>
        <v>0</v>
      </c>
      <c r="I131" s="128"/>
      <c r="J131" s="135">
        <v>33.189324055263725</v>
      </c>
      <c r="K131" s="128">
        <v>294.08202367296468</v>
      </c>
      <c r="L131" s="135">
        <v>0</v>
      </c>
      <c r="M131" s="135">
        <v>0</v>
      </c>
      <c r="N131" s="128">
        <f t="shared" si="5"/>
        <v>-260.89269961770094</v>
      </c>
      <c r="O131" s="128" t="str">
        <f t="shared" si="3"/>
        <v>N.A.</v>
      </c>
    </row>
    <row r="132" spans="1:15" s="13" customFormat="1" ht="18" customHeight="1" x14ac:dyDescent="0.2">
      <c r="A132" s="132">
        <v>136</v>
      </c>
      <c r="B132" s="133" t="s">
        <v>90</v>
      </c>
      <c r="C132" s="134" t="s">
        <v>241</v>
      </c>
      <c r="D132" s="135">
        <v>0</v>
      </c>
      <c r="E132" s="73">
        <v>0</v>
      </c>
      <c r="F132" s="135">
        <v>0</v>
      </c>
      <c r="G132" s="135">
        <v>0</v>
      </c>
      <c r="H132" s="128">
        <f t="shared" si="4"/>
        <v>0</v>
      </c>
      <c r="I132" s="128"/>
      <c r="J132" s="135">
        <v>0</v>
      </c>
      <c r="K132" s="128">
        <v>0</v>
      </c>
      <c r="L132" s="135">
        <v>0</v>
      </c>
      <c r="M132" s="135">
        <v>0</v>
      </c>
      <c r="N132" s="128">
        <f t="shared" si="5"/>
        <v>0</v>
      </c>
      <c r="O132" s="128" t="str">
        <f t="shared" si="3"/>
        <v>N.A.</v>
      </c>
    </row>
    <row r="133" spans="1:15" s="13" customFormat="1" ht="18" customHeight="1" x14ac:dyDescent="0.2">
      <c r="A133" s="132">
        <v>138</v>
      </c>
      <c r="B133" s="133" t="s">
        <v>84</v>
      </c>
      <c r="C133" s="134" t="s">
        <v>240</v>
      </c>
      <c r="D133" s="135">
        <v>0</v>
      </c>
      <c r="E133" s="73">
        <v>0</v>
      </c>
      <c r="F133" s="135">
        <v>0</v>
      </c>
      <c r="G133" s="135">
        <v>0</v>
      </c>
      <c r="H133" s="128">
        <f t="shared" si="4"/>
        <v>0</v>
      </c>
      <c r="I133" s="128"/>
      <c r="J133" s="135">
        <v>0</v>
      </c>
      <c r="K133" s="128">
        <v>0</v>
      </c>
      <c r="L133" s="135">
        <v>0</v>
      </c>
      <c r="M133" s="135">
        <v>0</v>
      </c>
      <c r="N133" s="128">
        <f t="shared" si="5"/>
        <v>0</v>
      </c>
      <c r="O133" s="128" t="str">
        <f t="shared" si="3"/>
        <v>N.A.</v>
      </c>
    </row>
    <row r="134" spans="1:15" s="13" customFormat="1" ht="18" customHeight="1" x14ac:dyDescent="0.2">
      <c r="A134" s="132">
        <v>139</v>
      </c>
      <c r="B134" s="133" t="s">
        <v>84</v>
      </c>
      <c r="C134" s="134" t="s">
        <v>239</v>
      </c>
      <c r="D134" s="135">
        <v>0</v>
      </c>
      <c r="E134" s="73">
        <v>0</v>
      </c>
      <c r="F134" s="135">
        <v>0</v>
      </c>
      <c r="G134" s="135">
        <v>0</v>
      </c>
      <c r="H134" s="128">
        <f t="shared" si="4"/>
        <v>0</v>
      </c>
      <c r="I134" s="128"/>
      <c r="J134" s="135">
        <v>0</v>
      </c>
      <c r="K134" s="128">
        <v>0</v>
      </c>
      <c r="L134" s="135">
        <v>0</v>
      </c>
      <c r="M134" s="135">
        <v>0</v>
      </c>
      <c r="N134" s="128">
        <f t="shared" si="5"/>
        <v>0</v>
      </c>
      <c r="O134" s="128" t="str">
        <f t="shared" si="3"/>
        <v>N.A.</v>
      </c>
    </row>
    <row r="135" spans="1:15" s="13" customFormat="1" ht="18" customHeight="1" x14ac:dyDescent="0.2">
      <c r="A135" s="132">
        <v>140</v>
      </c>
      <c r="B135" s="133" t="s">
        <v>182</v>
      </c>
      <c r="C135" s="134" t="s">
        <v>238</v>
      </c>
      <c r="D135" s="135">
        <v>105.9804135</v>
      </c>
      <c r="E135" s="73">
        <v>28.858343010000002</v>
      </c>
      <c r="F135" s="135">
        <v>0</v>
      </c>
      <c r="G135" s="135">
        <v>0.73098902999999993</v>
      </c>
      <c r="H135" s="128">
        <f t="shared" si="4"/>
        <v>76.391081459999995</v>
      </c>
      <c r="I135" s="128"/>
      <c r="J135" s="135">
        <v>23.020720570859631</v>
      </c>
      <c r="K135" s="128">
        <v>21.830570402999644</v>
      </c>
      <c r="L135" s="135">
        <v>0</v>
      </c>
      <c r="M135" s="135">
        <v>0.73876349000000008</v>
      </c>
      <c r="N135" s="128">
        <f t="shared" si="5"/>
        <v>0.45138667785998632</v>
      </c>
      <c r="O135" s="128">
        <f t="shared" si="3"/>
        <v>-99.409110763674235</v>
      </c>
    </row>
    <row r="136" spans="1:15" s="13" customFormat="1" ht="18" customHeight="1" x14ac:dyDescent="0.2">
      <c r="A136" s="132">
        <v>141</v>
      </c>
      <c r="B136" s="133" t="s">
        <v>84</v>
      </c>
      <c r="C136" s="134" t="s">
        <v>237</v>
      </c>
      <c r="D136" s="135">
        <v>0</v>
      </c>
      <c r="E136" s="73">
        <v>0</v>
      </c>
      <c r="F136" s="135">
        <v>0</v>
      </c>
      <c r="G136" s="135">
        <v>0</v>
      </c>
      <c r="H136" s="128">
        <f t="shared" si="4"/>
        <v>0</v>
      </c>
      <c r="I136" s="128"/>
      <c r="J136" s="135">
        <v>0</v>
      </c>
      <c r="K136" s="128">
        <v>0</v>
      </c>
      <c r="L136" s="135">
        <v>0</v>
      </c>
      <c r="M136" s="135">
        <v>0</v>
      </c>
      <c r="N136" s="128">
        <f t="shared" si="5"/>
        <v>0</v>
      </c>
      <c r="O136" s="128" t="str">
        <f t="shared" si="3"/>
        <v>N.A.</v>
      </c>
    </row>
    <row r="137" spans="1:15" s="13" customFormat="1" ht="18" customHeight="1" x14ac:dyDescent="0.2">
      <c r="A137" s="132">
        <v>142</v>
      </c>
      <c r="B137" s="133" t="s">
        <v>79</v>
      </c>
      <c r="C137" s="134" t="s">
        <v>236</v>
      </c>
      <c r="D137" s="135">
        <v>0</v>
      </c>
      <c r="E137" s="73">
        <v>0</v>
      </c>
      <c r="F137" s="135">
        <v>0</v>
      </c>
      <c r="G137" s="135">
        <v>0</v>
      </c>
      <c r="H137" s="128">
        <f t="shared" si="4"/>
        <v>0</v>
      </c>
      <c r="I137" s="128"/>
      <c r="J137" s="135">
        <v>0</v>
      </c>
      <c r="K137" s="128">
        <v>0</v>
      </c>
      <c r="L137" s="135">
        <v>0</v>
      </c>
      <c r="M137" s="135">
        <v>0</v>
      </c>
      <c r="N137" s="128">
        <f t="shared" si="5"/>
        <v>0</v>
      </c>
      <c r="O137" s="128" t="str">
        <f t="shared" si="3"/>
        <v>N.A.</v>
      </c>
    </row>
    <row r="138" spans="1:15" s="13" customFormat="1" ht="18" customHeight="1" x14ac:dyDescent="0.2">
      <c r="A138" s="132">
        <v>143</v>
      </c>
      <c r="B138" s="133" t="s">
        <v>79</v>
      </c>
      <c r="C138" s="134" t="s">
        <v>235</v>
      </c>
      <c r="D138" s="135">
        <v>0</v>
      </c>
      <c r="E138" s="73">
        <v>0</v>
      </c>
      <c r="F138" s="135">
        <v>0</v>
      </c>
      <c r="G138" s="135">
        <v>0</v>
      </c>
      <c r="H138" s="128">
        <f t="shared" si="4"/>
        <v>0</v>
      </c>
      <c r="I138" s="128"/>
      <c r="J138" s="135">
        <v>0</v>
      </c>
      <c r="K138" s="128">
        <v>0</v>
      </c>
      <c r="L138" s="135">
        <v>0</v>
      </c>
      <c r="M138" s="135">
        <v>0</v>
      </c>
      <c r="N138" s="128">
        <f t="shared" si="5"/>
        <v>0</v>
      </c>
      <c r="O138" s="128" t="str">
        <f t="shared" si="3"/>
        <v>N.A.</v>
      </c>
    </row>
    <row r="139" spans="1:15" s="13" customFormat="1" ht="18" customHeight="1" x14ac:dyDescent="0.2">
      <c r="A139" s="132">
        <v>144</v>
      </c>
      <c r="B139" s="133" t="s">
        <v>188</v>
      </c>
      <c r="C139" s="134" t="s">
        <v>234</v>
      </c>
      <c r="D139" s="135">
        <v>0</v>
      </c>
      <c r="E139" s="73">
        <v>0</v>
      </c>
      <c r="F139" s="135">
        <v>0</v>
      </c>
      <c r="G139" s="135">
        <v>0</v>
      </c>
      <c r="H139" s="128">
        <f t="shared" si="4"/>
        <v>0</v>
      </c>
      <c r="I139" s="128"/>
      <c r="J139" s="135">
        <v>0</v>
      </c>
      <c r="K139" s="128">
        <v>0</v>
      </c>
      <c r="L139" s="135">
        <v>0</v>
      </c>
      <c r="M139" s="135">
        <v>0</v>
      </c>
      <c r="N139" s="128">
        <f t="shared" si="5"/>
        <v>0</v>
      </c>
      <c r="O139" s="128" t="str">
        <f t="shared" si="3"/>
        <v>N.A.</v>
      </c>
    </row>
    <row r="140" spans="1:15" s="13" customFormat="1" ht="18" customHeight="1" x14ac:dyDescent="0.2">
      <c r="A140" s="132">
        <v>146</v>
      </c>
      <c r="B140" s="133" t="s">
        <v>233</v>
      </c>
      <c r="C140" s="134" t="s">
        <v>232</v>
      </c>
      <c r="D140" s="135">
        <v>3068.8091047499997</v>
      </c>
      <c r="E140" s="73">
        <v>621.41588590999982</v>
      </c>
      <c r="F140" s="135">
        <v>0</v>
      </c>
      <c r="G140" s="135">
        <v>687.10699249999982</v>
      </c>
      <c r="H140" s="128">
        <f t="shared" si="4"/>
        <v>1760.2862263400002</v>
      </c>
      <c r="I140" s="128"/>
      <c r="J140" s="135">
        <v>2341.6683309400005</v>
      </c>
      <c r="K140" s="128">
        <v>578.09521321000011</v>
      </c>
      <c r="L140" s="135">
        <v>0</v>
      </c>
      <c r="M140" s="135">
        <v>691.53277951999985</v>
      </c>
      <c r="N140" s="128">
        <f t="shared" si="5"/>
        <v>1072.0403382100005</v>
      </c>
      <c r="O140" s="128">
        <f t="shared" si="3"/>
        <v>-39.09852146948883</v>
      </c>
    </row>
    <row r="141" spans="1:15" s="13" customFormat="1" ht="18" customHeight="1" x14ac:dyDescent="0.2">
      <c r="A141" s="132">
        <v>147</v>
      </c>
      <c r="B141" s="133" t="s">
        <v>141</v>
      </c>
      <c r="C141" s="134" t="s">
        <v>231</v>
      </c>
      <c r="D141" s="135">
        <v>0</v>
      </c>
      <c r="E141" s="73">
        <v>0</v>
      </c>
      <c r="F141" s="135">
        <v>0</v>
      </c>
      <c r="G141" s="135">
        <v>0</v>
      </c>
      <c r="H141" s="128">
        <f t="shared" si="4"/>
        <v>0</v>
      </c>
      <c r="I141" s="128"/>
      <c r="J141" s="135">
        <v>0</v>
      </c>
      <c r="K141" s="128">
        <v>0</v>
      </c>
      <c r="L141" s="135">
        <v>0</v>
      </c>
      <c r="M141" s="135">
        <v>0</v>
      </c>
      <c r="N141" s="128">
        <f t="shared" si="5"/>
        <v>0</v>
      </c>
      <c r="O141" s="128" t="str">
        <f t="shared" si="3"/>
        <v>N.A.</v>
      </c>
    </row>
    <row r="142" spans="1:15" s="13" customFormat="1" ht="18" customHeight="1" x14ac:dyDescent="0.2">
      <c r="A142" s="132">
        <v>148</v>
      </c>
      <c r="B142" s="133" t="s">
        <v>228</v>
      </c>
      <c r="C142" s="134" t="s">
        <v>230</v>
      </c>
      <c r="D142" s="135">
        <v>0</v>
      </c>
      <c r="E142" s="73">
        <v>0</v>
      </c>
      <c r="F142" s="135">
        <v>0</v>
      </c>
      <c r="G142" s="135">
        <v>0</v>
      </c>
      <c r="H142" s="128">
        <f t="shared" si="4"/>
        <v>0</v>
      </c>
      <c r="I142" s="128"/>
      <c r="J142" s="135">
        <v>0</v>
      </c>
      <c r="K142" s="128">
        <v>0</v>
      </c>
      <c r="L142" s="135">
        <v>0</v>
      </c>
      <c r="M142" s="135">
        <v>0</v>
      </c>
      <c r="N142" s="128">
        <f t="shared" si="5"/>
        <v>0</v>
      </c>
      <c r="O142" s="128" t="str">
        <f t="shared" si="3"/>
        <v>N.A.</v>
      </c>
    </row>
    <row r="143" spans="1:15" s="13" customFormat="1" ht="18" customHeight="1" x14ac:dyDescent="0.2">
      <c r="A143" s="132">
        <v>149</v>
      </c>
      <c r="B143" s="133" t="s">
        <v>228</v>
      </c>
      <c r="C143" s="134" t="s">
        <v>229</v>
      </c>
      <c r="D143" s="135">
        <v>0</v>
      </c>
      <c r="E143" s="73">
        <v>0</v>
      </c>
      <c r="F143" s="135">
        <v>0</v>
      </c>
      <c r="G143" s="135">
        <v>0</v>
      </c>
      <c r="H143" s="128">
        <f t="shared" si="4"/>
        <v>0</v>
      </c>
      <c r="I143" s="128"/>
      <c r="J143" s="135">
        <v>0</v>
      </c>
      <c r="K143" s="128">
        <v>0</v>
      </c>
      <c r="L143" s="135">
        <v>0</v>
      </c>
      <c r="M143" s="135">
        <v>0</v>
      </c>
      <c r="N143" s="128">
        <f t="shared" si="5"/>
        <v>0</v>
      </c>
      <c r="O143" s="128" t="str">
        <f t="shared" si="3"/>
        <v>N.A.</v>
      </c>
    </row>
    <row r="144" spans="1:15" s="13" customFormat="1" ht="18" customHeight="1" x14ac:dyDescent="0.2">
      <c r="A144" s="132">
        <v>150</v>
      </c>
      <c r="B144" s="133" t="s">
        <v>228</v>
      </c>
      <c r="C144" s="134" t="s">
        <v>227</v>
      </c>
      <c r="D144" s="135">
        <v>8.8968052499999999</v>
      </c>
      <c r="E144" s="73">
        <v>2.3055194899999996</v>
      </c>
      <c r="F144" s="135">
        <v>0</v>
      </c>
      <c r="G144" s="135">
        <v>0.13247781000000003</v>
      </c>
      <c r="H144" s="128">
        <f t="shared" si="4"/>
        <v>6.4588079499999997</v>
      </c>
      <c r="I144" s="128"/>
      <c r="J144" s="135">
        <v>176.52805679700009</v>
      </c>
      <c r="K144" s="128">
        <v>172.88124055999998</v>
      </c>
      <c r="L144" s="135">
        <v>0</v>
      </c>
      <c r="M144" s="135">
        <v>0.18548178999999998</v>
      </c>
      <c r="N144" s="128">
        <f t="shared" si="5"/>
        <v>3.4613344470001097</v>
      </c>
      <c r="O144" s="128">
        <f t="shared" si="3"/>
        <v>-46.409082391122809</v>
      </c>
    </row>
    <row r="145" spans="1:15" s="13" customFormat="1" ht="18" customHeight="1" x14ac:dyDescent="0.2">
      <c r="A145" s="132">
        <v>151</v>
      </c>
      <c r="B145" s="133" t="s">
        <v>182</v>
      </c>
      <c r="C145" s="134" t="s">
        <v>226</v>
      </c>
      <c r="D145" s="135">
        <v>1587.0409755000003</v>
      </c>
      <c r="E145" s="73">
        <v>836.28929137999978</v>
      </c>
      <c r="F145" s="135">
        <v>0</v>
      </c>
      <c r="G145" s="135">
        <v>0.82598249999999918</v>
      </c>
      <c r="H145" s="128">
        <f t="shared" si="4"/>
        <v>749.9257016200005</v>
      </c>
      <c r="I145" s="128"/>
      <c r="J145" s="135">
        <v>5.8397972676182839</v>
      </c>
      <c r="K145" s="128">
        <v>4.903937398841455</v>
      </c>
      <c r="L145" s="135">
        <v>0</v>
      </c>
      <c r="M145" s="135">
        <v>0.82135404000000001</v>
      </c>
      <c r="N145" s="128">
        <f t="shared" si="5"/>
        <v>0.11450582877682891</v>
      </c>
      <c r="O145" s="128">
        <f t="shared" ref="O145:O208" si="6">IF(OR(H145=0,N145=0),"N.A.",IF((((N145-H145)/H145))*100&gt;=500,"500&lt;",IF((((N145-H145)/H145))*100&lt;=-500,"&lt;-500",(((N145-H145)/H145))*100)))</f>
        <v>-99.984731043551449</v>
      </c>
    </row>
    <row r="146" spans="1:15" s="13" customFormat="1" ht="18" customHeight="1" x14ac:dyDescent="0.2">
      <c r="A146" s="132">
        <v>152</v>
      </c>
      <c r="B146" s="133" t="s">
        <v>182</v>
      </c>
      <c r="C146" s="134" t="s">
        <v>225</v>
      </c>
      <c r="D146" s="135">
        <v>2700.5250967500001</v>
      </c>
      <c r="E146" s="73">
        <v>2122.7374622699999</v>
      </c>
      <c r="F146" s="135">
        <v>0</v>
      </c>
      <c r="G146" s="135">
        <v>1.5777585800000002</v>
      </c>
      <c r="H146" s="128">
        <f t="shared" ref="H146:H209" si="7">D146-E146-G146</f>
        <v>576.20987590000016</v>
      </c>
      <c r="I146" s="128"/>
      <c r="J146" s="135">
        <v>38.989778044544082</v>
      </c>
      <c r="K146" s="128">
        <v>36.456401092690271</v>
      </c>
      <c r="L146" s="135">
        <v>0</v>
      </c>
      <c r="M146" s="135">
        <v>1.7688714999999999</v>
      </c>
      <c r="N146" s="128">
        <f t="shared" ref="N146:N209" si="8">J146-K146-M146</f>
        <v>0.76450545185381058</v>
      </c>
      <c r="O146" s="128">
        <f t="shared" si="6"/>
        <v>-99.867321702763306</v>
      </c>
    </row>
    <row r="147" spans="1:15" s="13" customFormat="1" ht="18" customHeight="1" x14ac:dyDescent="0.2">
      <c r="A147" s="132">
        <v>156</v>
      </c>
      <c r="B147" s="133" t="s">
        <v>104</v>
      </c>
      <c r="C147" s="134" t="s">
        <v>224</v>
      </c>
      <c r="D147" s="135">
        <v>82.80049575000001</v>
      </c>
      <c r="E147" s="73">
        <v>0.30589321000000003</v>
      </c>
      <c r="F147" s="135">
        <v>0</v>
      </c>
      <c r="G147" s="135">
        <v>0.11213581000000002</v>
      </c>
      <c r="H147" s="128">
        <f t="shared" si="7"/>
        <v>82.382466730000019</v>
      </c>
      <c r="I147" s="128"/>
      <c r="J147" s="135">
        <v>5613.28047926</v>
      </c>
      <c r="K147" s="128">
        <v>0.30588659000000001</v>
      </c>
      <c r="L147" s="135">
        <v>0</v>
      </c>
      <c r="M147" s="135">
        <v>0.15284577000000002</v>
      </c>
      <c r="N147" s="128">
        <f t="shared" si="8"/>
        <v>5612.8217469000001</v>
      </c>
      <c r="O147" s="128" t="str">
        <f t="shared" si="6"/>
        <v>500&lt;</v>
      </c>
    </row>
    <row r="148" spans="1:15" s="13" customFormat="1" ht="18" customHeight="1" x14ac:dyDescent="0.2">
      <c r="A148" s="132">
        <v>157</v>
      </c>
      <c r="B148" s="133" t="s">
        <v>206</v>
      </c>
      <c r="C148" s="134" t="s">
        <v>223</v>
      </c>
      <c r="D148" s="135">
        <v>759.506709</v>
      </c>
      <c r="E148" s="73">
        <v>5.8385802400000015</v>
      </c>
      <c r="F148" s="135">
        <v>0</v>
      </c>
      <c r="G148" s="135">
        <v>2.1403202100000005</v>
      </c>
      <c r="H148" s="128">
        <f t="shared" si="7"/>
        <v>751.52780854999992</v>
      </c>
      <c r="I148" s="128"/>
      <c r="J148" s="135">
        <v>7543.3560839399997</v>
      </c>
      <c r="K148" s="128">
        <v>5.83858736</v>
      </c>
      <c r="L148" s="135">
        <v>0</v>
      </c>
      <c r="M148" s="135">
        <v>2.91743234</v>
      </c>
      <c r="N148" s="128">
        <f t="shared" si="8"/>
        <v>7534.6000642399995</v>
      </c>
      <c r="O148" s="128" t="str">
        <f t="shared" si="6"/>
        <v>500&lt;</v>
      </c>
    </row>
    <row r="149" spans="1:15" s="13" customFormat="1" ht="18" customHeight="1" x14ac:dyDescent="0.2">
      <c r="A149" s="132">
        <v>158</v>
      </c>
      <c r="B149" s="133" t="s">
        <v>104</v>
      </c>
      <c r="C149" s="134" t="s">
        <v>222</v>
      </c>
      <c r="D149" s="135">
        <v>0</v>
      </c>
      <c r="E149" s="73">
        <v>0</v>
      </c>
      <c r="F149" s="135">
        <v>0</v>
      </c>
      <c r="G149" s="135">
        <v>0</v>
      </c>
      <c r="H149" s="128">
        <f t="shared" si="7"/>
        <v>0</v>
      </c>
      <c r="I149" s="128"/>
      <c r="J149" s="135">
        <v>0</v>
      </c>
      <c r="K149" s="128">
        <v>0</v>
      </c>
      <c r="L149" s="135">
        <v>0</v>
      </c>
      <c r="M149" s="135">
        <v>0</v>
      </c>
      <c r="N149" s="128">
        <f t="shared" si="8"/>
        <v>0</v>
      </c>
      <c r="O149" s="128" t="str">
        <f t="shared" si="6"/>
        <v>N.A.</v>
      </c>
    </row>
    <row r="150" spans="1:15" s="13" customFormat="1" ht="18" customHeight="1" x14ac:dyDescent="0.2">
      <c r="A150" s="132">
        <v>159</v>
      </c>
      <c r="B150" s="133" t="s">
        <v>206</v>
      </c>
      <c r="C150" s="134" t="s">
        <v>221</v>
      </c>
      <c r="D150" s="135">
        <v>0</v>
      </c>
      <c r="E150" s="73">
        <v>0</v>
      </c>
      <c r="F150" s="135">
        <v>0</v>
      </c>
      <c r="G150" s="135">
        <v>0</v>
      </c>
      <c r="H150" s="128">
        <f t="shared" si="7"/>
        <v>0</v>
      </c>
      <c r="I150" s="128"/>
      <c r="J150" s="135">
        <v>0</v>
      </c>
      <c r="K150" s="128">
        <v>0</v>
      </c>
      <c r="L150" s="135">
        <v>0</v>
      </c>
      <c r="M150" s="135">
        <v>0</v>
      </c>
      <c r="N150" s="128">
        <f t="shared" si="8"/>
        <v>0</v>
      </c>
      <c r="O150" s="128" t="str">
        <f t="shared" si="6"/>
        <v>N.A.</v>
      </c>
    </row>
    <row r="151" spans="1:15" s="13" customFormat="1" ht="18" customHeight="1" x14ac:dyDescent="0.2">
      <c r="A151" s="132">
        <v>160</v>
      </c>
      <c r="B151" s="133" t="s">
        <v>206</v>
      </c>
      <c r="C151" s="134" t="s">
        <v>220</v>
      </c>
      <c r="D151" s="135">
        <v>0</v>
      </c>
      <c r="E151" s="73">
        <v>0</v>
      </c>
      <c r="F151" s="135">
        <v>0</v>
      </c>
      <c r="G151" s="135">
        <v>0</v>
      </c>
      <c r="H151" s="128">
        <f t="shared" si="7"/>
        <v>0</v>
      </c>
      <c r="I151" s="128"/>
      <c r="J151" s="135">
        <v>0</v>
      </c>
      <c r="K151" s="128">
        <v>0</v>
      </c>
      <c r="L151" s="135">
        <v>0</v>
      </c>
      <c r="M151" s="135">
        <v>0</v>
      </c>
      <c r="N151" s="128">
        <f t="shared" si="8"/>
        <v>0</v>
      </c>
      <c r="O151" s="128" t="str">
        <f t="shared" si="6"/>
        <v>N.A.</v>
      </c>
    </row>
    <row r="152" spans="1:15" s="13" customFormat="1" ht="18" customHeight="1" x14ac:dyDescent="0.2">
      <c r="A152" s="132">
        <v>161</v>
      </c>
      <c r="B152" s="133" t="s">
        <v>206</v>
      </c>
      <c r="C152" s="134" t="s">
        <v>219</v>
      </c>
      <c r="D152" s="135">
        <v>0</v>
      </c>
      <c r="E152" s="73">
        <v>0</v>
      </c>
      <c r="F152" s="135">
        <v>0</v>
      </c>
      <c r="G152" s="135">
        <v>0</v>
      </c>
      <c r="H152" s="128">
        <f t="shared" si="7"/>
        <v>0</v>
      </c>
      <c r="I152" s="128"/>
      <c r="J152" s="135">
        <v>0</v>
      </c>
      <c r="K152" s="128">
        <v>0</v>
      </c>
      <c r="L152" s="135">
        <v>0</v>
      </c>
      <c r="M152" s="135">
        <v>0</v>
      </c>
      <c r="N152" s="128">
        <f t="shared" si="8"/>
        <v>0</v>
      </c>
      <c r="O152" s="128" t="str">
        <f t="shared" si="6"/>
        <v>N.A.</v>
      </c>
    </row>
    <row r="153" spans="1:15" s="13" customFormat="1" ht="18" customHeight="1" x14ac:dyDescent="0.2">
      <c r="A153" s="132">
        <v>162</v>
      </c>
      <c r="B153" s="133" t="s">
        <v>104</v>
      </c>
      <c r="C153" s="134" t="s">
        <v>218</v>
      </c>
      <c r="D153" s="135">
        <v>0</v>
      </c>
      <c r="E153" s="73">
        <v>0</v>
      </c>
      <c r="F153" s="135">
        <v>0</v>
      </c>
      <c r="G153" s="135">
        <v>0</v>
      </c>
      <c r="H153" s="128">
        <f t="shared" si="7"/>
        <v>0</v>
      </c>
      <c r="I153" s="128"/>
      <c r="J153" s="135">
        <v>0</v>
      </c>
      <c r="K153" s="128">
        <v>0</v>
      </c>
      <c r="L153" s="135">
        <v>0</v>
      </c>
      <c r="M153" s="135">
        <v>0</v>
      </c>
      <c r="N153" s="128">
        <f t="shared" si="8"/>
        <v>0</v>
      </c>
      <c r="O153" s="128" t="str">
        <f t="shared" si="6"/>
        <v>N.A.</v>
      </c>
    </row>
    <row r="154" spans="1:15" s="13" customFormat="1" ht="18" customHeight="1" x14ac:dyDescent="0.2">
      <c r="A154" s="132">
        <v>163</v>
      </c>
      <c r="B154" s="133" t="s">
        <v>84</v>
      </c>
      <c r="C154" s="134" t="s">
        <v>217</v>
      </c>
      <c r="D154" s="135">
        <v>0</v>
      </c>
      <c r="E154" s="73">
        <v>0</v>
      </c>
      <c r="F154" s="135">
        <v>0</v>
      </c>
      <c r="G154" s="135">
        <v>0</v>
      </c>
      <c r="H154" s="128">
        <f t="shared" si="7"/>
        <v>0</v>
      </c>
      <c r="I154" s="128"/>
      <c r="J154" s="135">
        <v>0</v>
      </c>
      <c r="K154" s="128">
        <v>0</v>
      </c>
      <c r="L154" s="135">
        <v>0</v>
      </c>
      <c r="M154" s="135">
        <v>0</v>
      </c>
      <c r="N154" s="128">
        <f t="shared" si="8"/>
        <v>0</v>
      </c>
      <c r="O154" s="128" t="str">
        <f t="shared" si="6"/>
        <v>N.A.</v>
      </c>
    </row>
    <row r="155" spans="1:15" s="13" customFormat="1" ht="18" customHeight="1" x14ac:dyDescent="0.2">
      <c r="A155" s="132">
        <v>164</v>
      </c>
      <c r="B155" s="133" t="s">
        <v>182</v>
      </c>
      <c r="C155" s="134" t="s">
        <v>216</v>
      </c>
      <c r="D155" s="135">
        <v>1172.679525</v>
      </c>
      <c r="E155" s="73">
        <v>13.54227637</v>
      </c>
      <c r="F155" s="135">
        <v>0</v>
      </c>
      <c r="G155" s="135">
        <v>0.63928702999999998</v>
      </c>
      <c r="H155" s="128">
        <f t="shared" si="7"/>
        <v>1158.4979615999998</v>
      </c>
      <c r="I155" s="128"/>
      <c r="J155" s="135">
        <v>28.264180852836162</v>
      </c>
      <c r="K155" s="128">
        <v>26.845930138270749</v>
      </c>
      <c r="L155" s="135">
        <v>0</v>
      </c>
      <c r="M155" s="135">
        <v>0.8640510899999998</v>
      </c>
      <c r="N155" s="128">
        <f t="shared" si="8"/>
        <v>0.55419962456541372</v>
      </c>
      <c r="O155" s="128">
        <f t="shared" si="6"/>
        <v>-99.952162227044411</v>
      </c>
    </row>
    <row r="156" spans="1:15" s="13" customFormat="1" ht="18" customHeight="1" x14ac:dyDescent="0.2">
      <c r="A156" s="132">
        <v>165</v>
      </c>
      <c r="B156" s="133" t="s">
        <v>90</v>
      </c>
      <c r="C156" s="134" t="s">
        <v>215</v>
      </c>
      <c r="D156" s="135">
        <v>0</v>
      </c>
      <c r="E156" s="73">
        <v>0</v>
      </c>
      <c r="F156" s="135">
        <v>0</v>
      </c>
      <c r="G156" s="135">
        <v>0</v>
      </c>
      <c r="H156" s="128">
        <f t="shared" si="7"/>
        <v>0</v>
      </c>
      <c r="I156" s="128"/>
      <c r="J156" s="135">
        <v>0</v>
      </c>
      <c r="K156" s="128">
        <v>0</v>
      </c>
      <c r="L156" s="135">
        <v>0</v>
      </c>
      <c r="M156" s="135">
        <v>0</v>
      </c>
      <c r="N156" s="128">
        <f t="shared" si="8"/>
        <v>0</v>
      </c>
      <c r="O156" s="128" t="str">
        <f t="shared" si="6"/>
        <v>N.A.</v>
      </c>
    </row>
    <row r="157" spans="1:15" s="13" customFormat="1" ht="18" customHeight="1" x14ac:dyDescent="0.2">
      <c r="A157" s="132">
        <v>166</v>
      </c>
      <c r="B157" s="133" t="s">
        <v>79</v>
      </c>
      <c r="C157" s="134" t="s">
        <v>214</v>
      </c>
      <c r="D157" s="135">
        <v>66.480464999999995</v>
      </c>
      <c r="E157" s="73">
        <v>45.056454199999997</v>
      </c>
      <c r="F157" s="135">
        <v>0</v>
      </c>
      <c r="G157" s="135">
        <v>0.63922274000000023</v>
      </c>
      <c r="H157" s="128">
        <f t="shared" si="7"/>
        <v>20.784788059999997</v>
      </c>
      <c r="I157" s="128"/>
      <c r="J157" s="135">
        <v>46.565307889086426</v>
      </c>
      <c r="K157" s="128">
        <v>44.780948016359247</v>
      </c>
      <c r="L157" s="135">
        <v>0</v>
      </c>
      <c r="M157" s="135">
        <v>0.87131461999999993</v>
      </c>
      <c r="N157" s="128">
        <f t="shared" si="8"/>
        <v>0.91304525272717973</v>
      </c>
      <c r="O157" s="128">
        <f t="shared" si="6"/>
        <v>-95.607146678178921</v>
      </c>
    </row>
    <row r="158" spans="1:15" s="13" customFormat="1" ht="18" customHeight="1" x14ac:dyDescent="0.2">
      <c r="A158" s="132">
        <v>167</v>
      </c>
      <c r="B158" s="133" t="s">
        <v>102</v>
      </c>
      <c r="C158" s="134" t="s">
        <v>213</v>
      </c>
      <c r="D158" s="135">
        <v>4947.2052750000003</v>
      </c>
      <c r="E158" s="73">
        <v>3642.5042937500002</v>
      </c>
      <c r="F158" s="135">
        <v>0</v>
      </c>
      <c r="G158" s="135">
        <v>8.9751740000000009</v>
      </c>
      <c r="H158" s="128">
        <f t="shared" si="7"/>
        <v>1295.7258072500001</v>
      </c>
      <c r="I158" s="128"/>
      <c r="J158" s="135">
        <v>4768.837451809999</v>
      </c>
      <c r="K158" s="128">
        <v>552.86062906170002</v>
      </c>
      <c r="L158" s="135">
        <v>0</v>
      </c>
      <c r="M158" s="135">
        <v>8.7690477599999994</v>
      </c>
      <c r="N158" s="128">
        <f t="shared" si="8"/>
        <v>4207.2077749882992</v>
      </c>
      <c r="O158" s="128">
        <f t="shared" si="6"/>
        <v>224.69892560969512</v>
      </c>
    </row>
    <row r="159" spans="1:15" s="13" customFormat="1" ht="18" customHeight="1" x14ac:dyDescent="0.2">
      <c r="A159" s="132">
        <v>168</v>
      </c>
      <c r="B159" s="133" t="s">
        <v>188</v>
      </c>
      <c r="C159" s="134" t="s">
        <v>212</v>
      </c>
      <c r="D159" s="135">
        <v>0</v>
      </c>
      <c r="E159" s="73">
        <v>0</v>
      </c>
      <c r="F159" s="135">
        <v>0</v>
      </c>
      <c r="G159" s="135">
        <v>0</v>
      </c>
      <c r="H159" s="128">
        <f t="shared" si="7"/>
        <v>0</v>
      </c>
      <c r="I159" s="128"/>
      <c r="J159" s="135">
        <v>0</v>
      </c>
      <c r="K159" s="128">
        <v>0</v>
      </c>
      <c r="L159" s="135">
        <v>0</v>
      </c>
      <c r="M159" s="135">
        <v>0</v>
      </c>
      <c r="N159" s="128">
        <f t="shared" si="8"/>
        <v>0</v>
      </c>
      <c r="O159" s="128" t="str">
        <f t="shared" si="6"/>
        <v>N.A.</v>
      </c>
    </row>
    <row r="160" spans="1:15" s="13" customFormat="1" ht="18" customHeight="1" x14ac:dyDescent="0.2">
      <c r="A160" s="132">
        <v>170</v>
      </c>
      <c r="B160" s="133" t="s">
        <v>90</v>
      </c>
      <c r="C160" s="134" t="s">
        <v>211</v>
      </c>
      <c r="D160" s="135">
        <v>251.66338500000006</v>
      </c>
      <c r="E160" s="73">
        <v>41.256777090000007</v>
      </c>
      <c r="F160" s="135">
        <v>0</v>
      </c>
      <c r="G160" s="135">
        <v>10.90873079</v>
      </c>
      <c r="H160" s="128">
        <f t="shared" si="7"/>
        <v>199.49787712000006</v>
      </c>
      <c r="I160" s="128"/>
      <c r="J160" s="135">
        <v>56.389442614310745</v>
      </c>
      <c r="K160" s="128">
        <v>40.424052698932108</v>
      </c>
      <c r="L160" s="135">
        <v>0</v>
      </c>
      <c r="M160" s="135">
        <v>14.859714570000001</v>
      </c>
      <c r="N160" s="128">
        <f t="shared" si="8"/>
        <v>1.1056753453786357</v>
      </c>
      <c r="O160" s="128">
        <f t="shared" si="6"/>
        <v>-99.44577087168021</v>
      </c>
    </row>
    <row r="161" spans="1:15" s="13" customFormat="1" ht="18" customHeight="1" x14ac:dyDescent="0.2">
      <c r="A161" s="132">
        <v>171</v>
      </c>
      <c r="B161" s="133" t="s">
        <v>102</v>
      </c>
      <c r="C161" s="134" t="s">
        <v>210</v>
      </c>
      <c r="D161" s="135">
        <v>953.54194349999989</v>
      </c>
      <c r="E161" s="73">
        <v>763.17604596000001</v>
      </c>
      <c r="F161" s="135">
        <v>0</v>
      </c>
      <c r="G161" s="135">
        <v>253.96282756999983</v>
      </c>
      <c r="H161" s="128">
        <f t="shared" si="7"/>
        <v>-63.596930029999953</v>
      </c>
      <c r="I161" s="128"/>
      <c r="J161" s="135">
        <v>1248.6389540460109</v>
      </c>
      <c r="K161" s="128">
        <v>935.8270614700001</v>
      </c>
      <c r="L161" s="135">
        <v>0</v>
      </c>
      <c r="M161" s="135">
        <v>249.11013644000005</v>
      </c>
      <c r="N161" s="128">
        <f t="shared" si="8"/>
        <v>63.701756136010744</v>
      </c>
      <c r="O161" s="128">
        <f t="shared" si="6"/>
        <v>-200.16482887768535</v>
      </c>
    </row>
    <row r="162" spans="1:15" s="13" customFormat="1" ht="18" customHeight="1" x14ac:dyDescent="0.2">
      <c r="A162" s="132">
        <v>176</v>
      </c>
      <c r="B162" s="133" t="s">
        <v>90</v>
      </c>
      <c r="C162" s="134" t="s">
        <v>209</v>
      </c>
      <c r="D162" s="135">
        <v>394.13215424999999</v>
      </c>
      <c r="E162" s="73">
        <v>14.179165170000001</v>
      </c>
      <c r="F162" s="135">
        <v>0</v>
      </c>
      <c r="G162" s="135">
        <v>2.49806829</v>
      </c>
      <c r="H162" s="128">
        <f t="shared" si="7"/>
        <v>377.45492079000002</v>
      </c>
      <c r="I162" s="128"/>
      <c r="J162" s="135">
        <v>12.99681205835013</v>
      </c>
      <c r="K162" s="128">
        <v>10.290990446225617</v>
      </c>
      <c r="L162" s="135">
        <v>0</v>
      </c>
      <c r="M162" s="135">
        <v>2.4509821599999997</v>
      </c>
      <c r="N162" s="128">
        <f t="shared" si="8"/>
        <v>0.25483945212451342</v>
      </c>
      <c r="O162" s="128">
        <f t="shared" si="6"/>
        <v>-99.932484798028028</v>
      </c>
    </row>
    <row r="163" spans="1:15" s="13" customFormat="1" ht="18" customHeight="1" x14ac:dyDescent="0.2">
      <c r="A163" s="132">
        <v>177</v>
      </c>
      <c r="B163" s="133" t="s">
        <v>90</v>
      </c>
      <c r="C163" s="134" t="s">
        <v>208</v>
      </c>
      <c r="D163" s="135">
        <v>0.45717299999999994</v>
      </c>
      <c r="E163" s="73">
        <v>0.26161351999999999</v>
      </c>
      <c r="F163" s="135">
        <v>0</v>
      </c>
      <c r="G163" s="135">
        <v>3.4848560000000015E-2</v>
      </c>
      <c r="H163" s="128">
        <f t="shared" si="7"/>
        <v>0.16071091999999992</v>
      </c>
      <c r="I163" s="128"/>
      <c r="J163" s="135">
        <v>0.68540107469833667</v>
      </c>
      <c r="K163" s="128">
        <v>0.62446111793954584</v>
      </c>
      <c r="L163" s="135">
        <v>0</v>
      </c>
      <c r="M163" s="135">
        <v>4.7500719999999996E-2</v>
      </c>
      <c r="N163" s="128">
        <f t="shared" si="8"/>
        <v>1.3439236758790829E-2</v>
      </c>
      <c r="O163" s="128">
        <f t="shared" si="6"/>
        <v>-91.637633112428929</v>
      </c>
    </row>
    <row r="164" spans="1:15" s="13" customFormat="1" ht="18" customHeight="1" x14ac:dyDescent="0.2">
      <c r="A164" s="132">
        <v>181</v>
      </c>
      <c r="B164" s="133" t="s">
        <v>104</v>
      </c>
      <c r="C164" s="134" t="s">
        <v>207</v>
      </c>
      <c r="D164" s="135">
        <v>2732.1482249999999</v>
      </c>
      <c r="E164" s="73">
        <v>524.41307000000006</v>
      </c>
      <c r="F164" s="135">
        <v>0</v>
      </c>
      <c r="G164" s="135">
        <v>128.96565200000001</v>
      </c>
      <c r="H164" s="128">
        <f t="shared" si="7"/>
        <v>2078.769503</v>
      </c>
      <c r="I164" s="128"/>
      <c r="J164" s="135">
        <v>1258.4679066389999</v>
      </c>
      <c r="K164" s="128">
        <v>492.42159694999998</v>
      </c>
      <c r="L164" s="135">
        <v>0</v>
      </c>
      <c r="M164" s="135">
        <v>120.75638871000001</v>
      </c>
      <c r="N164" s="128">
        <f t="shared" si="8"/>
        <v>645.28992097899993</v>
      </c>
      <c r="O164" s="128">
        <f t="shared" si="6"/>
        <v>-68.958082170835084</v>
      </c>
    </row>
    <row r="165" spans="1:15" s="13" customFormat="1" ht="18" customHeight="1" x14ac:dyDescent="0.2">
      <c r="A165" s="132">
        <v>182</v>
      </c>
      <c r="B165" s="133" t="s">
        <v>206</v>
      </c>
      <c r="C165" s="134" t="s">
        <v>205</v>
      </c>
      <c r="D165" s="135">
        <v>0</v>
      </c>
      <c r="E165" s="73">
        <v>0</v>
      </c>
      <c r="F165" s="135">
        <v>0</v>
      </c>
      <c r="G165" s="135">
        <v>0</v>
      </c>
      <c r="H165" s="128">
        <f t="shared" si="7"/>
        <v>0</v>
      </c>
      <c r="I165" s="128"/>
      <c r="J165" s="135">
        <v>0</v>
      </c>
      <c r="K165" s="128">
        <v>0</v>
      </c>
      <c r="L165" s="135">
        <v>0</v>
      </c>
      <c r="M165" s="135">
        <v>0</v>
      </c>
      <c r="N165" s="128">
        <f t="shared" si="8"/>
        <v>0</v>
      </c>
      <c r="O165" s="128" t="str">
        <f t="shared" si="6"/>
        <v>N.A.</v>
      </c>
    </row>
    <row r="166" spans="1:15" s="13" customFormat="1" ht="18" customHeight="1" x14ac:dyDescent="0.2">
      <c r="A166" s="132">
        <v>183</v>
      </c>
      <c r="B166" s="133" t="s">
        <v>104</v>
      </c>
      <c r="C166" s="134" t="s">
        <v>204</v>
      </c>
      <c r="D166" s="135">
        <v>0</v>
      </c>
      <c r="E166" s="73">
        <v>0</v>
      </c>
      <c r="F166" s="135">
        <v>0</v>
      </c>
      <c r="G166" s="135">
        <v>0</v>
      </c>
      <c r="H166" s="128">
        <f t="shared" si="7"/>
        <v>0</v>
      </c>
      <c r="I166" s="128"/>
      <c r="J166" s="135">
        <v>0</v>
      </c>
      <c r="K166" s="128">
        <v>0</v>
      </c>
      <c r="L166" s="135">
        <v>0</v>
      </c>
      <c r="M166" s="135">
        <v>0</v>
      </c>
      <c r="N166" s="128">
        <f t="shared" si="8"/>
        <v>0</v>
      </c>
      <c r="O166" s="128" t="str">
        <f t="shared" si="6"/>
        <v>N.A.</v>
      </c>
    </row>
    <row r="167" spans="1:15" s="13" customFormat="1" ht="18" customHeight="1" x14ac:dyDescent="0.2">
      <c r="A167" s="132">
        <v>185</v>
      </c>
      <c r="B167" s="133" t="s">
        <v>84</v>
      </c>
      <c r="C167" s="134" t="s">
        <v>203</v>
      </c>
      <c r="D167" s="135">
        <v>328.30717499999997</v>
      </c>
      <c r="E167" s="73">
        <v>7.7925605600000001</v>
      </c>
      <c r="F167" s="135">
        <v>0</v>
      </c>
      <c r="G167" s="135">
        <v>0.92133170000000031</v>
      </c>
      <c r="H167" s="128">
        <f t="shared" si="7"/>
        <v>319.59328273999995</v>
      </c>
      <c r="I167" s="128"/>
      <c r="J167" s="135">
        <v>43.191139009898961</v>
      </c>
      <c r="K167" s="128">
        <v>41.09896919127349</v>
      </c>
      <c r="L167" s="135">
        <v>0</v>
      </c>
      <c r="M167" s="135">
        <v>1.24528474</v>
      </c>
      <c r="N167" s="128">
        <f t="shared" si="8"/>
        <v>0.84688507862547158</v>
      </c>
      <c r="O167" s="128">
        <f t="shared" si="6"/>
        <v>-99.735011614961124</v>
      </c>
    </row>
    <row r="168" spans="1:15" s="13" customFormat="1" ht="18" customHeight="1" x14ac:dyDescent="0.2">
      <c r="A168" s="132">
        <v>188</v>
      </c>
      <c r="B168" s="133" t="s">
        <v>84</v>
      </c>
      <c r="C168" s="134" t="s">
        <v>202</v>
      </c>
      <c r="D168" s="135">
        <v>137.43768900000001</v>
      </c>
      <c r="E168" s="73">
        <v>105.76804198999997</v>
      </c>
      <c r="F168" s="135">
        <v>0</v>
      </c>
      <c r="G168" s="135">
        <v>33.518514409999995</v>
      </c>
      <c r="H168" s="128">
        <f t="shared" si="7"/>
        <v>-1.8488673999999605</v>
      </c>
      <c r="I168" s="128"/>
      <c r="J168" s="135">
        <v>92.641945875918694</v>
      </c>
      <c r="K168" s="128">
        <v>82.323462013253632</v>
      </c>
      <c r="L168" s="135">
        <v>0</v>
      </c>
      <c r="M168" s="135">
        <v>8.5019751199999991</v>
      </c>
      <c r="N168" s="128">
        <f t="shared" si="8"/>
        <v>1.8165087426650626</v>
      </c>
      <c r="O168" s="128">
        <f t="shared" si="6"/>
        <v>-198.24981189376271</v>
      </c>
    </row>
    <row r="169" spans="1:15" s="13" customFormat="1" ht="18" customHeight="1" x14ac:dyDescent="0.2">
      <c r="A169" s="132">
        <v>189</v>
      </c>
      <c r="B169" s="133" t="s">
        <v>84</v>
      </c>
      <c r="C169" s="134" t="s">
        <v>201</v>
      </c>
      <c r="D169" s="135">
        <v>218.50282124999995</v>
      </c>
      <c r="E169" s="73">
        <v>8.7618482600000007</v>
      </c>
      <c r="F169" s="135">
        <v>0</v>
      </c>
      <c r="G169" s="135">
        <v>1.8863752599999997</v>
      </c>
      <c r="H169" s="128">
        <f t="shared" si="7"/>
        <v>207.85459772999997</v>
      </c>
      <c r="I169" s="128"/>
      <c r="J169" s="135">
        <v>13.394430411175332</v>
      </c>
      <c r="K169" s="128">
        <v>10.560498620760129</v>
      </c>
      <c r="L169" s="135">
        <v>0</v>
      </c>
      <c r="M169" s="135">
        <v>2.5712959</v>
      </c>
      <c r="N169" s="128">
        <f t="shared" si="8"/>
        <v>0.2626358904152033</v>
      </c>
      <c r="O169" s="128">
        <f t="shared" si="6"/>
        <v>-99.873644416200818</v>
      </c>
    </row>
    <row r="170" spans="1:15" s="13" customFormat="1" ht="18" customHeight="1" x14ac:dyDescent="0.2">
      <c r="A170" s="132">
        <v>190</v>
      </c>
      <c r="B170" s="133" t="s">
        <v>84</v>
      </c>
      <c r="C170" s="134" t="s">
        <v>200</v>
      </c>
      <c r="D170" s="135">
        <v>3682.6541835000003</v>
      </c>
      <c r="E170" s="73">
        <v>2532.3537145100004</v>
      </c>
      <c r="F170" s="135">
        <v>0</v>
      </c>
      <c r="G170" s="135">
        <v>7.0818483100000016</v>
      </c>
      <c r="H170" s="128">
        <f t="shared" si="7"/>
        <v>1143.21862068</v>
      </c>
      <c r="I170" s="128"/>
      <c r="J170" s="135">
        <v>32.686722864461238</v>
      </c>
      <c r="K170" s="128">
        <v>24.717694489863952</v>
      </c>
      <c r="L170" s="135">
        <v>0</v>
      </c>
      <c r="M170" s="135">
        <v>7.3281122399999994</v>
      </c>
      <c r="N170" s="128">
        <f t="shared" si="8"/>
        <v>0.64091613459728691</v>
      </c>
      <c r="O170" s="128">
        <f t="shared" si="6"/>
        <v>-99.943937570382118</v>
      </c>
    </row>
    <row r="171" spans="1:15" s="13" customFormat="1" ht="18" customHeight="1" x14ac:dyDescent="0.2">
      <c r="A171" s="132">
        <v>191</v>
      </c>
      <c r="B171" s="133" t="s">
        <v>182</v>
      </c>
      <c r="C171" s="134" t="s">
        <v>199</v>
      </c>
      <c r="D171" s="135">
        <v>874.55855249999991</v>
      </c>
      <c r="E171" s="73">
        <v>321.33365874999987</v>
      </c>
      <c r="F171" s="135">
        <v>0</v>
      </c>
      <c r="G171" s="135">
        <v>0.18021700000000002</v>
      </c>
      <c r="H171" s="128">
        <f t="shared" si="7"/>
        <v>553.04467675000012</v>
      </c>
      <c r="I171" s="128"/>
      <c r="J171" s="135">
        <v>7.4261396970053424</v>
      </c>
      <c r="K171" s="128">
        <v>7.1044570347111193</v>
      </c>
      <c r="L171" s="135">
        <v>0</v>
      </c>
      <c r="M171" s="135">
        <v>0.17607208000000002</v>
      </c>
      <c r="N171" s="128">
        <f t="shared" si="8"/>
        <v>0.14561058229422302</v>
      </c>
      <c r="O171" s="128">
        <f t="shared" si="6"/>
        <v>-99.973671099566502</v>
      </c>
    </row>
    <row r="172" spans="1:15" s="13" customFormat="1" ht="18" customHeight="1" x14ac:dyDescent="0.2">
      <c r="A172" s="132">
        <v>192</v>
      </c>
      <c r="B172" s="133" t="s">
        <v>84</v>
      </c>
      <c r="C172" s="134" t="s">
        <v>198</v>
      </c>
      <c r="D172" s="135">
        <v>21.092674500000001</v>
      </c>
      <c r="E172" s="73">
        <v>16.147270579999997</v>
      </c>
      <c r="F172" s="135">
        <v>0</v>
      </c>
      <c r="G172" s="135">
        <v>1.8365075899999999</v>
      </c>
      <c r="H172" s="128">
        <f t="shared" si="7"/>
        <v>3.1088963300000039</v>
      </c>
      <c r="I172" s="128"/>
      <c r="J172" s="135">
        <v>21.8064010480803</v>
      </c>
      <c r="K172" s="128">
        <v>18.95701446694147</v>
      </c>
      <c r="L172" s="135">
        <v>0</v>
      </c>
      <c r="M172" s="135">
        <v>2.4218100900000006</v>
      </c>
      <c r="N172" s="128">
        <f t="shared" si="8"/>
        <v>0.42757649113882978</v>
      </c>
      <c r="O172" s="128">
        <f t="shared" si="6"/>
        <v>-86.246679021978551</v>
      </c>
    </row>
    <row r="173" spans="1:15" s="13" customFormat="1" ht="18" customHeight="1" x14ac:dyDescent="0.2">
      <c r="A173" s="132">
        <v>193</v>
      </c>
      <c r="B173" s="133" t="s">
        <v>182</v>
      </c>
      <c r="C173" s="134" t="s">
        <v>197</v>
      </c>
      <c r="D173" s="135">
        <v>0</v>
      </c>
      <c r="E173" s="73">
        <v>0</v>
      </c>
      <c r="F173" s="135">
        <v>0</v>
      </c>
      <c r="G173" s="135">
        <v>0</v>
      </c>
      <c r="H173" s="128">
        <f t="shared" si="7"/>
        <v>0</v>
      </c>
      <c r="I173" s="128"/>
      <c r="J173" s="135">
        <v>0</v>
      </c>
      <c r="K173" s="128">
        <v>0</v>
      </c>
      <c r="L173" s="135">
        <v>0</v>
      </c>
      <c r="M173" s="135">
        <v>0</v>
      </c>
      <c r="N173" s="128">
        <f t="shared" si="8"/>
        <v>0</v>
      </c>
      <c r="O173" s="128" t="str">
        <f t="shared" si="6"/>
        <v>N.A.</v>
      </c>
    </row>
    <row r="174" spans="1:15" s="13" customFormat="1" ht="18" customHeight="1" x14ac:dyDescent="0.2">
      <c r="A174" s="132">
        <v>194</v>
      </c>
      <c r="B174" s="133" t="s">
        <v>84</v>
      </c>
      <c r="C174" s="134" t="s">
        <v>196</v>
      </c>
      <c r="D174" s="135">
        <v>10.999656000000002</v>
      </c>
      <c r="E174" s="73">
        <v>7.0671508000000003</v>
      </c>
      <c r="F174" s="135">
        <v>0</v>
      </c>
      <c r="G174" s="135">
        <v>1.1851158400000001</v>
      </c>
      <c r="H174" s="128">
        <f t="shared" si="7"/>
        <v>2.7473893600000014</v>
      </c>
      <c r="I174" s="128"/>
      <c r="J174" s="135">
        <v>10.473343359836738</v>
      </c>
      <c r="K174" s="128">
        <v>8.6582303961144476</v>
      </c>
      <c r="L174" s="135">
        <v>0</v>
      </c>
      <c r="M174" s="135">
        <v>1.6097532900000002</v>
      </c>
      <c r="N174" s="128">
        <f t="shared" si="8"/>
        <v>0.20535967372229025</v>
      </c>
      <c r="O174" s="128">
        <f t="shared" si="6"/>
        <v>-92.525279572230346</v>
      </c>
    </row>
    <row r="175" spans="1:15" s="13" customFormat="1" ht="18" customHeight="1" x14ac:dyDescent="0.2">
      <c r="A175" s="132">
        <v>195</v>
      </c>
      <c r="B175" s="133" t="s">
        <v>84</v>
      </c>
      <c r="C175" s="134" t="s">
        <v>195</v>
      </c>
      <c r="D175" s="135">
        <v>37.586163749999997</v>
      </c>
      <c r="E175" s="73">
        <v>22.749083559999999</v>
      </c>
      <c r="F175" s="135">
        <v>0</v>
      </c>
      <c r="G175" s="135">
        <v>4.7203621499999979</v>
      </c>
      <c r="H175" s="128">
        <f t="shared" si="7"/>
        <v>10.11671804</v>
      </c>
      <c r="I175" s="128"/>
      <c r="J175" s="135">
        <v>35.838444387575059</v>
      </c>
      <c r="K175" s="128">
        <v>28.572032491740252</v>
      </c>
      <c r="L175" s="135">
        <v>0</v>
      </c>
      <c r="M175" s="135">
        <v>6.5636973000000012</v>
      </c>
      <c r="N175" s="128">
        <f t="shared" si="8"/>
        <v>0.70271459583480578</v>
      </c>
      <c r="O175" s="128">
        <f t="shared" si="6"/>
        <v>-93.053927241459363</v>
      </c>
    </row>
    <row r="176" spans="1:15" s="13" customFormat="1" ht="18" customHeight="1" x14ac:dyDescent="0.2">
      <c r="A176" s="132">
        <v>197</v>
      </c>
      <c r="B176" s="133" t="s">
        <v>84</v>
      </c>
      <c r="C176" s="134" t="s">
        <v>194</v>
      </c>
      <c r="D176" s="135">
        <v>6.5065200000000001</v>
      </c>
      <c r="E176" s="73">
        <v>3.7872048099999995</v>
      </c>
      <c r="F176" s="135">
        <v>0</v>
      </c>
      <c r="G176" s="135">
        <v>0.97728528000000026</v>
      </c>
      <c r="H176" s="128">
        <f t="shared" si="7"/>
        <v>1.7420299100000003</v>
      </c>
      <c r="I176" s="128"/>
      <c r="J176" s="135">
        <v>6.3286804655617201</v>
      </c>
      <c r="K176" s="128">
        <v>4.8605726117271768</v>
      </c>
      <c r="L176" s="135">
        <v>0</v>
      </c>
      <c r="M176" s="135">
        <v>1.3440160799999998</v>
      </c>
      <c r="N176" s="128">
        <f t="shared" si="8"/>
        <v>0.12409177383454351</v>
      </c>
      <c r="O176" s="128">
        <f t="shared" si="6"/>
        <v>-92.876599125984967</v>
      </c>
    </row>
    <row r="177" spans="1:15" s="13" customFormat="1" ht="18" customHeight="1" x14ac:dyDescent="0.2">
      <c r="A177" s="132">
        <v>198</v>
      </c>
      <c r="B177" s="133" t="s">
        <v>84</v>
      </c>
      <c r="C177" s="134" t="s">
        <v>193</v>
      </c>
      <c r="D177" s="135">
        <v>22.498794750000002</v>
      </c>
      <c r="E177" s="73">
        <v>15.950919189999999</v>
      </c>
      <c r="F177" s="135">
        <v>0</v>
      </c>
      <c r="G177" s="135">
        <v>2.422886099999999</v>
      </c>
      <c r="H177" s="128">
        <f t="shared" si="7"/>
        <v>4.1249894600000037</v>
      </c>
      <c r="I177" s="128"/>
      <c r="J177" s="135">
        <v>19.190140752173068</v>
      </c>
      <c r="K177" s="128">
        <v>16.264921012522613</v>
      </c>
      <c r="L177" s="135">
        <v>0</v>
      </c>
      <c r="M177" s="135">
        <v>2.5489424700000005</v>
      </c>
      <c r="N177" s="128">
        <f t="shared" si="8"/>
        <v>0.37627726965045438</v>
      </c>
      <c r="O177" s="128">
        <f t="shared" si="6"/>
        <v>-90.878103488524943</v>
      </c>
    </row>
    <row r="178" spans="1:15" s="13" customFormat="1" ht="18" customHeight="1" x14ac:dyDescent="0.2">
      <c r="A178" s="132">
        <v>199</v>
      </c>
      <c r="B178" s="133" t="s">
        <v>84</v>
      </c>
      <c r="C178" s="134" t="s">
        <v>192</v>
      </c>
      <c r="D178" s="135">
        <v>16.377756000000005</v>
      </c>
      <c r="E178" s="73">
        <v>16.916862510000001</v>
      </c>
      <c r="F178" s="135">
        <v>0</v>
      </c>
      <c r="G178" s="135">
        <v>0.70491948000000004</v>
      </c>
      <c r="H178" s="128">
        <f t="shared" si="7"/>
        <v>-1.2440259899999964</v>
      </c>
      <c r="I178" s="128"/>
      <c r="J178" s="135">
        <v>18.277342271087733</v>
      </c>
      <c r="K178" s="128">
        <v>17.078528840870327</v>
      </c>
      <c r="L178" s="135">
        <v>0</v>
      </c>
      <c r="M178" s="135">
        <v>0.84043417000000009</v>
      </c>
      <c r="N178" s="128">
        <f t="shared" si="8"/>
        <v>0.35837926021740596</v>
      </c>
      <c r="O178" s="128">
        <f t="shared" si="6"/>
        <v>-128.80802033865925</v>
      </c>
    </row>
    <row r="179" spans="1:15" s="13" customFormat="1" ht="18" customHeight="1" x14ac:dyDescent="0.2">
      <c r="A179" s="132">
        <v>200</v>
      </c>
      <c r="B179" s="133" t="s">
        <v>79</v>
      </c>
      <c r="C179" s="134" t="s">
        <v>191</v>
      </c>
      <c r="D179" s="135">
        <v>52.628952000000005</v>
      </c>
      <c r="E179" s="73">
        <v>32.716596070000001</v>
      </c>
      <c r="F179" s="135">
        <v>0</v>
      </c>
      <c r="G179" s="135">
        <v>7.4900189199999989</v>
      </c>
      <c r="H179" s="128">
        <f t="shared" si="7"/>
        <v>12.422337010000005</v>
      </c>
      <c r="I179" s="128"/>
      <c r="J179" s="135">
        <v>43.283531182814933</v>
      </c>
      <c r="K179" s="128">
        <v>34.404525212955818</v>
      </c>
      <c r="L179" s="135">
        <v>0</v>
      </c>
      <c r="M179" s="135">
        <v>8.0303092799999991</v>
      </c>
      <c r="N179" s="128">
        <f t="shared" si="8"/>
        <v>0.84869668985911595</v>
      </c>
      <c r="O179" s="128">
        <f t="shared" si="6"/>
        <v>-93.167978866006337</v>
      </c>
    </row>
    <row r="180" spans="1:15" s="13" customFormat="1" ht="18" customHeight="1" x14ac:dyDescent="0.2">
      <c r="A180" s="132">
        <v>201</v>
      </c>
      <c r="B180" s="133" t="s">
        <v>79</v>
      </c>
      <c r="C180" s="134" t="s">
        <v>190</v>
      </c>
      <c r="D180" s="135">
        <v>90.384559499999995</v>
      </c>
      <c r="E180" s="73">
        <v>46.228962709999998</v>
      </c>
      <c r="F180" s="135">
        <v>0</v>
      </c>
      <c r="G180" s="135">
        <v>15.757440119999996</v>
      </c>
      <c r="H180" s="128">
        <f t="shared" si="7"/>
        <v>28.398156669999999</v>
      </c>
      <c r="I180" s="128"/>
      <c r="J180" s="135">
        <v>86.797772810924343</v>
      </c>
      <c r="K180" s="128">
        <v>63.617148196984658</v>
      </c>
      <c r="L180" s="135">
        <v>0</v>
      </c>
      <c r="M180" s="135">
        <v>21.478707500000002</v>
      </c>
      <c r="N180" s="128">
        <f t="shared" si="8"/>
        <v>1.7019171139396825</v>
      </c>
      <c r="O180" s="128">
        <f t="shared" si="6"/>
        <v>-94.006945120710611</v>
      </c>
    </row>
    <row r="181" spans="1:15" s="13" customFormat="1" ht="18" customHeight="1" x14ac:dyDescent="0.2">
      <c r="A181" s="132">
        <v>202</v>
      </c>
      <c r="B181" s="133" t="s">
        <v>79</v>
      </c>
      <c r="C181" s="134" t="s">
        <v>189</v>
      </c>
      <c r="D181" s="135">
        <v>91.074210749999992</v>
      </c>
      <c r="E181" s="73">
        <v>47.646409049999995</v>
      </c>
      <c r="F181" s="135">
        <v>0</v>
      </c>
      <c r="G181" s="135">
        <v>14.724534829999985</v>
      </c>
      <c r="H181" s="128">
        <f t="shared" si="7"/>
        <v>28.703266870000011</v>
      </c>
      <c r="I181" s="128"/>
      <c r="J181" s="135">
        <v>76.267324818326301</v>
      </c>
      <c r="K181" s="128">
        <v>58.106883176790504</v>
      </c>
      <c r="L181" s="135">
        <v>0</v>
      </c>
      <c r="M181" s="135">
        <v>16.665003899999999</v>
      </c>
      <c r="N181" s="128">
        <f t="shared" si="8"/>
        <v>1.4954377415357989</v>
      </c>
      <c r="O181" s="128">
        <f t="shared" si="6"/>
        <v>-94.790008578783784</v>
      </c>
    </row>
    <row r="182" spans="1:15" s="13" customFormat="1" ht="18" customHeight="1" x14ac:dyDescent="0.2">
      <c r="A182" s="132">
        <v>203</v>
      </c>
      <c r="B182" s="133" t="s">
        <v>188</v>
      </c>
      <c r="C182" s="134" t="s">
        <v>187</v>
      </c>
      <c r="D182" s="135">
        <v>30.450423000000008</v>
      </c>
      <c r="E182" s="73">
        <v>35.270724999999999</v>
      </c>
      <c r="F182" s="135">
        <v>0</v>
      </c>
      <c r="G182" s="135">
        <v>0.85535899999999998</v>
      </c>
      <c r="H182" s="128">
        <f t="shared" si="7"/>
        <v>-5.675660999999991</v>
      </c>
      <c r="I182" s="128"/>
      <c r="J182" s="135">
        <v>36.197088466168651</v>
      </c>
      <c r="K182" s="128">
        <v>34.651628993498683</v>
      </c>
      <c r="L182" s="135">
        <v>0</v>
      </c>
      <c r="M182" s="135">
        <v>0.8357126399999999</v>
      </c>
      <c r="N182" s="128">
        <f t="shared" si="8"/>
        <v>0.7097468326699683</v>
      </c>
      <c r="O182" s="128">
        <f t="shared" si="6"/>
        <v>-112.50509557688471</v>
      </c>
    </row>
    <row r="183" spans="1:15" s="13" customFormat="1" ht="18" customHeight="1" x14ac:dyDescent="0.2">
      <c r="A183" s="132">
        <v>204</v>
      </c>
      <c r="B183" s="133" t="s">
        <v>79</v>
      </c>
      <c r="C183" s="134" t="s">
        <v>186</v>
      </c>
      <c r="D183" s="135">
        <v>47.583622500000011</v>
      </c>
      <c r="E183" s="73">
        <v>43.675416800000001</v>
      </c>
      <c r="F183" s="135">
        <v>0</v>
      </c>
      <c r="G183" s="135">
        <v>1.2043284600000008</v>
      </c>
      <c r="H183" s="128">
        <f t="shared" si="7"/>
        <v>2.7038772400000095</v>
      </c>
      <c r="I183" s="128"/>
      <c r="J183" s="135">
        <v>46.920584800000363</v>
      </c>
      <c r="K183" s="128">
        <v>44.342978883333693</v>
      </c>
      <c r="L183" s="135">
        <v>0</v>
      </c>
      <c r="M183" s="135">
        <v>1.6575944499999999</v>
      </c>
      <c r="N183" s="128">
        <f t="shared" si="8"/>
        <v>0.92001146666666989</v>
      </c>
      <c r="O183" s="128">
        <f t="shared" si="6"/>
        <v>-65.974362554023841</v>
      </c>
    </row>
    <row r="184" spans="1:15" s="13" customFormat="1" ht="18" customHeight="1" x14ac:dyDescent="0.2">
      <c r="A184" s="132">
        <v>205</v>
      </c>
      <c r="B184" s="133" t="s">
        <v>185</v>
      </c>
      <c r="C184" s="134" t="s">
        <v>184</v>
      </c>
      <c r="D184" s="135">
        <v>1460.35648425</v>
      </c>
      <c r="E184" s="73">
        <v>35.474266279999995</v>
      </c>
      <c r="F184" s="135">
        <v>0</v>
      </c>
      <c r="G184" s="135">
        <v>2.1090815600000004</v>
      </c>
      <c r="H184" s="128">
        <f t="shared" si="7"/>
        <v>1422.77313641</v>
      </c>
      <c r="I184" s="128"/>
      <c r="J184" s="135">
        <v>1522.5359772700001</v>
      </c>
      <c r="K184" s="128">
        <v>41.8597411298</v>
      </c>
      <c r="L184" s="135">
        <v>0</v>
      </c>
      <c r="M184" s="135">
        <v>2.8748493599999998</v>
      </c>
      <c r="N184" s="128">
        <f t="shared" si="8"/>
        <v>1477.8013867802001</v>
      </c>
      <c r="O184" s="128">
        <f t="shared" si="6"/>
        <v>3.8676756653593887</v>
      </c>
    </row>
    <row r="185" spans="1:15" s="13" customFormat="1" ht="18" customHeight="1" x14ac:dyDescent="0.2">
      <c r="A185" s="132">
        <v>206</v>
      </c>
      <c r="B185" s="133" t="s">
        <v>182</v>
      </c>
      <c r="C185" s="134" t="s">
        <v>183</v>
      </c>
      <c r="D185" s="135">
        <v>0</v>
      </c>
      <c r="E185" s="73">
        <v>0</v>
      </c>
      <c r="F185" s="135">
        <v>0</v>
      </c>
      <c r="G185" s="135">
        <v>0</v>
      </c>
      <c r="H185" s="128">
        <f t="shared" si="7"/>
        <v>0</v>
      </c>
      <c r="I185" s="128"/>
      <c r="J185" s="135">
        <v>0</v>
      </c>
      <c r="K185" s="128">
        <v>0</v>
      </c>
      <c r="L185" s="135">
        <v>0</v>
      </c>
      <c r="M185" s="135">
        <v>0</v>
      </c>
      <c r="N185" s="128">
        <f t="shared" si="8"/>
        <v>0</v>
      </c>
      <c r="O185" s="128" t="str">
        <f t="shared" si="6"/>
        <v>N.A.</v>
      </c>
    </row>
    <row r="186" spans="1:15" s="13" customFormat="1" ht="18" customHeight="1" x14ac:dyDescent="0.2">
      <c r="A186" s="132">
        <v>207</v>
      </c>
      <c r="B186" s="133" t="s">
        <v>182</v>
      </c>
      <c r="C186" s="134" t="s">
        <v>181</v>
      </c>
      <c r="D186" s="135">
        <v>31.319932500000007</v>
      </c>
      <c r="E186" s="73">
        <v>29.549297749999994</v>
      </c>
      <c r="F186" s="135">
        <v>0</v>
      </c>
      <c r="G186" s="135">
        <v>0.9976730199999998</v>
      </c>
      <c r="H186" s="128">
        <f t="shared" si="7"/>
        <v>0.77296173000001367</v>
      </c>
      <c r="I186" s="128"/>
      <c r="J186" s="135">
        <v>31.991982776790412</v>
      </c>
      <c r="K186" s="128">
        <v>30.046588306853359</v>
      </c>
      <c r="L186" s="135">
        <v>0</v>
      </c>
      <c r="M186" s="135">
        <v>1.3181006899999999</v>
      </c>
      <c r="N186" s="128">
        <f t="shared" si="8"/>
        <v>0.62729377993705326</v>
      </c>
      <c r="O186" s="128">
        <f t="shared" si="6"/>
        <v>-18.845428487508407</v>
      </c>
    </row>
    <row r="187" spans="1:15" s="13" customFormat="1" ht="18" customHeight="1" x14ac:dyDescent="0.2">
      <c r="A187" s="132">
        <v>208</v>
      </c>
      <c r="B187" s="133" t="s">
        <v>84</v>
      </c>
      <c r="C187" s="134" t="s">
        <v>180</v>
      </c>
      <c r="D187" s="135">
        <v>19.636254750000003</v>
      </c>
      <c r="E187" s="73">
        <v>23.041240749999993</v>
      </c>
      <c r="F187" s="135">
        <v>0</v>
      </c>
      <c r="G187" s="135">
        <v>0.59841500000000003</v>
      </c>
      <c r="H187" s="128">
        <f t="shared" si="7"/>
        <v>-4.0034009999999904</v>
      </c>
      <c r="I187" s="128"/>
      <c r="J187" s="135">
        <v>23.688675129716394</v>
      </c>
      <c r="K187" s="128">
        <v>22.639525783643517</v>
      </c>
      <c r="L187" s="135">
        <v>0</v>
      </c>
      <c r="M187" s="135">
        <v>0.58466552000000016</v>
      </c>
      <c r="N187" s="128">
        <f t="shared" si="8"/>
        <v>0.46448382607287675</v>
      </c>
      <c r="O187" s="128">
        <f t="shared" si="6"/>
        <v>-111.60223085503745</v>
      </c>
    </row>
    <row r="188" spans="1:15" s="13" customFormat="1" ht="18" customHeight="1" x14ac:dyDescent="0.2">
      <c r="A188" s="132">
        <v>209</v>
      </c>
      <c r="B188" s="133" t="s">
        <v>84</v>
      </c>
      <c r="C188" s="134" t="s">
        <v>179</v>
      </c>
      <c r="D188" s="135">
        <v>64.381500000000003</v>
      </c>
      <c r="E188" s="73">
        <v>44.854725092800003</v>
      </c>
      <c r="F188" s="135">
        <v>0</v>
      </c>
      <c r="G188" s="135">
        <v>17.838112530000004</v>
      </c>
      <c r="H188" s="128">
        <f t="shared" si="7"/>
        <v>1.6886623771999965</v>
      </c>
      <c r="I188" s="128"/>
      <c r="J188" s="135">
        <v>48.875278832015773</v>
      </c>
      <c r="K188" s="128">
        <v>38.283317531388015</v>
      </c>
      <c r="L188" s="135">
        <v>0</v>
      </c>
      <c r="M188" s="135">
        <v>9.6336225000000013</v>
      </c>
      <c r="N188" s="128">
        <f t="shared" si="8"/>
        <v>0.95833880062775734</v>
      </c>
      <c r="O188" s="128">
        <f t="shared" si="6"/>
        <v>-43.248643804287425</v>
      </c>
    </row>
    <row r="189" spans="1:15" s="13" customFormat="1" ht="18" customHeight="1" x14ac:dyDescent="0.2">
      <c r="A189" s="132">
        <v>210</v>
      </c>
      <c r="B189" s="133" t="s">
        <v>79</v>
      </c>
      <c r="C189" s="134" t="s">
        <v>178</v>
      </c>
      <c r="D189" s="135">
        <v>121.00933875</v>
      </c>
      <c r="E189" s="73">
        <v>111.19289607000002</v>
      </c>
      <c r="F189" s="135">
        <v>0</v>
      </c>
      <c r="G189" s="135">
        <v>3.0916616300000004</v>
      </c>
      <c r="H189" s="128">
        <f t="shared" si="7"/>
        <v>6.7247810499999794</v>
      </c>
      <c r="I189" s="128"/>
      <c r="J189" s="135">
        <v>119.54057064449934</v>
      </c>
      <c r="K189" s="128">
        <v>112.93371249676406</v>
      </c>
      <c r="L189" s="135">
        <v>0</v>
      </c>
      <c r="M189" s="135">
        <v>4.2629253900000004</v>
      </c>
      <c r="N189" s="128">
        <f t="shared" si="8"/>
        <v>2.3439327577352804</v>
      </c>
      <c r="O189" s="128">
        <f t="shared" si="6"/>
        <v>-65.144846496745231</v>
      </c>
    </row>
    <row r="190" spans="1:15" s="13" customFormat="1" ht="18" customHeight="1" x14ac:dyDescent="0.2">
      <c r="A190" s="132">
        <v>211</v>
      </c>
      <c r="B190" s="133" t="s">
        <v>79</v>
      </c>
      <c r="C190" s="134" t="s">
        <v>177</v>
      </c>
      <c r="D190" s="135">
        <v>45.358959750000004</v>
      </c>
      <c r="E190" s="73">
        <v>24.060050450000002</v>
      </c>
      <c r="F190" s="135">
        <v>0</v>
      </c>
      <c r="G190" s="135">
        <v>6.8207483200000034</v>
      </c>
      <c r="H190" s="128">
        <f t="shared" si="7"/>
        <v>14.478160979999998</v>
      </c>
      <c r="I190" s="128"/>
      <c r="J190" s="135">
        <v>43.34913022107429</v>
      </c>
      <c r="K190" s="128">
        <v>33.149067035563029</v>
      </c>
      <c r="L190" s="135">
        <v>0</v>
      </c>
      <c r="M190" s="135">
        <v>9.3500802400000005</v>
      </c>
      <c r="N190" s="128">
        <f t="shared" si="8"/>
        <v>0.84998294551126108</v>
      </c>
      <c r="O190" s="128">
        <f t="shared" si="6"/>
        <v>-94.129206418650682</v>
      </c>
    </row>
    <row r="191" spans="1:15" s="13" customFormat="1" ht="18" customHeight="1" x14ac:dyDescent="0.2">
      <c r="A191" s="132">
        <v>212</v>
      </c>
      <c r="B191" s="133" t="s">
        <v>84</v>
      </c>
      <c r="C191" s="134" t="s">
        <v>176</v>
      </c>
      <c r="D191" s="135">
        <v>775.7405677500002</v>
      </c>
      <c r="E191" s="73">
        <v>0</v>
      </c>
      <c r="F191" s="135">
        <v>0</v>
      </c>
      <c r="G191" s="135">
        <v>0</v>
      </c>
      <c r="H191" s="128">
        <f t="shared" si="7"/>
        <v>775.7405677500002</v>
      </c>
      <c r="I191" s="128"/>
      <c r="J191" s="135">
        <v>0</v>
      </c>
      <c r="K191" s="128">
        <v>0</v>
      </c>
      <c r="L191" s="135">
        <v>0</v>
      </c>
      <c r="M191" s="135">
        <v>0</v>
      </c>
      <c r="N191" s="128">
        <f t="shared" si="8"/>
        <v>0</v>
      </c>
      <c r="O191" s="128" t="str">
        <f t="shared" si="6"/>
        <v>N.A.</v>
      </c>
    </row>
    <row r="192" spans="1:15" s="13" customFormat="1" ht="18" customHeight="1" x14ac:dyDescent="0.2">
      <c r="A192" s="132">
        <v>213</v>
      </c>
      <c r="B192" s="133" t="s">
        <v>84</v>
      </c>
      <c r="C192" s="134" t="s">
        <v>175</v>
      </c>
      <c r="D192" s="135">
        <v>86.719161750000012</v>
      </c>
      <c r="E192" s="73">
        <v>46.456732250000002</v>
      </c>
      <c r="F192" s="135">
        <v>0</v>
      </c>
      <c r="G192" s="135">
        <v>20.803521899999993</v>
      </c>
      <c r="H192" s="128">
        <f t="shared" si="7"/>
        <v>19.458907600000018</v>
      </c>
      <c r="I192" s="128"/>
      <c r="J192" s="135">
        <v>74.603723573474639</v>
      </c>
      <c r="K192" s="128">
        <v>52.629636454190823</v>
      </c>
      <c r="L192" s="135">
        <v>0</v>
      </c>
      <c r="M192" s="135">
        <v>20.511269009999999</v>
      </c>
      <c r="N192" s="128">
        <f t="shared" si="8"/>
        <v>1.4628181092838162</v>
      </c>
      <c r="O192" s="128">
        <f t="shared" si="6"/>
        <v>-92.482527080380322</v>
      </c>
    </row>
    <row r="193" spans="1:15" s="13" customFormat="1" ht="18" customHeight="1" x14ac:dyDescent="0.2">
      <c r="A193" s="132">
        <v>214</v>
      </c>
      <c r="B193" s="133" t="s">
        <v>84</v>
      </c>
      <c r="C193" s="134" t="s">
        <v>174</v>
      </c>
      <c r="D193" s="135">
        <v>161.29117575000004</v>
      </c>
      <c r="E193" s="73">
        <v>75.425704502499997</v>
      </c>
      <c r="F193" s="135">
        <v>0</v>
      </c>
      <c r="G193" s="135">
        <v>19.550615029999999</v>
      </c>
      <c r="H193" s="128">
        <f t="shared" si="7"/>
        <v>66.314856217500036</v>
      </c>
      <c r="I193" s="128"/>
      <c r="J193" s="135">
        <v>75.278253793017271</v>
      </c>
      <c r="K193" s="128">
        <v>52.966543140997317</v>
      </c>
      <c r="L193" s="135">
        <v>0</v>
      </c>
      <c r="M193" s="135">
        <v>20.835666460000002</v>
      </c>
      <c r="N193" s="128">
        <f t="shared" si="8"/>
        <v>1.4760441920199519</v>
      </c>
      <c r="O193" s="128">
        <f t="shared" si="6"/>
        <v>-97.774187751868439</v>
      </c>
    </row>
    <row r="194" spans="1:15" s="13" customFormat="1" ht="18" customHeight="1" x14ac:dyDescent="0.2">
      <c r="A194" s="132">
        <v>215</v>
      </c>
      <c r="B194" s="133" t="s">
        <v>79</v>
      </c>
      <c r="C194" s="134" t="s">
        <v>173</v>
      </c>
      <c r="D194" s="135">
        <v>83.546936250000002</v>
      </c>
      <c r="E194" s="73">
        <v>44.739886859999999</v>
      </c>
      <c r="F194" s="135">
        <v>0</v>
      </c>
      <c r="G194" s="135">
        <v>14.02262296</v>
      </c>
      <c r="H194" s="128">
        <f t="shared" si="7"/>
        <v>24.784426430000003</v>
      </c>
      <c r="I194" s="128"/>
      <c r="J194" s="135">
        <v>58.611736147993568</v>
      </c>
      <c r="K194" s="128">
        <v>43.167683699601525</v>
      </c>
      <c r="L194" s="135">
        <v>0</v>
      </c>
      <c r="M194" s="135">
        <v>14.294802720000002</v>
      </c>
      <c r="N194" s="128">
        <f t="shared" si="8"/>
        <v>1.1492497283920411</v>
      </c>
      <c r="O194" s="128">
        <f t="shared" si="6"/>
        <v>-95.363016644190125</v>
      </c>
    </row>
    <row r="195" spans="1:15" s="13" customFormat="1" ht="18" customHeight="1" x14ac:dyDescent="0.2">
      <c r="A195" s="132">
        <v>216</v>
      </c>
      <c r="B195" s="133" t="s">
        <v>104</v>
      </c>
      <c r="C195" s="134" t="s">
        <v>172</v>
      </c>
      <c r="D195" s="135">
        <v>1400.8921019999998</v>
      </c>
      <c r="E195" s="73">
        <v>133.58005181999997</v>
      </c>
      <c r="F195" s="135">
        <v>0</v>
      </c>
      <c r="G195" s="135">
        <v>62.492398199999982</v>
      </c>
      <c r="H195" s="128">
        <f t="shared" si="7"/>
        <v>1204.8196519799999</v>
      </c>
      <c r="I195" s="128"/>
      <c r="J195" s="135">
        <v>975.55826690705726</v>
      </c>
      <c r="K195" s="128">
        <v>133.58005417999999</v>
      </c>
      <c r="L195" s="135">
        <v>0</v>
      </c>
      <c r="M195" s="135">
        <v>61.698115989999998</v>
      </c>
      <c r="N195" s="128">
        <f t="shared" si="8"/>
        <v>780.28009673705731</v>
      </c>
      <c r="O195" s="128">
        <f t="shared" si="6"/>
        <v>-35.236772121475155</v>
      </c>
    </row>
    <row r="196" spans="1:15" s="13" customFormat="1" ht="18" customHeight="1" x14ac:dyDescent="0.2">
      <c r="A196" s="132">
        <v>217</v>
      </c>
      <c r="B196" s="133" t="s">
        <v>104</v>
      </c>
      <c r="C196" s="134" t="s">
        <v>171</v>
      </c>
      <c r="D196" s="135">
        <v>3603.2997524999996</v>
      </c>
      <c r="E196" s="73">
        <v>78.581594349999975</v>
      </c>
      <c r="F196" s="135">
        <v>0</v>
      </c>
      <c r="G196" s="135">
        <v>39.364210779999993</v>
      </c>
      <c r="H196" s="128">
        <f t="shared" si="7"/>
        <v>3485.3539473699993</v>
      </c>
      <c r="I196" s="128"/>
      <c r="J196" s="135">
        <v>4498.2525715399997</v>
      </c>
      <c r="K196" s="128">
        <v>72.47766415000001</v>
      </c>
      <c r="L196" s="135">
        <v>0</v>
      </c>
      <c r="M196" s="135">
        <v>43.492137569999997</v>
      </c>
      <c r="N196" s="128">
        <f t="shared" si="8"/>
        <v>4382.2827698199999</v>
      </c>
      <c r="O196" s="128">
        <f t="shared" si="6"/>
        <v>25.734224873396599</v>
      </c>
    </row>
    <row r="197" spans="1:15" s="13" customFormat="1" ht="18" customHeight="1" x14ac:dyDescent="0.2">
      <c r="A197" s="132">
        <v>218</v>
      </c>
      <c r="B197" s="133" t="s">
        <v>90</v>
      </c>
      <c r="C197" s="134" t="s">
        <v>170</v>
      </c>
      <c r="D197" s="135">
        <v>61.810959750000009</v>
      </c>
      <c r="E197" s="73">
        <v>60.132599190000001</v>
      </c>
      <c r="F197" s="135">
        <v>0</v>
      </c>
      <c r="G197" s="135">
        <v>0.26958944000000001</v>
      </c>
      <c r="H197" s="128">
        <f t="shared" si="7"/>
        <v>1.4087711200000086</v>
      </c>
      <c r="I197" s="128"/>
      <c r="J197" s="135">
        <v>68.084004544391448</v>
      </c>
      <c r="K197" s="128">
        <v>66.381554263128876</v>
      </c>
      <c r="L197" s="135">
        <v>0</v>
      </c>
      <c r="M197" s="135">
        <v>0.36746980000000001</v>
      </c>
      <c r="N197" s="128">
        <f t="shared" si="8"/>
        <v>1.3349804812625712</v>
      </c>
      <c r="O197" s="128">
        <f t="shared" si="6"/>
        <v>-5.2379437432985538</v>
      </c>
    </row>
    <row r="198" spans="1:15" s="13" customFormat="1" ht="18" customHeight="1" x14ac:dyDescent="0.2">
      <c r="A198" s="132">
        <v>219</v>
      </c>
      <c r="B198" s="133" t="s">
        <v>79</v>
      </c>
      <c r="C198" s="134" t="s">
        <v>169</v>
      </c>
      <c r="D198" s="135">
        <v>32.470463250000009</v>
      </c>
      <c r="E198" s="73">
        <v>16.715578460000007</v>
      </c>
      <c r="F198" s="135">
        <v>0</v>
      </c>
      <c r="G198" s="135">
        <v>6.127614180000001</v>
      </c>
      <c r="H198" s="128">
        <f t="shared" si="7"/>
        <v>9.6272706100000001</v>
      </c>
      <c r="I198" s="128"/>
      <c r="J198" s="135">
        <v>26.180146161649557</v>
      </c>
      <c r="K198" s="128">
        <v>17.314352052401524</v>
      </c>
      <c r="L198" s="135">
        <v>0</v>
      </c>
      <c r="M198" s="135">
        <v>8.3524579100000018</v>
      </c>
      <c r="N198" s="128">
        <f t="shared" si="8"/>
        <v>0.51333619924803031</v>
      </c>
      <c r="O198" s="128">
        <f t="shared" si="6"/>
        <v>-94.667894774716103</v>
      </c>
    </row>
    <row r="199" spans="1:15" s="13" customFormat="1" ht="18" customHeight="1" x14ac:dyDescent="0.2">
      <c r="A199" s="132">
        <v>222</v>
      </c>
      <c r="B199" s="133" t="s">
        <v>102</v>
      </c>
      <c r="C199" s="134" t="s">
        <v>168</v>
      </c>
      <c r="D199" s="135">
        <v>4152.9448680000005</v>
      </c>
      <c r="E199" s="73">
        <v>1901.8260074200002</v>
      </c>
      <c r="F199" s="135">
        <v>0</v>
      </c>
      <c r="G199" s="135">
        <v>138.48721120000002</v>
      </c>
      <c r="H199" s="128">
        <f t="shared" si="7"/>
        <v>2112.6316493800005</v>
      </c>
      <c r="I199" s="128"/>
      <c r="J199" s="135">
        <v>5695.7280840486073</v>
      </c>
      <c r="K199" s="128">
        <v>1131.4663441908901</v>
      </c>
      <c r="L199" s="135">
        <v>0</v>
      </c>
      <c r="M199" s="135">
        <v>158.38480708</v>
      </c>
      <c r="N199" s="128">
        <f t="shared" si="8"/>
        <v>4405.8769327777163</v>
      </c>
      <c r="O199" s="128">
        <f t="shared" si="6"/>
        <v>108.54922504217528</v>
      </c>
    </row>
    <row r="200" spans="1:15" s="13" customFormat="1" ht="18" customHeight="1" x14ac:dyDescent="0.2">
      <c r="A200" s="132">
        <v>223</v>
      </c>
      <c r="B200" s="133" t="s">
        <v>90</v>
      </c>
      <c r="C200" s="134" t="s">
        <v>167</v>
      </c>
      <c r="D200" s="135">
        <v>0</v>
      </c>
      <c r="E200" s="73">
        <v>0</v>
      </c>
      <c r="F200" s="135">
        <v>0</v>
      </c>
      <c r="G200" s="135">
        <v>0</v>
      </c>
      <c r="H200" s="128">
        <f t="shared" si="7"/>
        <v>0</v>
      </c>
      <c r="I200" s="128"/>
      <c r="J200" s="135">
        <v>0</v>
      </c>
      <c r="K200" s="128">
        <v>0</v>
      </c>
      <c r="L200" s="135">
        <v>0</v>
      </c>
      <c r="M200" s="135">
        <v>0</v>
      </c>
      <c r="N200" s="128">
        <f t="shared" si="8"/>
        <v>0</v>
      </c>
      <c r="O200" s="128" t="str">
        <f t="shared" si="6"/>
        <v>N.A.</v>
      </c>
    </row>
    <row r="201" spans="1:15" s="13" customFormat="1" ht="18" customHeight="1" x14ac:dyDescent="0.2">
      <c r="A201" s="132">
        <v>225</v>
      </c>
      <c r="B201" s="133" t="s">
        <v>90</v>
      </c>
      <c r="C201" s="134" t="s">
        <v>166</v>
      </c>
      <c r="D201" s="135">
        <v>0</v>
      </c>
      <c r="E201" s="73">
        <v>0</v>
      </c>
      <c r="F201" s="135">
        <v>0</v>
      </c>
      <c r="G201" s="135">
        <v>0</v>
      </c>
      <c r="H201" s="128">
        <f t="shared" si="7"/>
        <v>0</v>
      </c>
      <c r="I201" s="128"/>
      <c r="J201" s="135">
        <v>0.26301349260774731</v>
      </c>
      <c r="K201" s="128">
        <v>0.25785636530171302</v>
      </c>
      <c r="L201" s="135">
        <v>0</v>
      </c>
      <c r="M201" s="135">
        <v>0</v>
      </c>
      <c r="N201" s="128">
        <f t="shared" si="8"/>
        <v>5.1571273060342926E-3</v>
      </c>
      <c r="O201" s="128" t="str">
        <f t="shared" si="6"/>
        <v>N.A.</v>
      </c>
    </row>
    <row r="202" spans="1:15" s="13" customFormat="1" ht="18" customHeight="1" x14ac:dyDescent="0.2">
      <c r="A202" s="132">
        <v>226</v>
      </c>
      <c r="B202" s="133" t="s">
        <v>124</v>
      </c>
      <c r="C202" s="134" t="s">
        <v>165</v>
      </c>
      <c r="D202" s="135">
        <v>270.41535600000003</v>
      </c>
      <c r="E202" s="73">
        <v>136.38136900000001</v>
      </c>
      <c r="F202" s="135">
        <v>0</v>
      </c>
      <c r="G202" s="135">
        <v>11.615837750000001</v>
      </c>
      <c r="H202" s="128">
        <f t="shared" si="7"/>
        <v>122.41814925000003</v>
      </c>
      <c r="I202" s="128"/>
      <c r="J202" s="135">
        <v>283.46624643946518</v>
      </c>
      <c r="K202" s="128">
        <v>156.78614899999999</v>
      </c>
      <c r="L202" s="135">
        <v>0</v>
      </c>
      <c r="M202" s="135">
        <v>11.41642326</v>
      </c>
      <c r="N202" s="128">
        <f t="shared" si="8"/>
        <v>115.26367417946518</v>
      </c>
      <c r="O202" s="128">
        <f t="shared" si="6"/>
        <v>-5.844292790217005</v>
      </c>
    </row>
    <row r="203" spans="1:15" s="13" customFormat="1" ht="18" customHeight="1" x14ac:dyDescent="0.2">
      <c r="A203" s="132">
        <v>227</v>
      </c>
      <c r="B203" s="133" t="s">
        <v>92</v>
      </c>
      <c r="C203" s="134" t="s">
        <v>164</v>
      </c>
      <c r="D203" s="135">
        <v>420.49535249999997</v>
      </c>
      <c r="E203" s="73">
        <v>40.594033279999998</v>
      </c>
      <c r="F203" s="135">
        <v>0</v>
      </c>
      <c r="G203" s="135">
        <v>5.6282927099999993</v>
      </c>
      <c r="H203" s="128">
        <f t="shared" si="7"/>
        <v>374.27302650999997</v>
      </c>
      <c r="I203" s="128"/>
      <c r="J203" s="135">
        <v>292.41384698044527</v>
      </c>
      <c r="K203" s="128">
        <v>57.079027798399999</v>
      </c>
      <c r="L203" s="135">
        <v>0</v>
      </c>
      <c r="M203" s="135">
        <v>7.6072090399999999</v>
      </c>
      <c r="N203" s="128">
        <f t="shared" si="8"/>
        <v>227.72761014204528</v>
      </c>
      <c r="O203" s="128">
        <f t="shared" si="6"/>
        <v>-39.154682808551058</v>
      </c>
    </row>
    <row r="204" spans="1:15" s="13" customFormat="1" ht="18" customHeight="1" x14ac:dyDescent="0.2">
      <c r="A204" s="132">
        <v>228</v>
      </c>
      <c r="B204" s="133" t="s">
        <v>90</v>
      </c>
      <c r="C204" s="134" t="s">
        <v>163</v>
      </c>
      <c r="D204" s="135">
        <v>11.314164</v>
      </c>
      <c r="E204" s="73">
        <v>6.4118426599999996</v>
      </c>
      <c r="F204" s="135">
        <v>0</v>
      </c>
      <c r="G204" s="135">
        <v>1.11375099</v>
      </c>
      <c r="H204" s="128">
        <f t="shared" si="7"/>
        <v>3.7885703500000005</v>
      </c>
      <c r="I204" s="128"/>
      <c r="J204" s="135">
        <v>5.979119241221392</v>
      </c>
      <c r="K204" s="128">
        <v>4.3678555990405803</v>
      </c>
      <c r="L204" s="135">
        <v>0</v>
      </c>
      <c r="M204" s="135">
        <v>1.4940260100000002</v>
      </c>
      <c r="N204" s="128">
        <f t="shared" si="8"/>
        <v>0.11723763218081151</v>
      </c>
      <c r="O204" s="128">
        <f t="shared" si="6"/>
        <v>-96.905491482273476</v>
      </c>
    </row>
    <row r="205" spans="1:15" s="13" customFormat="1" ht="18" customHeight="1" x14ac:dyDescent="0.2">
      <c r="A205" s="132">
        <v>229</v>
      </c>
      <c r="B205" s="133" t="s">
        <v>162</v>
      </c>
      <c r="C205" s="134" t="s">
        <v>161</v>
      </c>
      <c r="D205" s="135">
        <v>357.20363175</v>
      </c>
      <c r="E205" s="73">
        <v>327.47291599999994</v>
      </c>
      <c r="F205" s="135">
        <v>0</v>
      </c>
      <c r="G205" s="135">
        <v>16.960153579999997</v>
      </c>
      <c r="H205" s="128">
        <f t="shared" si="7"/>
        <v>12.770562170000062</v>
      </c>
      <c r="I205" s="128"/>
      <c r="J205" s="135">
        <v>200.12346612583488</v>
      </c>
      <c r="K205" s="128">
        <v>201.34370525000003</v>
      </c>
      <c r="L205" s="135">
        <v>0</v>
      </c>
      <c r="M205" s="135">
        <v>23.07921765</v>
      </c>
      <c r="N205" s="128">
        <f t="shared" si="8"/>
        <v>-24.299456774165147</v>
      </c>
      <c r="O205" s="128">
        <f t="shared" si="6"/>
        <v>-290.2771111458834</v>
      </c>
    </row>
    <row r="206" spans="1:15" s="13" customFormat="1" ht="18" customHeight="1" x14ac:dyDescent="0.2">
      <c r="A206" s="132">
        <v>231</v>
      </c>
      <c r="B206" s="133" t="s">
        <v>79</v>
      </c>
      <c r="C206" s="134" t="s">
        <v>160</v>
      </c>
      <c r="D206" s="135">
        <v>17.106741749999998</v>
      </c>
      <c r="E206" s="73">
        <v>15.936687289999998</v>
      </c>
      <c r="F206" s="135">
        <v>0</v>
      </c>
      <c r="G206" s="135">
        <v>0.36704492000000005</v>
      </c>
      <c r="H206" s="128">
        <f t="shared" si="7"/>
        <v>0.80300953999999924</v>
      </c>
      <c r="I206" s="128"/>
      <c r="J206" s="135">
        <v>16.923195448118097</v>
      </c>
      <c r="K206" s="128">
        <v>16.091045216390292</v>
      </c>
      <c r="L206" s="135">
        <v>0</v>
      </c>
      <c r="M206" s="135">
        <v>0.50032287000000009</v>
      </c>
      <c r="N206" s="128">
        <f t="shared" si="8"/>
        <v>0.33182736172780525</v>
      </c>
      <c r="O206" s="128">
        <f t="shared" si="6"/>
        <v>-58.677033684082311</v>
      </c>
    </row>
    <row r="207" spans="1:15" s="13" customFormat="1" ht="18" customHeight="1" x14ac:dyDescent="0.2">
      <c r="A207" s="132">
        <v>233</v>
      </c>
      <c r="B207" s="133" t="s">
        <v>79</v>
      </c>
      <c r="C207" s="134" t="s">
        <v>159</v>
      </c>
      <c r="D207" s="135">
        <v>31.725023249999996</v>
      </c>
      <c r="E207" s="73">
        <v>6.6469852300000003</v>
      </c>
      <c r="F207" s="135">
        <v>0</v>
      </c>
      <c r="G207" s="135">
        <v>0.49042169999999985</v>
      </c>
      <c r="H207" s="128">
        <f t="shared" si="7"/>
        <v>24.587616319999995</v>
      </c>
      <c r="I207" s="128"/>
      <c r="J207" s="135">
        <v>7.922279198891454</v>
      </c>
      <c r="K207" s="128">
        <v>7.0984535510700537</v>
      </c>
      <c r="L207" s="135">
        <v>0</v>
      </c>
      <c r="M207" s="135">
        <v>0.66848684000000003</v>
      </c>
      <c r="N207" s="128">
        <f t="shared" si="8"/>
        <v>0.1553388078214003</v>
      </c>
      <c r="O207" s="128">
        <f t="shared" si="6"/>
        <v>-99.368223394249711</v>
      </c>
    </row>
    <row r="208" spans="1:15" s="13" customFormat="1" ht="18" customHeight="1" x14ac:dyDescent="0.2">
      <c r="A208" s="132">
        <v>234</v>
      </c>
      <c r="B208" s="133" t="s">
        <v>79</v>
      </c>
      <c r="C208" s="134" t="s">
        <v>158</v>
      </c>
      <c r="D208" s="135">
        <v>58.866621749999979</v>
      </c>
      <c r="E208" s="73">
        <v>35.633273750000001</v>
      </c>
      <c r="F208" s="135">
        <v>0</v>
      </c>
      <c r="G208" s="135">
        <v>27.458284659999997</v>
      </c>
      <c r="H208" s="128">
        <f t="shared" si="7"/>
        <v>-4.2249366600000187</v>
      </c>
      <c r="I208" s="128"/>
      <c r="J208" s="135">
        <v>79.032933741162694</v>
      </c>
      <c r="K208" s="128">
        <v>50.80902295368891</v>
      </c>
      <c r="L208" s="135">
        <v>0</v>
      </c>
      <c r="M208" s="135">
        <v>26.674245420000002</v>
      </c>
      <c r="N208" s="128">
        <f t="shared" si="8"/>
        <v>1.5496653674737821</v>
      </c>
      <c r="O208" s="128">
        <f t="shared" si="6"/>
        <v>-136.67902011751758</v>
      </c>
    </row>
    <row r="209" spans="1:15" s="13" customFormat="1" ht="18" customHeight="1" x14ac:dyDescent="0.2">
      <c r="A209" s="132">
        <v>235</v>
      </c>
      <c r="B209" s="133" t="s">
        <v>124</v>
      </c>
      <c r="C209" s="134" t="s">
        <v>157</v>
      </c>
      <c r="D209" s="135">
        <v>519.41249999999991</v>
      </c>
      <c r="E209" s="73">
        <v>484.70354903000009</v>
      </c>
      <c r="F209" s="135">
        <v>0</v>
      </c>
      <c r="G209" s="135">
        <v>29.16746139</v>
      </c>
      <c r="H209" s="128">
        <f t="shared" si="7"/>
        <v>5.5414895799998192</v>
      </c>
      <c r="I209" s="128"/>
      <c r="J209" s="135">
        <v>361.22827731991168</v>
      </c>
      <c r="K209" s="128">
        <v>610.37176302</v>
      </c>
      <c r="L209" s="135">
        <v>0</v>
      </c>
      <c r="M209" s="135">
        <v>39.75769536</v>
      </c>
      <c r="N209" s="128">
        <f t="shared" si="8"/>
        <v>-288.90118106008833</v>
      </c>
      <c r="O209" s="128" t="str">
        <f t="shared" ref="O209:O272" si="9">IF(OR(H209=0,N209=0),"N.A.",IF((((N209-H209)/H209))*100&gt;=500,"500&lt;",IF((((N209-H209)/H209))*100&lt;=-500,"&lt;-500",(((N209-H209)/H209))*100)))</f>
        <v>&lt;-500</v>
      </c>
    </row>
    <row r="210" spans="1:15" s="13" customFormat="1" ht="18" customHeight="1" x14ac:dyDescent="0.2">
      <c r="A210" s="132">
        <v>236</v>
      </c>
      <c r="B210" s="133" t="s">
        <v>124</v>
      </c>
      <c r="C210" s="134" t="s">
        <v>156</v>
      </c>
      <c r="D210" s="135">
        <v>309.19600124999999</v>
      </c>
      <c r="E210" s="73">
        <v>283.41624161000004</v>
      </c>
      <c r="F210" s="135">
        <v>0</v>
      </c>
      <c r="G210" s="135">
        <v>6.3415328400000002</v>
      </c>
      <c r="H210" s="128">
        <f t="shared" ref="H210:H273" si="10">D210-E210-G210</f>
        <v>19.438226799999953</v>
      </c>
      <c r="I210" s="128"/>
      <c r="J210" s="135">
        <v>421.46621237651175</v>
      </c>
      <c r="K210" s="128">
        <v>542.96242643999994</v>
      </c>
      <c r="L210" s="135">
        <v>0</v>
      </c>
      <c r="M210" s="135">
        <v>6.2220190000000013</v>
      </c>
      <c r="N210" s="128">
        <f t="shared" ref="N210:N273" si="11">J210-K210-M210</f>
        <v>-127.7182330634882</v>
      </c>
      <c r="O210" s="128" t="str">
        <f t="shared" si="9"/>
        <v>&lt;-500</v>
      </c>
    </row>
    <row r="211" spans="1:15" s="13" customFormat="1" ht="18" customHeight="1" x14ac:dyDescent="0.2">
      <c r="A211" s="132">
        <v>237</v>
      </c>
      <c r="B211" s="133" t="s">
        <v>90</v>
      </c>
      <c r="C211" s="134" t="s">
        <v>155</v>
      </c>
      <c r="D211" s="135">
        <v>35.04084975</v>
      </c>
      <c r="E211" s="73">
        <v>17.664360840000001</v>
      </c>
      <c r="F211" s="135">
        <v>0</v>
      </c>
      <c r="G211" s="135">
        <v>4.1433773799999987</v>
      </c>
      <c r="H211" s="128">
        <f t="shared" si="10"/>
        <v>13.23311153</v>
      </c>
      <c r="I211" s="128"/>
      <c r="J211" s="135">
        <v>19.865904680990827</v>
      </c>
      <c r="K211" s="128">
        <v>15.055148578226301</v>
      </c>
      <c r="L211" s="135">
        <v>0</v>
      </c>
      <c r="M211" s="135">
        <v>4.4212285599999994</v>
      </c>
      <c r="N211" s="128">
        <f t="shared" si="11"/>
        <v>0.38952754276452595</v>
      </c>
      <c r="O211" s="128">
        <f t="shared" si="9"/>
        <v>-97.056417593991767</v>
      </c>
    </row>
    <row r="212" spans="1:15" s="13" customFormat="1" ht="18" customHeight="1" x14ac:dyDescent="0.2">
      <c r="A212" s="132">
        <v>242</v>
      </c>
      <c r="B212" s="133" t="s">
        <v>84</v>
      </c>
      <c r="C212" s="134" t="s">
        <v>154</v>
      </c>
      <c r="D212" s="135">
        <v>3593.5424925000002</v>
      </c>
      <c r="E212" s="73">
        <v>1878.0128099699996</v>
      </c>
      <c r="F212" s="135">
        <v>0</v>
      </c>
      <c r="G212" s="135">
        <v>7.6925890399999997</v>
      </c>
      <c r="H212" s="128">
        <f t="shared" si="10"/>
        <v>1707.8370934900006</v>
      </c>
      <c r="I212" s="128"/>
      <c r="J212" s="135">
        <v>30.049968032046433</v>
      </c>
      <c r="K212" s="128">
        <v>22.104446132594543</v>
      </c>
      <c r="L212" s="135">
        <v>0</v>
      </c>
      <c r="M212" s="135">
        <v>7.3563068400000002</v>
      </c>
      <c r="N212" s="128">
        <f t="shared" si="11"/>
        <v>0.5892150594518899</v>
      </c>
      <c r="O212" s="128">
        <f t="shared" si="9"/>
        <v>-99.965499340557841</v>
      </c>
    </row>
    <row r="213" spans="1:15" s="13" customFormat="1" ht="18" customHeight="1" x14ac:dyDescent="0.2">
      <c r="A213" s="132">
        <v>243</v>
      </c>
      <c r="B213" s="133" t="s">
        <v>84</v>
      </c>
      <c r="C213" s="134" t="s">
        <v>153</v>
      </c>
      <c r="D213" s="135">
        <v>118.33677525000003</v>
      </c>
      <c r="E213" s="73">
        <v>65.030499499999991</v>
      </c>
      <c r="F213" s="135">
        <v>0</v>
      </c>
      <c r="G213" s="135">
        <v>21.303982049999995</v>
      </c>
      <c r="H213" s="128">
        <f t="shared" si="10"/>
        <v>32.002293700000045</v>
      </c>
      <c r="I213" s="128"/>
      <c r="J213" s="135">
        <v>89.009809300554409</v>
      </c>
      <c r="K213" s="128">
        <v>62.949026512112148</v>
      </c>
      <c r="L213" s="135">
        <v>0</v>
      </c>
      <c r="M213" s="135">
        <v>24.315492409999997</v>
      </c>
      <c r="N213" s="128">
        <f t="shared" si="11"/>
        <v>1.7452903784422631</v>
      </c>
      <c r="O213" s="128">
        <f t="shared" si="9"/>
        <v>-94.546358474166922</v>
      </c>
    </row>
    <row r="214" spans="1:15" s="13" customFormat="1" ht="18" customHeight="1" x14ac:dyDescent="0.2">
      <c r="A214" s="132">
        <v>244</v>
      </c>
      <c r="B214" s="133" t="s">
        <v>84</v>
      </c>
      <c r="C214" s="134" t="s">
        <v>152</v>
      </c>
      <c r="D214" s="135">
        <v>70.926379499999982</v>
      </c>
      <c r="E214" s="73">
        <v>37.230696460000004</v>
      </c>
      <c r="F214" s="135">
        <v>0</v>
      </c>
      <c r="G214" s="135">
        <v>10.815414519999999</v>
      </c>
      <c r="H214" s="128">
        <f t="shared" si="10"/>
        <v>22.88026851999998</v>
      </c>
      <c r="I214" s="128"/>
      <c r="J214" s="135">
        <v>62.498811588291986</v>
      </c>
      <c r="K214" s="128">
        <v>47.323539974403914</v>
      </c>
      <c r="L214" s="135">
        <v>0</v>
      </c>
      <c r="M214" s="135">
        <v>13.949804719999999</v>
      </c>
      <c r="N214" s="128">
        <f t="shared" si="11"/>
        <v>1.225466893888072</v>
      </c>
      <c r="O214" s="128">
        <f t="shared" si="9"/>
        <v>-94.644001258914983</v>
      </c>
    </row>
    <row r="215" spans="1:15" s="13" customFormat="1" ht="18" customHeight="1" x14ac:dyDescent="0.2">
      <c r="A215" s="132">
        <v>245</v>
      </c>
      <c r="B215" s="133" t="s">
        <v>84</v>
      </c>
      <c r="C215" s="134" t="s">
        <v>151</v>
      </c>
      <c r="D215" s="135">
        <v>68.651865749999999</v>
      </c>
      <c r="E215" s="73">
        <v>41.050884355000015</v>
      </c>
      <c r="F215" s="135">
        <v>0</v>
      </c>
      <c r="G215" s="135">
        <v>8.5255498499999991</v>
      </c>
      <c r="H215" s="128">
        <f t="shared" si="10"/>
        <v>19.075431544999986</v>
      </c>
      <c r="I215" s="128"/>
      <c r="J215" s="135">
        <v>46.883164118318589</v>
      </c>
      <c r="K215" s="128">
        <v>36.676931900508407</v>
      </c>
      <c r="L215" s="135">
        <v>0</v>
      </c>
      <c r="M215" s="135">
        <v>9.2869544899999994</v>
      </c>
      <c r="N215" s="128">
        <f t="shared" si="11"/>
        <v>0.91927772781018291</v>
      </c>
      <c r="O215" s="128">
        <f t="shared" si="9"/>
        <v>-95.180828671469072</v>
      </c>
    </row>
    <row r="216" spans="1:15" s="13" customFormat="1" ht="18" customHeight="1" x14ac:dyDescent="0.2">
      <c r="A216" s="132">
        <v>247</v>
      </c>
      <c r="B216" s="133" t="s">
        <v>79</v>
      </c>
      <c r="C216" s="134" t="s">
        <v>150</v>
      </c>
      <c r="D216" s="135">
        <v>28.949603249999999</v>
      </c>
      <c r="E216" s="73">
        <v>18.394314019999999</v>
      </c>
      <c r="F216" s="135">
        <v>0</v>
      </c>
      <c r="G216" s="135">
        <v>2.6893790099999997</v>
      </c>
      <c r="H216" s="128">
        <f t="shared" si="10"/>
        <v>7.86591022</v>
      </c>
      <c r="I216" s="128"/>
      <c r="J216" s="135">
        <v>23.978616245386078</v>
      </c>
      <c r="K216" s="128">
        <v>20.19234637939811</v>
      </c>
      <c r="L216" s="135">
        <v>0</v>
      </c>
      <c r="M216" s="135">
        <v>3.3161009200000002</v>
      </c>
      <c r="N216" s="128">
        <f t="shared" si="11"/>
        <v>0.4701689459879681</v>
      </c>
      <c r="O216" s="128">
        <f t="shared" si="9"/>
        <v>-94.022701342401433</v>
      </c>
    </row>
    <row r="217" spans="1:15" s="13" customFormat="1" ht="18" customHeight="1" x14ac:dyDescent="0.2">
      <c r="A217" s="132">
        <v>248</v>
      </c>
      <c r="B217" s="133" t="s">
        <v>79</v>
      </c>
      <c r="C217" s="134" t="s">
        <v>149</v>
      </c>
      <c r="D217" s="135">
        <v>65.359316249999992</v>
      </c>
      <c r="E217" s="73">
        <v>40.280472259999996</v>
      </c>
      <c r="F217" s="135">
        <v>0</v>
      </c>
      <c r="G217" s="135">
        <v>5.6184721</v>
      </c>
      <c r="H217" s="128">
        <f t="shared" si="10"/>
        <v>19.460371889999998</v>
      </c>
      <c r="I217" s="128"/>
      <c r="J217" s="135">
        <v>52.663000608712437</v>
      </c>
      <c r="K217" s="128">
        <v>44.602679303639647</v>
      </c>
      <c r="L217" s="135">
        <v>0</v>
      </c>
      <c r="M217" s="135">
        <v>7.0277134500000003</v>
      </c>
      <c r="N217" s="128">
        <f t="shared" si="11"/>
        <v>1.03260785507279</v>
      </c>
      <c r="O217" s="128">
        <f t="shared" si="9"/>
        <v>-94.693791768679347</v>
      </c>
    </row>
    <row r="218" spans="1:15" s="13" customFormat="1" ht="18" customHeight="1" x14ac:dyDescent="0.2">
      <c r="A218" s="132">
        <v>249</v>
      </c>
      <c r="B218" s="133" t="s">
        <v>79</v>
      </c>
      <c r="C218" s="134" t="s">
        <v>148</v>
      </c>
      <c r="D218" s="135">
        <v>76.18729725</v>
      </c>
      <c r="E218" s="73">
        <v>37.025474290000005</v>
      </c>
      <c r="F218" s="135">
        <v>0</v>
      </c>
      <c r="G218" s="135">
        <v>12.428088837087998</v>
      </c>
      <c r="H218" s="128">
        <f t="shared" si="10"/>
        <v>26.733734122911997</v>
      </c>
      <c r="I218" s="128"/>
      <c r="J218" s="135">
        <v>65.796673004922482</v>
      </c>
      <c r="K218" s="128">
        <v>49.832937481688717</v>
      </c>
      <c r="L218" s="135">
        <v>0</v>
      </c>
      <c r="M218" s="135">
        <v>14.673604679999997</v>
      </c>
      <c r="N218" s="128">
        <f t="shared" si="11"/>
        <v>1.2901308432337686</v>
      </c>
      <c r="O218" s="128">
        <f t="shared" si="9"/>
        <v>-95.174146502309725</v>
      </c>
    </row>
    <row r="219" spans="1:15" s="13" customFormat="1" ht="18" customHeight="1" x14ac:dyDescent="0.2">
      <c r="A219" s="132">
        <v>250</v>
      </c>
      <c r="B219" s="133" t="s">
        <v>79</v>
      </c>
      <c r="C219" s="134" t="s">
        <v>147</v>
      </c>
      <c r="D219" s="135">
        <v>45.952206000000004</v>
      </c>
      <c r="E219" s="73">
        <v>33.611447179999999</v>
      </c>
      <c r="F219" s="135">
        <v>0</v>
      </c>
      <c r="G219" s="135">
        <v>2.1540660600000003</v>
      </c>
      <c r="H219" s="128">
        <f t="shared" si="10"/>
        <v>10.186692760000005</v>
      </c>
      <c r="I219" s="128"/>
      <c r="J219" s="135">
        <v>39.235401225461572</v>
      </c>
      <c r="K219" s="128">
        <v>35.529899182805465</v>
      </c>
      <c r="L219" s="135">
        <v>0</v>
      </c>
      <c r="M219" s="135">
        <v>2.9361804499999997</v>
      </c>
      <c r="N219" s="128">
        <f t="shared" si="11"/>
        <v>0.76932159265610744</v>
      </c>
      <c r="O219" s="128">
        <f t="shared" si="9"/>
        <v>-92.447778579550416</v>
      </c>
    </row>
    <row r="220" spans="1:15" s="13" customFormat="1" ht="18" customHeight="1" x14ac:dyDescent="0.2">
      <c r="A220" s="132">
        <v>251</v>
      </c>
      <c r="B220" s="133" t="s">
        <v>84</v>
      </c>
      <c r="C220" s="134" t="s">
        <v>146</v>
      </c>
      <c r="D220" s="135">
        <v>32.835244499999995</v>
      </c>
      <c r="E220" s="73">
        <v>23.094502810000002</v>
      </c>
      <c r="F220" s="135">
        <v>0</v>
      </c>
      <c r="G220" s="135">
        <v>7.6993489100000048</v>
      </c>
      <c r="H220" s="128">
        <f t="shared" si="10"/>
        <v>2.0413927799999882</v>
      </c>
      <c r="I220" s="128"/>
      <c r="J220" s="135">
        <v>30.469425258201756</v>
      </c>
      <c r="K220" s="128">
        <v>21.264868117256622</v>
      </c>
      <c r="L220" s="135">
        <v>0</v>
      </c>
      <c r="M220" s="135">
        <v>8.6071174299999988</v>
      </c>
      <c r="N220" s="128">
        <f t="shared" si="11"/>
        <v>0.59743971094513526</v>
      </c>
      <c r="O220" s="128">
        <f t="shared" si="9"/>
        <v>-70.733720781302139</v>
      </c>
    </row>
    <row r="221" spans="1:15" s="13" customFormat="1" ht="18" customHeight="1" x14ac:dyDescent="0.2">
      <c r="A221" s="132">
        <v>252</v>
      </c>
      <c r="B221" s="133" t="s">
        <v>84</v>
      </c>
      <c r="C221" s="134" t="s">
        <v>145</v>
      </c>
      <c r="D221" s="135">
        <v>0</v>
      </c>
      <c r="E221" s="73">
        <v>0</v>
      </c>
      <c r="F221" s="135">
        <v>0</v>
      </c>
      <c r="G221" s="135">
        <v>0</v>
      </c>
      <c r="H221" s="128">
        <f t="shared" si="10"/>
        <v>0</v>
      </c>
      <c r="I221" s="128"/>
      <c r="J221" s="135">
        <v>0</v>
      </c>
      <c r="K221" s="128">
        <v>0</v>
      </c>
      <c r="L221" s="135">
        <v>0</v>
      </c>
      <c r="M221" s="135">
        <v>0</v>
      </c>
      <c r="N221" s="128">
        <f t="shared" si="11"/>
        <v>0</v>
      </c>
      <c r="O221" s="128" t="str">
        <f t="shared" si="9"/>
        <v>N.A.</v>
      </c>
    </row>
    <row r="222" spans="1:15" s="13" customFormat="1" ht="18" customHeight="1" x14ac:dyDescent="0.2">
      <c r="A222" s="132">
        <v>253</v>
      </c>
      <c r="B222" s="133" t="s">
        <v>84</v>
      </c>
      <c r="C222" s="134" t="s">
        <v>144</v>
      </c>
      <c r="D222" s="135">
        <v>71.593548749999997</v>
      </c>
      <c r="E222" s="73">
        <v>42.941932730000005</v>
      </c>
      <c r="F222" s="135">
        <v>0</v>
      </c>
      <c r="G222" s="135">
        <v>12.823569988750007</v>
      </c>
      <c r="H222" s="128">
        <f t="shared" si="10"/>
        <v>15.828046031249984</v>
      </c>
      <c r="I222" s="128"/>
      <c r="J222" s="135">
        <v>56.586552321016661</v>
      </c>
      <c r="K222" s="128">
        <v>43.172071079428108</v>
      </c>
      <c r="L222" s="135">
        <v>0</v>
      </c>
      <c r="M222" s="135">
        <v>12.304941000000001</v>
      </c>
      <c r="N222" s="128">
        <f t="shared" si="11"/>
        <v>1.1095402415885527</v>
      </c>
      <c r="O222" s="128">
        <f t="shared" si="9"/>
        <v>-92.990036550323779</v>
      </c>
    </row>
    <row r="223" spans="1:15" s="13" customFormat="1" ht="18" customHeight="1" x14ac:dyDescent="0.2">
      <c r="A223" s="132">
        <v>259</v>
      </c>
      <c r="B223" s="133" t="s">
        <v>84</v>
      </c>
      <c r="C223" s="134" t="s">
        <v>143</v>
      </c>
      <c r="D223" s="135">
        <v>51.035407499999991</v>
      </c>
      <c r="E223" s="73">
        <v>30.828174909999998</v>
      </c>
      <c r="F223" s="135">
        <v>0</v>
      </c>
      <c r="G223" s="135">
        <v>15.510628930000001</v>
      </c>
      <c r="H223" s="128">
        <f t="shared" si="10"/>
        <v>4.6966036599999921</v>
      </c>
      <c r="I223" s="128"/>
      <c r="J223" s="135">
        <v>52.231327173264006</v>
      </c>
      <c r="K223" s="128">
        <v>35.548174423199988</v>
      </c>
      <c r="L223" s="135">
        <v>0</v>
      </c>
      <c r="M223" s="135">
        <v>15.659009080000001</v>
      </c>
      <c r="N223" s="128">
        <f t="shared" si="11"/>
        <v>1.0241436700640172</v>
      </c>
      <c r="O223" s="128">
        <f t="shared" si="9"/>
        <v>-78.193951540206839</v>
      </c>
    </row>
    <row r="224" spans="1:15" s="13" customFormat="1" ht="18" customHeight="1" x14ac:dyDescent="0.2">
      <c r="A224" s="132">
        <v>260</v>
      </c>
      <c r="B224" s="133" t="s">
        <v>84</v>
      </c>
      <c r="C224" s="134" t="s">
        <v>142</v>
      </c>
      <c r="D224" s="135">
        <v>25.928828249999995</v>
      </c>
      <c r="E224" s="73">
        <v>11.583291539999999</v>
      </c>
      <c r="F224" s="135">
        <v>0</v>
      </c>
      <c r="G224" s="135">
        <v>7.8817777500000021</v>
      </c>
      <c r="H224" s="128">
        <f t="shared" si="10"/>
        <v>6.4637589599999936</v>
      </c>
      <c r="I224" s="128"/>
      <c r="J224" s="135">
        <v>22.795252367632763</v>
      </c>
      <c r="K224" s="128">
        <v>15.169556234934081</v>
      </c>
      <c r="L224" s="135">
        <v>0</v>
      </c>
      <c r="M224" s="135">
        <v>7.1787304000000001</v>
      </c>
      <c r="N224" s="128">
        <f t="shared" si="11"/>
        <v>0.44696573269868178</v>
      </c>
      <c r="O224" s="128">
        <f t="shared" si="9"/>
        <v>-93.085049497286903</v>
      </c>
    </row>
    <row r="225" spans="1:15" s="13" customFormat="1" ht="18" customHeight="1" x14ac:dyDescent="0.2">
      <c r="A225" s="132">
        <v>261</v>
      </c>
      <c r="B225" s="133" t="s">
        <v>141</v>
      </c>
      <c r="C225" s="134" t="s">
        <v>140</v>
      </c>
      <c r="D225" s="135">
        <v>3650.4269587499994</v>
      </c>
      <c r="E225" s="73">
        <v>1489.4891314100003</v>
      </c>
      <c r="F225" s="135">
        <v>0</v>
      </c>
      <c r="G225" s="135">
        <v>126.95281294000003</v>
      </c>
      <c r="H225" s="128">
        <f t="shared" si="10"/>
        <v>2033.9850143999988</v>
      </c>
      <c r="I225" s="128"/>
      <c r="J225" s="135">
        <v>5042.6185867900003</v>
      </c>
      <c r="K225" s="128">
        <v>1309.8543055299999</v>
      </c>
      <c r="L225" s="135">
        <v>0</v>
      </c>
      <c r="M225" s="135">
        <v>151.49559873999999</v>
      </c>
      <c r="N225" s="128">
        <f t="shared" si="11"/>
        <v>3581.2686825200008</v>
      </c>
      <c r="O225" s="128">
        <f t="shared" si="9"/>
        <v>76.071537261371219</v>
      </c>
    </row>
    <row r="226" spans="1:15" s="13" customFormat="1" ht="18" customHeight="1" x14ac:dyDescent="0.2">
      <c r="A226" s="132">
        <v>262</v>
      </c>
      <c r="B226" s="133" t="s">
        <v>79</v>
      </c>
      <c r="C226" s="134" t="s">
        <v>139</v>
      </c>
      <c r="D226" s="135">
        <v>56.490636750000014</v>
      </c>
      <c r="E226" s="73">
        <v>20.49341433</v>
      </c>
      <c r="F226" s="135">
        <v>0</v>
      </c>
      <c r="G226" s="135">
        <v>6.1973801200000027</v>
      </c>
      <c r="H226" s="128">
        <f t="shared" si="10"/>
        <v>29.799842300000012</v>
      </c>
      <c r="I226" s="128"/>
      <c r="J226" s="135">
        <v>35.28884232998665</v>
      </c>
      <c r="K226" s="128">
        <v>26.512298835084948</v>
      </c>
      <c r="L226" s="135">
        <v>0</v>
      </c>
      <c r="M226" s="135">
        <v>8.08460541</v>
      </c>
      <c r="N226" s="128">
        <f t="shared" si="11"/>
        <v>0.69193808490170206</v>
      </c>
      <c r="O226" s="128">
        <f t="shared" si="9"/>
        <v>-97.678047830133309</v>
      </c>
    </row>
    <row r="227" spans="1:15" s="13" customFormat="1" ht="18" customHeight="1" x14ac:dyDescent="0.2">
      <c r="A227" s="132">
        <v>264</v>
      </c>
      <c r="B227" s="133" t="s">
        <v>102</v>
      </c>
      <c r="C227" s="134" t="s">
        <v>138</v>
      </c>
      <c r="D227" s="135">
        <v>4657.3950952500018</v>
      </c>
      <c r="E227" s="73">
        <v>2530.7849170199997</v>
      </c>
      <c r="F227" s="135">
        <v>0</v>
      </c>
      <c r="G227" s="135">
        <v>258.75545114000005</v>
      </c>
      <c r="H227" s="128">
        <f t="shared" si="10"/>
        <v>1867.8547270900019</v>
      </c>
      <c r="I227" s="128"/>
      <c r="J227" s="135">
        <v>7238.4590154700018</v>
      </c>
      <c r="K227" s="128">
        <v>2343.3280980199997</v>
      </c>
      <c r="L227" s="135">
        <v>0</v>
      </c>
      <c r="M227" s="135">
        <v>282.23905205000005</v>
      </c>
      <c r="N227" s="128">
        <f t="shared" si="11"/>
        <v>4612.8918654000017</v>
      </c>
      <c r="O227" s="128">
        <f t="shared" si="9"/>
        <v>146.96202539191</v>
      </c>
    </row>
    <row r="228" spans="1:15" s="13" customFormat="1" ht="18" customHeight="1" x14ac:dyDescent="0.2">
      <c r="A228" s="132">
        <v>266</v>
      </c>
      <c r="B228" s="133" t="s">
        <v>79</v>
      </c>
      <c r="C228" s="134" t="s">
        <v>137</v>
      </c>
      <c r="D228" s="135">
        <v>115.99359674999999</v>
      </c>
      <c r="E228" s="73">
        <v>86.579971999999998</v>
      </c>
      <c r="F228" s="135">
        <v>0</v>
      </c>
      <c r="G228" s="135">
        <v>30.265290290000003</v>
      </c>
      <c r="H228" s="128">
        <f t="shared" si="10"/>
        <v>-0.85166554000000616</v>
      </c>
      <c r="I228" s="128"/>
      <c r="J228" s="135">
        <v>119.18309824897547</v>
      </c>
      <c r="K228" s="128">
        <v>85.931525483897531</v>
      </c>
      <c r="L228" s="135">
        <v>0</v>
      </c>
      <c r="M228" s="135">
        <v>30.914649270000005</v>
      </c>
      <c r="N228" s="128">
        <f t="shared" si="11"/>
        <v>2.336923495077933</v>
      </c>
      <c r="O228" s="128">
        <f t="shared" si="9"/>
        <v>-374.39451114552742</v>
      </c>
    </row>
    <row r="229" spans="1:15" s="13" customFormat="1" ht="18" customHeight="1" x14ac:dyDescent="0.2">
      <c r="A229" s="132">
        <v>267</v>
      </c>
      <c r="B229" s="133" t="s">
        <v>79</v>
      </c>
      <c r="C229" s="134" t="s">
        <v>136</v>
      </c>
      <c r="D229" s="135">
        <v>30.788771999999998</v>
      </c>
      <c r="E229" s="73">
        <v>16.824136330000002</v>
      </c>
      <c r="F229" s="135">
        <v>0</v>
      </c>
      <c r="G229" s="135">
        <v>4.6520244699999989</v>
      </c>
      <c r="H229" s="128">
        <f t="shared" si="10"/>
        <v>9.3126111999999974</v>
      </c>
      <c r="I229" s="128"/>
      <c r="J229" s="135">
        <v>23.636878510887794</v>
      </c>
      <c r="K229" s="128">
        <v>16.885713554791948</v>
      </c>
      <c r="L229" s="135">
        <v>0</v>
      </c>
      <c r="M229" s="135">
        <v>6.2876967500000003</v>
      </c>
      <c r="N229" s="128">
        <f t="shared" si="11"/>
        <v>0.46346820609584505</v>
      </c>
      <c r="O229" s="128">
        <f t="shared" si="9"/>
        <v>-95.023219630431427</v>
      </c>
    </row>
    <row r="230" spans="1:15" s="13" customFormat="1" ht="18" customHeight="1" x14ac:dyDescent="0.2">
      <c r="A230" s="132">
        <v>268</v>
      </c>
      <c r="B230" s="133" t="s">
        <v>124</v>
      </c>
      <c r="C230" s="134" t="s">
        <v>135</v>
      </c>
      <c r="D230" s="135">
        <v>104.21388525</v>
      </c>
      <c r="E230" s="73">
        <v>59.866010750000008</v>
      </c>
      <c r="F230" s="135">
        <v>0</v>
      </c>
      <c r="G230" s="135">
        <v>15.775297000000002</v>
      </c>
      <c r="H230" s="128">
        <f t="shared" si="10"/>
        <v>28.572577499999994</v>
      </c>
      <c r="I230" s="128"/>
      <c r="J230" s="135">
        <v>0</v>
      </c>
      <c r="K230" s="128">
        <v>0</v>
      </c>
      <c r="L230" s="135">
        <v>0</v>
      </c>
      <c r="M230" s="135">
        <v>0</v>
      </c>
      <c r="N230" s="128">
        <f t="shared" si="11"/>
        <v>0</v>
      </c>
      <c r="O230" s="128" t="str">
        <f t="shared" si="9"/>
        <v>N.A.</v>
      </c>
    </row>
    <row r="231" spans="1:15" s="13" customFormat="1" ht="18" customHeight="1" x14ac:dyDescent="0.2">
      <c r="A231" s="132">
        <v>269</v>
      </c>
      <c r="B231" s="133" t="s">
        <v>90</v>
      </c>
      <c r="C231" s="134" t="s">
        <v>134</v>
      </c>
      <c r="D231" s="135">
        <v>34.289830499999994</v>
      </c>
      <c r="E231" s="73">
        <v>1.6403139199999999</v>
      </c>
      <c r="F231" s="135">
        <v>0</v>
      </c>
      <c r="G231" s="135">
        <v>0.5629536799999999</v>
      </c>
      <c r="H231" s="128">
        <f t="shared" si="10"/>
        <v>32.086562899999997</v>
      </c>
      <c r="I231" s="128"/>
      <c r="J231" s="135">
        <v>3.4839066499881914</v>
      </c>
      <c r="K231" s="128">
        <v>2.6547062948903837</v>
      </c>
      <c r="L231" s="135">
        <v>0</v>
      </c>
      <c r="M231" s="135">
        <v>0.76088845999999999</v>
      </c>
      <c r="N231" s="128">
        <f t="shared" si="11"/>
        <v>6.8311895097807773E-2</v>
      </c>
      <c r="O231" s="128">
        <f t="shared" si="9"/>
        <v>-99.787101238263801</v>
      </c>
    </row>
    <row r="232" spans="1:15" s="13" customFormat="1" ht="18" customHeight="1" x14ac:dyDescent="0.2">
      <c r="A232" s="132">
        <v>273</v>
      </c>
      <c r="B232" s="133" t="s">
        <v>84</v>
      </c>
      <c r="C232" s="134" t="s">
        <v>133</v>
      </c>
      <c r="D232" s="135">
        <v>122.91455624999999</v>
      </c>
      <c r="E232" s="73">
        <v>57.304578840000005</v>
      </c>
      <c r="F232" s="135">
        <v>0</v>
      </c>
      <c r="G232" s="135">
        <v>25.777350945000002</v>
      </c>
      <c r="H232" s="128">
        <f t="shared" si="10"/>
        <v>39.832626464999983</v>
      </c>
      <c r="I232" s="128"/>
      <c r="J232" s="135">
        <v>91.079355910387918</v>
      </c>
      <c r="K232" s="128">
        <v>62.199718196654828</v>
      </c>
      <c r="L232" s="135">
        <v>0</v>
      </c>
      <c r="M232" s="135">
        <v>27.09376799</v>
      </c>
      <c r="N232" s="128">
        <f t="shared" si="11"/>
        <v>1.7858697237330894</v>
      </c>
      <c r="O232" s="128">
        <f t="shared" si="9"/>
        <v>-95.516565483568357</v>
      </c>
    </row>
    <row r="233" spans="1:15" s="13" customFormat="1" ht="18" customHeight="1" x14ac:dyDescent="0.2">
      <c r="A233" s="132">
        <v>274</v>
      </c>
      <c r="B233" s="133" t="s">
        <v>84</v>
      </c>
      <c r="C233" s="134" t="s">
        <v>132</v>
      </c>
      <c r="D233" s="135">
        <v>190.63790475000002</v>
      </c>
      <c r="E233" s="73">
        <v>120.02103636500001</v>
      </c>
      <c r="F233" s="135">
        <v>0</v>
      </c>
      <c r="G233" s="135">
        <v>39.958501820000002</v>
      </c>
      <c r="H233" s="128">
        <f t="shared" si="10"/>
        <v>30.658366565000001</v>
      </c>
      <c r="I233" s="128"/>
      <c r="J233" s="135">
        <v>182.96713038352516</v>
      </c>
      <c r="K233" s="128">
        <v>136.22177973169136</v>
      </c>
      <c r="L233" s="135">
        <v>0</v>
      </c>
      <c r="M233" s="135">
        <v>43.157759859999999</v>
      </c>
      <c r="N233" s="128">
        <f t="shared" si="11"/>
        <v>3.5875907918338044</v>
      </c>
      <c r="O233" s="128">
        <f t="shared" si="9"/>
        <v>-88.298167209177265</v>
      </c>
    </row>
    <row r="234" spans="1:15" s="13" customFormat="1" ht="18" customHeight="1" x14ac:dyDescent="0.2">
      <c r="A234" s="132">
        <v>275</v>
      </c>
      <c r="B234" s="133" t="s">
        <v>92</v>
      </c>
      <c r="C234" s="134" t="s">
        <v>131</v>
      </c>
      <c r="D234" s="135">
        <v>241.82918775000002</v>
      </c>
      <c r="E234" s="73">
        <v>64.853151440000005</v>
      </c>
      <c r="F234" s="135">
        <v>0</v>
      </c>
      <c r="G234" s="135">
        <v>13.732371819999999</v>
      </c>
      <c r="H234" s="128">
        <f t="shared" si="10"/>
        <v>163.24366449000001</v>
      </c>
      <c r="I234" s="128"/>
      <c r="J234" s="135">
        <v>268.31987152567945</v>
      </c>
      <c r="K234" s="128">
        <v>83.889115189999984</v>
      </c>
      <c r="L234" s="135">
        <v>0</v>
      </c>
      <c r="M234" s="135">
        <v>18.560716120000002</v>
      </c>
      <c r="N234" s="128">
        <f t="shared" si="11"/>
        <v>165.87004021567947</v>
      </c>
      <c r="O234" s="128">
        <f t="shared" si="9"/>
        <v>1.6088683955268221</v>
      </c>
    </row>
    <row r="235" spans="1:15" s="13" customFormat="1" ht="18" customHeight="1" x14ac:dyDescent="0.2">
      <c r="A235" s="132">
        <v>278</v>
      </c>
      <c r="B235" s="133" t="s">
        <v>104</v>
      </c>
      <c r="C235" s="134" t="s">
        <v>130</v>
      </c>
      <c r="D235" s="135">
        <v>328.13771850000001</v>
      </c>
      <c r="E235" s="73">
        <v>204.49465899999998</v>
      </c>
      <c r="F235" s="135">
        <v>0</v>
      </c>
      <c r="G235" s="135">
        <v>174.22105618000001</v>
      </c>
      <c r="H235" s="128">
        <f t="shared" si="10"/>
        <v>-50.577996679999984</v>
      </c>
      <c r="I235" s="128"/>
      <c r="J235" s="135">
        <v>2433.0873270533029</v>
      </c>
      <c r="K235" s="128">
        <v>193.76398148999999</v>
      </c>
      <c r="L235" s="135">
        <v>0</v>
      </c>
      <c r="M235" s="135">
        <v>168.67146463</v>
      </c>
      <c r="N235" s="128">
        <f t="shared" si="11"/>
        <v>2070.6518809333029</v>
      </c>
      <c r="O235" s="128" t="str">
        <f t="shared" si="9"/>
        <v>&lt;-500</v>
      </c>
    </row>
    <row r="236" spans="1:15" s="13" customFormat="1" ht="18" customHeight="1" x14ac:dyDescent="0.2">
      <c r="A236" s="132">
        <v>280</v>
      </c>
      <c r="B236" s="133" t="s">
        <v>79</v>
      </c>
      <c r="C236" s="134" t="s">
        <v>129</v>
      </c>
      <c r="D236" s="135">
        <v>150.21481350000002</v>
      </c>
      <c r="E236" s="73">
        <v>41.385086364999992</v>
      </c>
      <c r="F236" s="135">
        <v>0</v>
      </c>
      <c r="G236" s="135">
        <v>15.50908241</v>
      </c>
      <c r="H236" s="128">
        <f t="shared" si="10"/>
        <v>93.320644725000022</v>
      </c>
      <c r="I236" s="128"/>
      <c r="J236" s="135">
        <v>56.665052329158996</v>
      </c>
      <c r="K236" s="128">
        <v>40.434496191724506</v>
      </c>
      <c r="L236" s="135">
        <v>0</v>
      </c>
      <c r="M236" s="135">
        <v>15.11947668</v>
      </c>
      <c r="N236" s="128">
        <f t="shared" si="11"/>
        <v>1.1110794574344904</v>
      </c>
      <c r="O236" s="128">
        <f t="shared" si="9"/>
        <v>-98.809395862288937</v>
      </c>
    </row>
    <row r="237" spans="1:15" s="13" customFormat="1" ht="18" customHeight="1" x14ac:dyDescent="0.2">
      <c r="A237" s="132">
        <v>281</v>
      </c>
      <c r="B237" s="133" t="s">
        <v>90</v>
      </c>
      <c r="C237" s="134" t="s">
        <v>128</v>
      </c>
      <c r="D237" s="135">
        <v>224.12796900000001</v>
      </c>
      <c r="E237" s="73">
        <v>151.94489170000003</v>
      </c>
      <c r="F237" s="135">
        <v>0</v>
      </c>
      <c r="G237" s="135">
        <v>82.334630470000008</v>
      </c>
      <c r="H237" s="128">
        <f t="shared" si="10"/>
        <v>-10.151553170000028</v>
      </c>
      <c r="I237" s="128"/>
      <c r="J237" s="135">
        <v>240.53907134148727</v>
      </c>
      <c r="K237" s="128">
        <v>144.50773758224244</v>
      </c>
      <c r="L237" s="135">
        <v>0</v>
      </c>
      <c r="M237" s="135">
        <v>91.314881380000003</v>
      </c>
      <c r="N237" s="128">
        <f t="shared" si="11"/>
        <v>4.7164523792448279</v>
      </c>
      <c r="O237" s="128">
        <f t="shared" si="9"/>
        <v>-146.4604016770846</v>
      </c>
    </row>
    <row r="238" spans="1:15" s="13" customFormat="1" ht="18" customHeight="1" x14ac:dyDescent="0.2">
      <c r="A238" s="132">
        <v>282</v>
      </c>
      <c r="B238" s="133" t="s">
        <v>79</v>
      </c>
      <c r="C238" s="134" t="s">
        <v>127</v>
      </c>
      <c r="D238" s="135">
        <v>48.901237499999986</v>
      </c>
      <c r="E238" s="73">
        <v>27.413486269999993</v>
      </c>
      <c r="F238" s="135">
        <v>0</v>
      </c>
      <c r="G238" s="135">
        <v>11.554731459999999</v>
      </c>
      <c r="H238" s="128">
        <f t="shared" si="10"/>
        <v>9.9330197699999943</v>
      </c>
      <c r="I238" s="128"/>
      <c r="J238" s="135">
        <v>32.273572206610943</v>
      </c>
      <c r="K238" s="128">
        <v>20.350410205304843</v>
      </c>
      <c r="L238" s="135">
        <v>0</v>
      </c>
      <c r="M238" s="135">
        <v>11.29034686</v>
      </c>
      <c r="N238" s="128">
        <f t="shared" si="11"/>
        <v>0.63281514130610006</v>
      </c>
      <c r="O238" s="128">
        <f t="shared" si="9"/>
        <v>-93.629176665717026</v>
      </c>
    </row>
    <row r="239" spans="1:15" s="13" customFormat="1" ht="18" customHeight="1" x14ac:dyDescent="0.2">
      <c r="A239" s="132">
        <v>283</v>
      </c>
      <c r="B239" s="133" t="s">
        <v>90</v>
      </c>
      <c r="C239" s="134" t="s">
        <v>126</v>
      </c>
      <c r="D239" s="135">
        <v>58.784131500000008</v>
      </c>
      <c r="E239" s="73">
        <v>41.006557000000008</v>
      </c>
      <c r="F239" s="135">
        <v>0</v>
      </c>
      <c r="G239" s="135">
        <v>18.945094859999998</v>
      </c>
      <c r="H239" s="128">
        <f t="shared" si="10"/>
        <v>-1.1675203599999975</v>
      </c>
      <c r="I239" s="128"/>
      <c r="J239" s="135">
        <v>61.988648401467053</v>
      </c>
      <c r="K239" s="128">
        <v>40.991758867320627</v>
      </c>
      <c r="L239" s="135">
        <v>0</v>
      </c>
      <c r="M239" s="135">
        <v>19.781425839999997</v>
      </c>
      <c r="N239" s="128">
        <f t="shared" si="11"/>
        <v>1.215463694146429</v>
      </c>
      <c r="O239" s="128">
        <f t="shared" si="9"/>
        <v>-204.10642381829055</v>
      </c>
    </row>
    <row r="240" spans="1:15" s="13" customFormat="1" ht="18" customHeight="1" x14ac:dyDescent="0.2">
      <c r="A240" s="132">
        <v>284</v>
      </c>
      <c r="B240" s="133" t="s">
        <v>92</v>
      </c>
      <c r="C240" s="134" t="s">
        <v>125</v>
      </c>
      <c r="D240" s="135">
        <v>257.60359125000002</v>
      </c>
      <c r="E240" s="73">
        <v>73.500706159999993</v>
      </c>
      <c r="F240" s="135">
        <v>0</v>
      </c>
      <c r="G240" s="135">
        <v>6.3627003400000017</v>
      </c>
      <c r="H240" s="128">
        <f t="shared" si="10"/>
        <v>177.74018475000003</v>
      </c>
      <c r="I240" s="128"/>
      <c r="J240" s="135">
        <v>222.74586895408152</v>
      </c>
      <c r="K240" s="128">
        <v>76.40836628160001</v>
      </c>
      <c r="L240" s="135">
        <v>0</v>
      </c>
      <c r="M240" s="135">
        <v>10.347276199999998</v>
      </c>
      <c r="N240" s="128">
        <f t="shared" si="11"/>
        <v>135.99022647248148</v>
      </c>
      <c r="O240" s="128">
        <f t="shared" si="9"/>
        <v>-23.489318600766527</v>
      </c>
    </row>
    <row r="241" spans="1:15" s="13" customFormat="1" ht="18" customHeight="1" x14ac:dyDescent="0.2">
      <c r="A241" s="132">
        <v>286</v>
      </c>
      <c r="B241" s="133" t="s">
        <v>124</v>
      </c>
      <c r="C241" s="134" t="s">
        <v>123</v>
      </c>
      <c r="D241" s="135">
        <v>631.04341649999992</v>
      </c>
      <c r="E241" s="73">
        <v>525.08518819000005</v>
      </c>
      <c r="F241" s="135">
        <v>0</v>
      </c>
      <c r="G241" s="135">
        <v>48.629600350000004</v>
      </c>
      <c r="H241" s="128">
        <f t="shared" si="10"/>
        <v>57.328627959999864</v>
      </c>
      <c r="I241" s="128"/>
      <c r="J241" s="135">
        <v>-33.931900870163346</v>
      </c>
      <c r="K241" s="128">
        <v>634.54594410999994</v>
      </c>
      <c r="L241" s="135">
        <v>0</v>
      </c>
      <c r="M241" s="135">
        <v>47.794753459999995</v>
      </c>
      <c r="N241" s="128">
        <f t="shared" si="11"/>
        <v>-716.27259844016328</v>
      </c>
      <c r="O241" s="128" t="str">
        <f t="shared" si="9"/>
        <v>&lt;-500</v>
      </c>
    </row>
    <row r="242" spans="1:15" s="13" customFormat="1" ht="18" customHeight="1" x14ac:dyDescent="0.2">
      <c r="A242" s="132">
        <v>288</v>
      </c>
      <c r="B242" s="133" t="s">
        <v>79</v>
      </c>
      <c r="C242" s="134" t="s">
        <v>122</v>
      </c>
      <c r="D242" s="135">
        <v>92.250443250000018</v>
      </c>
      <c r="E242" s="73">
        <v>38.550571810000015</v>
      </c>
      <c r="F242" s="135">
        <v>0</v>
      </c>
      <c r="G242" s="135">
        <v>16.947435989999999</v>
      </c>
      <c r="H242" s="128">
        <f t="shared" si="10"/>
        <v>36.752435450000007</v>
      </c>
      <c r="I242" s="128"/>
      <c r="J242" s="135">
        <v>53.526875241844429</v>
      </c>
      <c r="K242" s="128">
        <v>35.530622758474934</v>
      </c>
      <c r="L242" s="135">
        <v>0</v>
      </c>
      <c r="M242" s="135">
        <v>16.946705910000002</v>
      </c>
      <c r="N242" s="128">
        <f t="shared" si="11"/>
        <v>1.0495465733694935</v>
      </c>
      <c r="O242" s="128">
        <f t="shared" si="9"/>
        <v>-97.144280207505275</v>
      </c>
    </row>
    <row r="243" spans="1:15" s="13" customFormat="1" ht="18" customHeight="1" x14ac:dyDescent="0.2">
      <c r="A243" s="132">
        <v>290</v>
      </c>
      <c r="B243" s="133" t="s">
        <v>90</v>
      </c>
      <c r="C243" s="134" t="s">
        <v>121</v>
      </c>
      <c r="D243" s="135">
        <v>56.290220250000004</v>
      </c>
      <c r="E243" s="73">
        <v>0.36102374999999998</v>
      </c>
      <c r="F243" s="135">
        <v>0</v>
      </c>
      <c r="G243" s="135">
        <v>0</v>
      </c>
      <c r="H243" s="128">
        <f t="shared" si="10"/>
        <v>55.929196500000003</v>
      </c>
      <c r="I243" s="128"/>
      <c r="J243" s="135">
        <v>0</v>
      </c>
      <c r="K243" s="128">
        <v>0</v>
      </c>
      <c r="L243" s="135">
        <v>0</v>
      </c>
      <c r="M243" s="135">
        <v>0</v>
      </c>
      <c r="N243" s="128">
        <f t="shared" si="11"/>
        <v>0</v>
      </c>
      <c r="O243" s="128" t="str">
        <f t="shared" si="9"/>
        <v>N.A.</v>
      </c>
    </row>
    <row r="244" spans="1:15" s="13" customFormat="1" ht="18" customHeight="1" x14ac:dyDescent="0.2">
      <c r="A244" s="132">
        <v>292</v>
      </c>
      <c r="B244" s="133" t="s">
        <v>84</v>
      </c>
      <c r="C244" s="134" t="s">
        <v>120</v>
      </c>
      <c r="D244" s="135">
        <v>200.331771</v>
      </c>
      <c r="E244" s="73">
        <v>98.834044519999992</v>
      </c>
      <c r="F244" s="135">
        <v>0</v>
      </c>
      <c r="G244" s="135">
        <v>40.942621439999996</v>
      </c>
      <c r="H244" s="128">
        <f t="shared" si="10"/>
        <v>60.555105040000015</v>
      </c>
      <c r="I244" s="128"/>
      <c r="J244" s="135">
        <v>141.20660151614922</v>
      </c>
      <c r="K244" s="128">
        <v>97.993870263675689</v>
      </c>
      <c r="L244" s="135">
        <v>0</v>
      </c>
      <c r="M244" s="135">
        <v>40.443974359999999</v>
      </c>
      <c r="N244" s="128">
        <f t="shared" si="11"/>
        <v>2.7687568924735331</v>
      </c>
      <c r="O244" s="128">
        <f t="shared" si="9"/>
        <v>-95.427706894993221</v>
      </c>
    </row>
    <row r="245" spans="1:15" s="13" customFormat="1" ht="18" customHeight="1" x14ac:dyDescent="0.2">
      <c r="A245" s="132">
        <v>293</v>
      </c>
      <c r="B245" s="133" t="s">
        <v>79</v>
      </c>
      <c r="C245" s="134" t="s">
        <v>119</v>
      </c>
      <c r="D245" s="135">
        <v>102.52914225000001</v>
      </c>
      <c r="E245" s="73">
        <v>57.186020079999992</v>
      </c>
      <c r="F245" s="135">
        <v>0</v>
      </c>
      <c r="G245" s="135">
        <v>13.531430949999994</v>
      </c>
      <c r="H245" s="128">
        <f t="shared" si="10"/>
        <v>31.811691220000021</v>
      </c>
      <c r="I245" s="128"/>
      <c r="J245" s="135">
        <v>101.57494462224054</v>
      </c>
      <c r="K245" s="128">
        <v>81.294172171412285</v>
      </c>
      <c r="L245" s="135">
        <v>0</v>
      </c>
      <c r="M245" s="135">
        <v>18.289106870000001</v>
      </c>
      <c r="N245" s="128">
        <f t="shared" si="11"/>
        <v>1.9916655808282506</v>
      </c>
      <c r="O245" s="128">
        <f t="shared" si="9"/>
        <v>-93.739202461590324</v>
      </c>
    </row>
    <row r="246" spans="1:15" s="13" customFormat="1" ht="18" customHeight="1" x14ac:dyDescent="0.2">
      <c r="A246" s="132">
        <v>294</v>
      </c>
      <c r="B246" s="133" t="s">
        <v>79</v>
      </c>
      <c r="C246" s="134" t="s">
        <v>118</v>
      </c>
      <c r="D246" s="135">
        <v>62.702117249999993</v>
      </c>
      <c r="E246" s="73">
        <v>32.486432649999998</v>
      </c>
      <c r="F246" s="135">
        <v>0</v>
      </c>
      <c r="G246" s="135">
        <v>9.6200603999999998</v>
      </c>
      <c r="H246" s="128">
        <f t="shared" si="10"/>
        <v>20.595624199999996</v>
      </c>
      <c r="I246" s="128"/>
      <c r="J246" s="135">
        <v>62.068391416533267</v>
      </c>
      <c r="K246" s="128">
        <v>48.014909913856144</v>
      </c>
      <c r="L246" s="135">
        <v>0</v>
      </c>
      <c r="M246" s="135">
        <v>12.836454219999997</v>
      </c>
      <c r="N246" s="128">
        <f t="shared" si="11"/>
        <v>1.217027282677126</v>
      </c>
      <c r="O246" s="128">
        <f t="shared" si="9"/>
        <v>-94.090845361816591</v>
      </c>
    </row>
    <row r="247" spans="1:15" s="13" customFormat="1" ht="18" customHeight="1" x14ac:dyDescent="0.2">
      <c r="A247" s="132">
        <v>295</v>
      </c>
      <c r="B247" s="133" t="s">
        <v>79</v>
      </c>
      <c r="C247" s="134" t="s">
        <v>117</v>
      </c>
      <c r="D247" s="135">
        <v>77.288041499999977</v>
      </c>
      <c r="E247" s="73">
        <v>15.085910980000001</v>
      </c>
      <c r="F247" s="135">
        <v>0</v>
      </c>
      <c r="G247" s="135">
        <v>4.2275076199999999</v>
      </c>
      <c r="H247" s="128">
        <f t="shared" si="10"/>
        <v>57.974622899999979</v>
      </c>
      <c r="I247" s="128"/>
      <c r="J247" s="135">
        <v>21.177746376330081</v>
      </c>
      <c r="K247" s="128">
        <v>15.035905297382433</v>
      </c>
      <c r="L247" s="135">
        <v>0</v>
      </c>
      <c r="M247" s="135">
        <v>5.7265911499999991</v>
      </c>
      <c r="N247" s="128">
        <f t="shared" si="11"/>
        <v>0.41524992894764878</v>
      </c>
      <c r="O247" s="128">
        <f t="shared" si="9"/>
        <v>-99.283738456283004</v>
      </c>
    </row>
    <row r="248" spans="1:15" s="13" customFormat="1" ht="18" customHeight="1" x14ac:dyDescent="0.2">
      <c r="A248" s="132">
        <v>296</v>
      </c>
      <c r="B248" s="133" t="s">
        <v>102</v>
      </c>
      <c r="C248" s="134" t="s">
        <v>116</v>
      </c>
      <c r="D248" s="135">
        <v>3285.7363747500008</v>
      </c>
      <c r="E248" s="73">
        <v>1439.48581225</v>
      </c>
      <c r="F248" s="135">
        <v>0</v>
      </c>
      <c r="G248" s="135">
        <v>512.38002880288957</v>
      </c>
      <c r="H248" s="128">
        <f t="shared" si="10"/>
        <v>1333.8705336971111</v>
      </c>
      <c r="I248" s="128"/>
      <c r="J248" s="135">
        <v>2877.48515438</v>
      </c>
      <c r="K248" s="128">
        <v>1104.6391140699998</v>
      </c>
      <c r="L248" s="135">
        <v>0</v>
      </c>
      <c r="M248" s="135">
        <v>492.89241208999999</v>
      </c>
      <c r="N248" s="128">
        <f t="shared" si="11"/>
        <v>1279.9536282200002</v>
      </c>
      <c r="O248" s="128">
        <f t="shared" si="9"/>
        <v>-4.0421393317437317</v>
      </c>
    </row>
    <row r="249" spans="1:15" s="13" customFormat="1" ht="18" customHeight="1" x14ac:dyDescent="0.2">
      <c r="A249" s="132">
        <v>297</v>
      </c>
      <c r="B249" s="133" t="s">
        <v>90</v>
      </c>
      <c r="C249" s="134" t="s">
        <v>115</v>
      </c>
      <c r="D249" s="135">
        <v>150.95555924999999</v>
      </c>
      <c r="E249" s="73">
        <v>94.536742410000016</v>
      </c>
      <c r="F249" s="135">
        <v>0</v>
      </c>
      <c r="G249" s="135">
        <v>71.469149179999988</v>
      </c>
      <c r="H249" s="128">
        <f t="shared" si="10"/>
        <v>-15.050332340000011</v>
      </c>
      <c r="I249" s="128"/>
      <c r="J249" s="135">
        <v>155.94580819940566</v>
      </c>
      <c r="K249" s="128">
        <v>84.855157214319249</v>
      </c>
      <c r="L249" s="135">
        <v>0</v>
      </c>
      <c r="M249" s="135">
        <v>68.032890040000012</v>
      </c>
      <c r="N249" s="128">
        <f t="shared" si="11"/>
        <v>3.0577609450864003</v>
      </c>
      <c r="O249" s="128">
        <f t="shared" si="9"/>
        <v>-120.31689982658813</v>
      </c>
    </row>
    <row r="250" spans="1:15" s="13" customFormat="1" ht="18" customHeight="1" x14ac:dyDescent="0.2">
      <c r="A250" s="132">
        <v>298</v>
      </c>
      <c r="B250" s="133" t="s">
        <v>102</v>
      </c>
      <c r="C250" s="134" t="s">
        <v>114</v>
      </c>
      <c r="D250" s="135">
        <v>5180.6790262499999</v>
      </c>
      <c r="E250" s="73">
        <v>3498.7776100000001</v>
      </c>
      <c r="F250" s="135">
        <v>0</v>
      </c>
      <c r="G250" s="135">
        <v>361.17841999999996</v>
      </c>
      <c r="H250" s="128">
        <f t="shared" si="10"/>
        <v>1320.7229962499998</v>
      </c>
      <c r="I250" s="128"/>
      <c r="J250" s="135">
        <v>6954.1142977399995</v>
      </c>
      <c r="K250" s="128">
        <v>2693.5794528400002</v>
      </c>
      <c r="L250" s="135">
        <v>0</v>
      </c>
      <c r="M250" s="135">
        <v>287.08085307000005</v>
      </c>
      <c r="N250" s="128">
        <f t="shared" si="11"/>
        <v>3973.4539918299993</v>
      </c>
      <c r="O250" s="128">
        <f t="shared" si="9"/>
        <v>200.85445646907351</v>
      </c>
    </row>
    <row r="251" spans="1:15" s="13" customFormat="1" ht="18" customHeight="1" x14ac:dyDescent="0.2">
      <c r="A251" s="132">
        <v>300</v>
      </c>
      <c r="B251" s="133" t="s">
        <v>90</v>
      </c>
      <c r="C251" s="134" t="s">
        <v>113</v>
      </c>
      <c r="D251" s="135">
        <v>76.52798024999997</v>
      </c>
      <c r="E251" s="73">
        <v>58.806493250000003</v>
      </c>
      <c r="F251" s="135">
        <v>0</v>
      </c>
      <c r="G251" s="135">
        <v>23.253055530000001</v>
      </c>
      <c r="H251" s="128">
        <f t="shared" si="10"/>
        <v>-5.5315685300000332</v>
      </c>
      <c r="I251" s="128"/>
      <c r="J251" s="135">
        <v>84.578329941143892</v>
      </c>
      <c r="K251" s="128">
        <v>58.64036996484694</v>
      </c>
      <c r="L251" s="135">
        <v>0</v>
      </c>
      <c r="M251" s="135">
        <v>24.279561350000002</v>
      </c>
      <c r="N251" s="128">
        <f t="shared" si="11"/>
        <v>1.6583986262969503</v>
      </c>
      <c r="O251" s="128">
        <f t="shared" si="9"/>
        <v>-129.98062154166135</v>
      </c>
    </row>
    <row r="252" spans="1:15" s="13" customFormat="1" ht="18" customHeight="1" x14ac:dyDescent="0.2">
      <c r="A252" s="132">
        <v>304</v>
      </c>
      <c r="B252" s="133" t="s">
        <v>90</v>
      </c>
      <c r="C252" s="134" t="s">
        <v>112</v>
      </c>
      <c r="D252" s="135">
        <v>1165.745727</v>
      </c>
      <c r="E252" s="73">
        <v>26.148371499999996</v>
      </c>
      <c r="F252" s="135">
        <v>0</v>
      </c>
      <c r="G252" s="135">
        <v>0.25650000000000001</v>
      </c>
      <c r="H252" s="128">
        <f t="shared" si="10"/>
        <v>1139.3408555000001</v>
      </c>
      <c r="I252" s="128"/>
      <c r="J252" s="135">
        <v>0</v>
      </c>
      <c r="K252" s="128">
        <v>0</v>
      </c>
      <c r="L252" s="135">
        <v>0</v>
      </c>
      <c r="M252" s="135">
        <v>0</v>
      </c>
      <c r="N252" s="128">
        <f t="shared" si="11"/>
        <v>0</v>
      </c>
      <c r="O252" s="128" t="str">
        <f t="shared" si="9"/>
        <v>N.A.</v>
      </c>
    </row>
    <row r="253" spans="1:15" s="13" customFormat="1" ht="18" customHeight="1" x14ac:dyDescent="0.2">
      <c r="A253" s="132">
        <v>305</v>
      </c>
      <c r="B253" s="133" t="s">
        <v>84</v>
      </c>
      <c r="C253" s="134" t="s">
        <v>111</v>
      </c>
      <c r="D253" s="135">
        <v>50.64080775</v>
      </c>
      <c r="E253" s="73">
        <v>10.783190699999999</v>
      </c>
      <c r="F253" s="135">
        <v>0</v>
      </c>
      <c r="G253" s="135">
        <v>1.5658393199999998</v>
      </c>
      <c r="H253" s="128">
        <f t="shared" si="10"/>
        <v>38.29177773</v>
      </c>
      <c r="I253" s="128"/>
      <c r="J253" s="135">
        <v>15.932164272945277</v>
      </c>
      <c r="K253" s="128">
        <v>13.503380395044392</v>
      </c>
      <c r="L253" s="135">
        <v>0</v>
      </c>
      <c r="M253" s="135">
        <v>2.1163884999999998</v>
      </c>
      <c r="N253" s="128">
        <f t="shared" si="11"/>
        <v>0.31239537790088567</v>
      </c>
      <c r="O253" s="128">
        <f t="shared" si="9"/>
        <v>-99.184171129103433</v>
      </c>
    </row>
    <row r="254" spans="1:15" s="13" customFormat="1" ht="18" customHeight="1" x14ac:dyDescent="0.2">
      <c r="A254" s="132">
        <v>306</v>
      </c>
      <c r="B254" s="133" t="s">
        <v>84</v>
      </c>
      <c r="C254" s="134" t="s">
        <v>110</v>
      </c>
      <c r="D254" s="135">
        <v>144.22201124999995</v>
      </c>
      <c r="E254" s="73">
        <v>79.061269765000006</v>
      </c>
      <c r="F254" s="135">
        <v>0</v>
      </c>
      <c r="G254" s="135">
        <v>33.601677589999994</v>
      </c>
      <c r="H254" s="128">
        <f t="shared" si="10"/>
        <v>31.559063894999952</v>
      </c>
      <c r="I254" s="128"/>
      <c r="J254" s="135">
        <v>134.21316882756329</v>
      </c>
      <c r="K254" s="128">
        <v>98.594043946238486</v>
      </c>
      <c r="L254" s="135">
        <v>0</v>
      </c>
      <c r="M254" s="135">
        <v>32.987494119999994</v>
      </c>
      <c r="N254" s="128">
        <f t="shared" si="11"/>
        <v>2.6316307613248142</v>
      </c>
      <c r="O254" s="128">
        <f t="shared" si="9"/>
        <v>-91.661252152216861</v>
      </c>
    </row>
    <row r="255" spans="1:15" s="13" customFormat="1" ht="18" customHeight="1" x14ac:dyDescent="0.2">
      <c r="A255" s="132">
        <v>307</v>
      </c>
      <c r="B255" s="133" t="s">
        <v>79</v>
      </c>
      <c r="C255" s="134" t="s">
        <v>109</v>
      </c>
      <c r="D255" s="135">
        <v>180.678369</v>
      </c>
      <c r="E255" s="73">
        <v>90.918611509999977</v>
      </c>
      <c r="F255" s="135">
        <v>0</v>
      </c>
      <c r="G255" s="135">
        <v>48.068781350000009</v>
      </c>
      <c r="H255" s="128">
        <f t="shared" si="10"/>
        <v>41.690976140000018</v>
      </c>
      <c r="I255" s="128"/>
      <c r="J255" s="135">
        <v>156.1805284750742</v>
      </c>
      <c r="K255" s="128">
        <v>104.06545806164138</v>
      </c>
      <c r="L255" s="135">
        <v>0</v>
      </c>
      <c r="M255" s="135">
        <v>49.052707109999993</v>
      </c>
      <c r="N255" s="128">
        <f t="shared" si="11"/>
        <v>3.062363303432825</v>
      </c>
      <c r="O255" s="128">
        <f t="shared" si="9"/>
        <v>-92.65461357117357</v>
      </c>
    </row>
    <row r="256" spans="1:15" s="13" customFormat="1" ht="18" customHeight="1" x14ac:dyDescent="0.2">
      <c r="A256" s="132">
        <v>308</v>
      </c>
      <c r="B256" s="133" t="s">
        <v>79</v>
      </c>
      <c r="C256" s="134" t="s">
        <v>108</v>
      </c>
      <c r="D256" s="135">
        <v>164.32677600000002</v>
      </c>
      <c r="E256" s="73">
        <v>91.658422090000016</v>
      </c>
      <c r="F256" s="135">
        <v>0</v>
      </c>
      <c r="G256" s="135">
        <v>16.270380979999992</v>
      </c>
      <c r="H256" s="128">
        <f t="shared" si="10"/>
        <v>56.397972930000016</v>
      </c>
      <c r="I256" s="128"/>
      <c r="J256" s="135">
        <v>105.85420100903204</v>
      </c>
      <c r="K256" s="128">
        <v>86.497943300227519</v>
      </c>
      <c r="L256" s="135">
        <v>0</v>
      </c>
      <c r="M256" s="135">
        <v>17.280685139999996</v>
      </c>
      <c r="N256" s="128">
        <f t="shared" si="11"/>
        <v>2.0755725688045246</v>
      </c>
      <c r="O256" s="128">
        <f t="shared" si="9"/>
        <v>-96.319774522072493</v>
      </c>
    </row>
    <row r="257" spans="1:15" s="13" customFormat="1" ht="18" customHeight="1" x14ac:dyDescent="0.2">
      <c r="A257" s="132">
        <v>309</v>
      </c>
      <c r="B257" s="133" t="s">
        <v>79</v>
      </c>
      <c r="C257" s="134" t="s">
        <v>107</v>
      </c>
      <c r="D257" s="135">
        <v>108.87928650000001</v>
      </c>
      <c r="E257" s="73">
        <v>78.964059640000002</v>
      </c>
      <c r="F257" s="135">
        <v>0</v>
      </c>
      <c r="G257" s="135">
        <v>38.617184779999995</v>
      </c>
      <c r="H257" s="128">
        <f t="shared" si="10"/>
        <v>-8.701957919999991</v>
      </c>
      <c r="I257" s="128"/>
      <c r="J257" s="135">
        <v>113.34786857936624</v>
      </c>
      <c r="K257" s="128">
        <v>70.424114752319838</v>
      </c>
      <c r="L257" s="135">
        <v>0</v>
      </c>
      <c r="M257" s="135">
        <v>40.701246600000005</v>
      </c>
      <c r="N257" s="128">
        <f t="shared" si="11"/>
        <v>2.2225072270463926</v>
      </c>
      <c r="O257" s="128">
        <f t="shared" si="9"/>
        <v>-125.54031227774996</v>
      </c>
    </row>
    <row r="258" spans="1:15" s="13" customFormat="1" ht="18" customHeight="1" x14ac:dyDescent="0.2">
      <c r="A258" s="132">
        <v>310</v>
      </c>
      <c r="B258" s="133" t="s">
        <v>79</v>
      </c>
      <c r="C258" s="134" t="s">
        <v>106</v>
      </c>
      <c r="D258" s="135">
        <v>108.04944524999999</v>
      </c>
      <c r="E258" s="73">
        <v>46.481805049999991</v>
      </c>
      <c r="F258" s="135">
        <v>0</v>
      </c>
      <c r="G258" s="135">
        <v>25.761872865000001</v>
      </c>
      <c r="H258" s="128">
        <f t="shared" si="10"/>
        <v>35.805767334999999</v>
      </c>
      <c r="I258" s="128"/>
      <c r="J258" s="135">
        <v>78.741753000254818</v>
      </c>
      <c r="K258" s="128">
        <v>52.485712089073346</v>
      </c>
      <c r="L258" s="135">
        <v>0</v>
      </c>
      <c r="M258" s="135">
        <v>24.712084970000003</v>
      </c>
      <c r="N258" s="128">
        <f t="shared" si="11"/>
        <v>1.5439559411814692</v>
      </c>
      <c r="O258" s="128">
        <f t="shared" si="9"/>
        <v>-95.687968570157537</v>
      </c>
    </row>
    <row r="259" spans="1:15" s="13" customFormat="1" ht="18" customHeight="1" x14ac:dyDescent="0.2">
      <c r="A259" s="132">
        <v>311</v>
      </c>
      <c r="B259" s="133" t="s">
        <v>104</v>
      </c>
      <c r="C259" s="134" t="s">
        <v>105</v>
      </c>
      <c r="D259" s="135">
        <v>4364.4471885000003</v>
      </c>
      <c r="E259" s="73">
        <v>375.31711474999997</v>
      </c>
      <c r="F259" s="135">
        <v>0</v>
      </c>
      <c r="G259" s="135">
        <v>225.08523167999999</v>
      </c>
      <c r="H259" s="128">
        <f t="shared" si="10"/>
        <v>3764.0448420700004</v>
      </c>
      <c r="I259" s="128"/>
      <c r="J259" s="135">
        <v>5898.3046292299996</v>
      </c>
      <c r="K259" s="128">
        <v>306.43730113999999</v>
      </c>
      <c r="L259" s="135">
        <v>0</v>
      </c>
      <c r="M259" s="135">
        <v>205.07172921999998</v>
      </c>
      <c r="N259" s="128">
        <f t="shared" si="11"/>
        <v>5386.7955988699996</v>
      </c>
      <c r="O259" s="128">
        <f t="shared" si="9"/>
        <v>43.111886943078574</v>
      </c>
    </row>
    <row r="260" spans="1:15" s="13" customFormat="1" ht="18" customHeight="1" x14ac:dyDescent="0.2">
      <c r="A260" s="132">
        <v>312</v>
      </c>
      <c r="B260" s="133" t="s">
        <v>104</v>
      </c>
      <c r="C260" s="134" t="s">
        <v>103</v>
      </c>
      <c r="D260" s="135">
        <v>415.34801325000001</v>
      </c>
      <c r="E260" s="73">
        <v>33.711585200000002</v>
      </c>
      <c r="F260" s="135">
        <v>0</v>
      </c>
      <c r="G260" s="135">
        <v>20.84145311</v>
      </c>
      <c r="H260" s="128">
        <f t="shared" si="10"/>
        <v>360.79497494000003</v>
      </c>
      <c r="I260" s="128"/>
      <c r="J260" s="135">
        <v>541.52459864205889</v>
      </c>
      <c r="K260" s="128">
        <v>32.686779619999996</v>
      </c>
      <c r="L260" s="135">
        <v>0</v>
      </c>
      <c r="M260" s="135">
        <v>20.832742709999998</v>
      </c>
      <c r="N260" s="128">
        <f t="shared" si="11"/>
        <v>488.00507631205892</v>
      </c>
      <c r="O260" s="128">
        <f t="shared" si="9"/>
        <v>35.258279690068811</v>
      </c>
    </row>
    <row r="261" spans="1:15" s="13" customFormat="1" ht="18" customHeight="1" x14ac:dyDescent="0.2">
      <c r="A261" s="132">
        <v>313</v>
      </c>
      <c r="B261" s="133" t="s">
        <v>102</v>
      </c>
      <c r="C261" s="134" t="s">
        <v>101</v>
      </c>
      <c r="D261" s="135">
        <v>4937.5928737499999</v>
      </c>
      <c r="E261" s="73">
        <v>3486.1260849999994</v>
      </c>
      <c r="F261" s="135">
        <v>0</v>
      </c>
      <c r="G261" s="135">
        <v>345.72884299999998</v>
      </c>
      <c r="H261" s="128">
        <f t="shared" si="10"/>
        <v>1105.7379457500006</v>
      </c>
      <c r="I261" s="128"/>
      <c r="J261" s="135">
        <v>1455.3849162900003</v>
      </c>
      <c r="K261" s="128">
        <v>1221.5838590399999</v>
      </c>
      <c r="L261" s="135">
        <v>0</v>
      </c>
      <c r="M261" s="135">
        <v>345.01080082000004</v>
      </c>
      <c r="N261" s="128">
        <f t="shared" si="11"/>
        <v>-111.2097435699996</v>
      </c>
      <c r="O261" s="128">
        <f t="shared" si="9"/>
        <v>-110.05751353631696</v>
      </c>
    </row>
    <row r="262" spans="1:15" s="13" customFormat="1" ht="18" customHeight="1" x14ac:dyDescent="0.2">
      <c r="A262" s="132">
        <v>314</v>
      </c>
      <c r="B262" s="133" t="s">
        <v>90</v>
      </c>
      <c r="C262" s="134" t="s">
        <v>100</v>
      </c>
      <c r="D262" s="135">
        <v>148.08778724999999</v>
      </c>
      <c r="E262" s="73">
        <v>96.188522630000008</v>
      </c>
      <c r="F262" s="135">
        <v>0</v>
      </c>
      <c r="G262" s="135">
        <v>75.165751470000004</v>
      </c>
      <c r="H262" s="128">
        <f t="shared" si="10"/>
        <v>-23.266486850000021</v>
      </c>
      <c r="I262" s="128"/>
      <c r="J262" s="135">
        <v>206.37491412154137</v>
      </c>
      <c r="K262" s="128">
        <v>132.51784519798173</v>
      </c>
      <c r="L262" s="135">
        <v>0</v>
      </c>
      <c r="M262" s="135">
        <v>69.810501979999984</v>
      </c>
      <c r="N262" s="128">
        <f t="shared" si="11"/>
        <v>4.0465669435596539</v>
      </c>
      <c r="O262" s="128">
        <f t="shared" si="9"/>
        <v>-117.39225595014852</v>
      </c>
    </row>
    <row r="263" spans="1:15" s="13" customFormat="1" ht="18" customHeight="1" x14ac:dyDescent="0.2">
      <c r="A263" s="132">
        <v>316</v>
      </c>
      <c r="B263" s="133" t="s">
        <v>84</v>
      </c>
      <c r="C263" s="134" t="s">
        <v>99</v>
      </c>
      <c r="D263" s="135">
        <v>90.926903250000009</v>
      </c>
      <c r="E263" s="73">
        <v>39.664106480000008</v>
      </c>
      <c r="F263" s="135">
        <v>0</v>
      </c>
      <c r="G263" s="135">
        <v>11.885326199999994</v>
      </c>
      <c r="H263" s="128">
        <f t="shared" si="10"/>
        <v>39.377470570000007</v>
      </c>
      <c r="I263" s="128"/>
      <c r="J263" s="135">
        <v>53.087701289089324</v>
      </c>
      <c r="K263" s="128">
        <v>40.368569509695405</v>
      </c>
      <c r="L263" s="135">
        <v>0</v>
      </c>
      <c r="M263" s="135">
        <v>11.678196460000001</v>
      </c>
      <c r="N263" s="128">
        <f t="shared" si="11"/>
        <v>1.0409353193939186</v>
      </c>
      <c r="O263" s="128">
        <f t="shared" si="9"/>
        <v>-97.356520608545736</v>
      </c>
    </row>
    <row r="264" spans="1:15" s="13" customFormat="1" ht="18" customHeight="1" x14ac:dyDescent="0.2">
      <c r="A264" s="132">
        <v>317</v>
      </c>
      <c r="B264" s="133" t="s">
        <v>79</v>
      </c>
      <c r="C264" s="134" t="s">
        <v>98</v>
      </c>
      <c r="D264" s="135">
        <v>171.75097649999995</v>
      </c>
      <c r="E264" s="73">
        <v>116.45252215999999</v>
      </c>
      <c r="F264" s="135">
        <v>0</v>
      </c>
      <c r="G264" s="135">
        <v>39.701758980000001</v>
      </c>
      <c r="H264" s="128">
        <f t="shared" si="10"/>
        <v>15.596695359999963</v>
      </c>
      <c r="I264" s="128"/>
      <c r="J264" s="135">
        <v>171.03765759765119</v>
      </c>
      <c r="K264" s="128">
        <v>129.27531855691294</v>
      </c>
      <c r="L264" s="135">
        <v>0</v>
      </c>
      <c r="M264" s="135">
        <v>38.408659479999997</v>
      </c>
      <c r="N264" s="128">
        <f t="shared" si="11"/>
        <v>3.3536795607382572</v>
      </c>
      <c r="O264" s="128">
        <f t="shared" si="9"/>
        <v>-78.497499096255581</v>
      </c>
    </row>
    <row r="265" spans="1:15" s="13" customFormat="1" ht="18" customHeight="1" x14ac:dyDescent="0.2">
      <c r="A265" s="132">
        <v>318</v>
      </c>
      <c r="B265" s="133" t="s">
        <v>84</v>
      </c>
      <c r="C265" s="134" t="s">
        <v>97</v>
      </c>
      <c r="D265" s="135">
        <v>98.857626750000009</v>
      </c>
      <c r="E265" s="73">
        <v>43.885613499999998</v>
      </c>
      <c r="F265" s="135">
        <v>0</v>
      </c>
      <c r="G265" s="135">
        <v>4.2910824700000001</v>
      </c>
      <c r="H265" s="128">
        <f t="shared" si="10"/>
        <v>50.680930780000011</v>
      </c>
      <c r="I265" s="128"/>
      <c r="J265" s="135">
        <v>48.827400163467068</v>
      </c>
      <c r="K265" s="128">
        <v>43.387924100261813</v>
      </c>
      <c r="L265" s="135">
        <v>0</v>
      </c>
      <c r="M265" s="135">
        <v>4.4820760600000007</v>
      </c>
      <c r="N265" s="128">
        <f t="shared" si="11"/>
        <v>0.95740000320525454</v>
      </c>
      <c r="O265" s="128">
        <f t="shared" si="9"/>
        <v>-98.110926558627725</v>
      </c>
    </row>
    <row r="266" spans="1:15" s="13" customFormat="1" ht="18" customHeight="1" x14ac:dyDescent="0.2">
      <c r="A266" s="132">
        <v>319</v>
      </c>
      <c r="B266" s="133" t="s">
        <v>79</v>
      </c>
      <c r="C266" s="134" t="s">
        <v>96</v>
      </c>
      <c r="D266" s="135">
        <v>264.46813424999999</v>
      </c>
      <c r="E266" s="73">
        <v>135.81355194</v>
      </c>
      <c r="F266" s="135">
        <v>0</v>
      </c>
      <c r="G266" s="135">
        <v>30.145989879999995</v>
      </c>
      <c r="H266" s="128">
        <f t="shared" si="10"/>
        <v>98.508592429999993</v>
      </c>
      <c r="I266" s="128"/>
      <c r="J266" s="135">
        <v>138.37601831571141</v>
      </c>
      <c r="K266" s="128">
        <v>104.25365509461901</v>
      </c>
      <c r="L266" s="135">
        <v>0</v>
      </c>
      <c r="M266" s="135">
        <v>31.40910796</v>
      </c>
      <c r="N266" s="128">
        <f t="shared" si="11"/>
        <v>2.7132552610923995</v>
      </c>
      <c r="O266" s="128">
        <f t="shared" si="9"/>
        <v>-97.245666399080434</v>
      </c>
    </row>
    <row r="267" spans="1:15" s="13" customFormat="1" ht="18" customHeight="1" x14ac:dyDescent="0.2">
      <c r="A267" s="132">
        <v>320</v>
      </c>
      <c r="B267" s="133" t="s">
        <v>90</v>
      </c>
      <c r="C267" s="134" t="s">
        <v>95</v>
      </c>
      <c r="D267" s="135">
        <v>128.69484825000004</v>
      </c>
      <c r="E267" s="73">
        <v>73.622912650000004</v>
      </c>
      <c r="F267" s="135">
        <v>0</v>
      </c>
      <c r="G267" s="135">
        <v>39.453214690000003</v>
      </c>
      <c r="H267" s="128">
        <f t="shared" si="10"/>
        <v>15.618720910000029</v>
      </c>
      <c r="I267" s="128"/>
      <c r="J267" s="135">
        <v>126.44266287392934</v>
      </c>
      <c r="K267" s="128">
        <v>85.29339965444052</v>
      </c>
      <c r="L267" s="135">
        <v>0</v>
      </c>
      <c r="M267" s="135">
        <v>38.669995319999998</v>
      </c>
      <c r="N267" s="128">
        <f t="shared" si="11"/>
        <v>2.4792678994888178</v>
      </c>
      <c r="O267" s="128">
        <f t="shared" si="9"/>
        <v>-84.126306412828953</v>
      </c>
    </row>
    <row r="268" spans="1:15" s="13" customFormat="1" ht="18" customHeight="1" x14ac:dyDescent="0.2">
      <c r="A268" s="132">
        <v>321</v>
      </c>
      <c r="B268" s="133" t="s">
        <v>79</v>
      </c>
      <c r="C268" s="134" t="s">
        <v>94</v>
      </c>
      <c r="D268" s="135">
        <v>307.69518149999999</v>
      </c>
      <c r="E268" s="73">
        <v>52.73496741000001</v>
      </c>
      <c r="F268" s="135">
        <v>0</v>
      </c>
      <c r="G268" s="135">
        <v>23.107159310000007</v>
      </c>
      <c r="H268" s="128">
        <f t="shared" si="10"/>
        <v>231.85305477999995</v>
      </c>
      <c r="I268" s="128"/>
      <c r="J268" s="135">
        <v>77.989322664124543</v>
      </c>
      <c r="K268" s="128">
        <v>51.784989078945607</v>
      </c>
      <c r="L268" s="135">
        <v>0</v>
      </c>
      <c r="M268" s="135">
        <v>24.675131180000001</v>
      </c>
      <c r="N268" s="128">
        <f t="shared" si="11"/>
        <v>1.5292024051789355</v>
      </c>
      <c r="O268" s="128">
        <f t="shared" si="9"/>
        <v>-99.340443279201139</v>
      </c>
    </row>
    <row r="269" spans="1:15" s="13" customFormat="1" ht="18" customHeight="1" x14ac:dyDescent="0.2">
      <c r="A269" s="132">
        <v>322</v>
      </c>
      <c r="B269" s="133" t="s">
        <v>79</v>
      </c>
      <c r="C269" s="134" t="s">
        <v>93</v>
      </c>
      <c r="D269" s="135">
        <v>560.07190500000002</v>
      </c>
      <c r="E269" s="73">
        <v>324.63679655999994</v>
      </c>
      <c r="F269" s="135">
        <v>0</v>
      </c>
      <c r="G269" s="135">
        <v>283.65868973999994</v>
      </c>
      <c r="H269" s="128">
        <f t="shared" si="10"/>
        <v>-48.223581299999864</v>
      </c>
      <c r="I269" s="128"/>
      <c r="J269" s="135">
        <v>648.022887955849</v>
      </c>
      <c r="K269" s="128">
        <v>367.00659461945975</v>
      </c>
      <c r="L269" s="135">
        <v>0</v>
      </c>
      <c r="M269" s="135">
        <v>268.30996220000003</v>
      </c>
      <c r="N269" s="128">
        <f t="shared" si="11"/>
        <v>12.706331136389224</v>
      </c>
      <c r="O269" s="128">
        <f t="shared" si="9"/>
        <v>-126.34879200974909</v>
      </c>
    </row>
    <row r="270" spans="1:15" s="13" customFormat="1" ht="18" customHeight="1" x14ac:dyDescent="0.2">
      <c r="A270" s="132">
        <v>327</v>
      </c>
      <c r="B270" s="133" t="s">
        <v>92</v>
      </c>
      <c r="C270" s="134" t="s">
        <v>91</v>
      </c>
      <c r="D270" s="135">
        <v>170.86517925000001</v>
      </c>
      <c r="E270" s="73">
        <v>63.076137000000003</v>
      </c>
      <c r="F270" s="135">
        <v>0</v>
      </c>
      <c r="G270" s="135">
        <v>59.156645999999995</v>
      </c>
      <c r="H270" s="128">
        <f t="shared" si="10"/>
        <v>48.632396250000014</v>
      </c>
      <c r="I270" s="128"/>
      <c r="J270" s="135">
        <v>213.02684492560601</v>
      </c>
      <c r="K270" s="128">
        <v>106.57080093999998</v>
      </c>
      <c r="L270" s="135">
        <v>0</v>
      </c>
      <c r="M270" s="135">
        <v>75.970048940000012</v>
      </c>
      <c r="N270" s="128">
        <f t="shared" si="11"/>
        <v>30.485995045606018</v>
      </c>
      <c r="O270" s="128">
        <f t="shared" si="9"/>
        <v>-37.313401361328133</v>
      </c>
    </row>
    <row r="271" spans="1:15" s="13" customFormat="1" ht="18" customHeight="1" x14ac:dyDescent="0.2">
      <c r="A271" s="132">
        <v>328</v>
      </c>
      <c r="B271" s="133" t="s">
        <v>90</v>
      </c>
      <c r="C271" s="134" t="s">
        <v>89</v>
      </c>
      <c r="D271" s="135">
        <v>12.390116999999998</v>
      </c>
      <c r="E271" s="73">
        <v>3.7240274699999998</v>
      </c>
      <c r="F271" s="135">
        <v>0</v>
      </c>
      <c r="G271" s="135">
        <v>3.6667328599999998</v>
      </c>
      <c r="H271" s="128">
        <f t="shared" si="10"/>
        <v>4.9993566699999992</v>
      </c>
      <c r="I271" s="128"/>
      <c r="J271" s="135">
        <v>6.3985920172974424</v>
      </c>
      <c r="K271" s="128">
        <v>2.8646433587229838</v>
      </c>
      <c r="L271" s="135">
        <v>0</v>
      </c>
      <c r="M271" s="135">
        <v>3.4084860700000004</v>
      </c>
      <c r="N271" s="128">
        <f t="shared" si="11"/>
        <v>0.12546258857445824</v>
      </c>
      <c r="O271" s="128">
        <f t="shared" si="9"/>
        <v>-97.490425331576546</v>
      </c>
    </row>
    <row r="272" spans="1:15" s="13" customFormat="1" ht="18" customHeight="1" x14ac:dyDescent="0.2">
      <c r="A272" s="132">
        <v>336</v>
      </c>
      <c r="B272" s="133" t="s">
        <v>79</v>
      </c>
      <c r="C272" s="134" t="s">
        <v>88</v>
      </c>
      <c r="D272" s="135">
        <v>193.85010600000004</v>
      </c>
      <c r="E272" s="73">
        <v>129.97761013000004</v>
      </c>
      <c r="F272" s="135">
        <v>0</v>
      </c>
      <c r="G272" s="135">
        <v>52.373249780000002</v>
      </c>
      <c r="H272" s="128">
        <f t="shared" si="10"/>
        <v>11.499246089999993</v>
      </c>
      <c r="I272" s="128"/>
      <c r="J272" s="135">
        <v>200.59788107793383</v>
      </c>
      <c r="K272" s="128">
        <v>142.62982962209196</v>
      </c>
      <c r="L272" s="135">
        <v>0</v>
      </c>
      <c r="M272" s="135">
        <v>54.03475967</v>
      </c>
      <c r="N272" s="128">
        <f t="shared" si="11"/>
        <v>3.9332917858418739</v>
      </c>
      <c r="O272" s="128">
        <f t="shared" si="9"/>
        <v>-65.795220355686141</v>
      </c>
    </row>
    <row r="273" spans="1:15" s="13" customFormat="1" ht="18" customHeight="1" x14ac:dyDescent="0.2">
      <c r="A273" s="132">
        <v>337</v>
      </c>
      <c r="B273" s="133" t="s">
        <v>79</v>
      </c>
      <c r="C273" s="134" t="s">
        <v>87</v>
      </c>
      <c r="D273" s="135">
        <v>1039.6890330000003</v>
      </c>
      <c r="E273" s="73">
        <v>109.43781535999996</v>
      </c>
      <c r="F273" s="135">
        <v>0</v>
      </c>
      <c r="G273" s="135">
        <v>64.759866569999986</v>
      </c>
      <c r="H273" s="128">
        <f t="shared" si="10"/>
        <v>865.49135107000041</v>
      </c>
      <c r="I273" s="128"/>
      <c r="J273" s="135">
        <v>234.28151758842483</v>
      </c>
      <c r="K273" s="128">
        <v>164.96074630159293</v>
      </c>
      <c r="L273" s="135">
        <v>0</v>
      </c>
      <c r="M273" s="135">
        <v>64.727016039999995</v>
      </c>
      <c r="N273" s="128">
        <f t="shared" si="11"/>
        <v>4.5937552468319041</v>
      </c>
      <c r="O273" s="128">
        <f t="shared" ref="O273:O280" si="12">IF(OR(H273=0,N273=0),"N.A.",IF((((N273-H273)/H273))*100&gt;=500,"500&lt;",IF((((N273-H273)/H273))*100&lt;=-500,"&lt;-500",(((N273-H273)/H273))*100)))</f>
        <v>-99.469231524826611</v>
      </c>
    </row>
    <row r="274" spans="1:15" s="13" customFormat="1" ht="18" customHeight="1" x14ac:dyDescent="0.2">
      <c r="A274" s="132">
        <v>338</v>
      </c>
      <c r="B274" s="133" t="s">
        <v>79</v>
      </c>
      <c r="C274" s="134" t="s">
        <v>86</v>
      </c>
      <c r="D274" s="135">
        <v>456.72885074999999</v>
      </c>
      <c r="E274" s="73">
        <v>99.0350435</v>
      </c>
      <c r="F274" s="135">
        <v>0</v>
      </c>
      <c r="G274" s="135">
        <v>42.770114230000019</v>
      </c>
      <c r="H274" s="128">
        <f t="shared" ref="H274:H280" si="13">D274-E274-G274</f>
        <v>314.92369301999997</v>
      </c>
      <c r="I274" s="128"/>
      <c r="J274" s="135">
        <v>115.75979583147624</v>
      </c>
      <c r="K274" s="128">
        <v>77.421235583211995</v>
      </c>
      <c r="L274" s="135">
        <v>0</v>
      </c>
      <c r="M274" s="135">
        <v>36.068760330000003</v>
      </c>
      <c r="N274" s="128">
        <f t="shared" ref="N274:N280" si="14">J274-K274-M274</f>
        <v>2.2697999182642405</v>
      </c>
      <c r="O274" s="128">
        <f t="shared" si="12"/>
        <v>-99.279254000708008</v>
      </c>
    </row>
    <row r="275" spans="1:15" s="13" customFormat="1" ht="18" customHeight="1" x14ac:dyDescent="0.2">
      <c r="A275" s="132">
        <v>339</v>
      </c>
      <c r="B275" s="133" t="s">
        <v>79</v>
      </c>
      <c r="C275" s="134" t="s">
        <v>85</v>
      </c>
      <c r="D275" s="135">
        <v>963.4547962500003</v>
      </c>
      <c r="E275" s="73">
        <v>605.02754300000015</v>
      </c>
      <c r="F275" s="135">
        <v>0</v>
      </c>
      <c r="G275" s="135">
        <v>389.39467341000011</v>
      </c>
      <c r="H275" s="128">
        <f t="shared" si="13"/>
        <v>-30.967420159999961</v>
      </c>
      <c r="I275" s="128"/>
      <c r="J275" s="135">
        <v>943.22063060352968</v>
      </c>
      <c r="K275" s="128">
        <v>535.03237949483275</v>
      </c>
      <c r="L275" s="135">
        <v>0</v>
      </c>
      <c r="M275" s="135">
        <v>389.69372894000003</v>
      </c>
      <c r="N275" s="128">
        <f t="shared" si="14"/>
        <v>18.494522168696903</v>
      </c>
      <c r="O275" s="128">
        <f t="shared" si="12"/>
        <v>-159.7225150598303</v>
      </c>
    </row>
    <row r="276" spans="1:15" s="13" customFormat="1" ht="18" customHeight="1" x14ac:dyDescent="0.2">
      <c r="A276" s="132">
        <v>348</v>
      </c>
      <c r="B276" s="133" t="s">
        <v>84</v>
      </c>
      <c r="C276" s="134" t="s">
        <v>83</v>
      </c>
      <c r="D276" s="135">
        <v>24.326100749999998</v>
      </c>
      <c r="E276" s="73">
        <v>7.9621324999999992</v>
      </c>
      <c r="F276" s="135">
        <v>0</v>
      </c>
      <c r="G276" s="135">
        <v>4.8315199999999985</v>
      </c>
      <c r="H276" s="128">
        <f t="shared" si="13"/>
        <v>11.532448250000002</v>
      </c>
      <c r="I276" s="128"/>
      <c r="J276" s="135">
        <v>14.846244442063858</v>
      </c>
      <c r="K276" s="128">
        <v>10.072317289866527</v>
      </c>
      <c r="L276" s="135">
        <v>0</v>
      </c>
      <c r="M276" s="135">
        <v>4.4828243199999998</v>
      </c>
      <c r="N276" s="128">
        <f t="shared" si="14"/>
        <v>0.29110283219733102</v>
      </c>
      <c r="O276" s="128">
        <f t="shared" si="12"/>
        <v>-97.475793293090803</v>
      </c>
    </row>
    <row r="277" spans="1:15" s="13" customFormat="1" ht="18" customHeight="1" x14ac:dyDescent="0.2">
      <c r="A277" s="132">
        <v>349</v>
      </c>
      <c r="B277" s="133" t="s">
        <v>79</v>
      </c>
      <c r="C277" s="134" t="s">
        <v>82</v>
      </c>
      <c r="D277" s="135">
        <v>71.887433999999999</v>
      </c>
      <c r="E277" s="73">
        <v>53.203522960000001</v>
      </c>
      <c r="F277" s="135">
        <v>0</v>
      </c>
      <c r="G277" s="135">
        <v>16.977303980000002</v>
      </c>
      <c r="H277" s="128">
        <f t="shared" si="13"/>
        <v>1.7066070599999961</v>
      </c>
      <c r="I277" s="128"/>
      <c r="J277" s="135">
        <v>35.396372814259578</v>
      </c>
      <c r="K277" s="128">
        <v>18.325592058489789</v>
      </c>
      <c r="L277" s="135">
        <v>0</v>
      </c>
      <c r="M277" s="135">
        <v>16.37673423</v>
      </c>
      <c r="N277" s="128">
        <f t="shared" si="14"/>
        <v>0.69404652576978876</v>
      </c>
      <c r="O277" s="128">
        <f t="shared" si="12"/>
        <v>-59.331791011705391</v>
      </c>
    </row>
    <row r="278" spans="1:15" s="13" customFormat="1" ht="18" customHeight="1" x14ac:dyDescent="0.2">
      <c r="A278" s="132">
        <v>350</v>
      </c>
      <c r="B278" s="133" t="s">
        <v>79</v>
      </c>
      <c r="C278" s="134" t="s">
        <v>81</v>
      </c>
      <c r="D278" s="135">
        <v>128.89016025000001</v>
      </c>
      <c r="E278" s="73">
        <v>96.459910580000013</v>
      </c>
      <c r="F278" s="135">
        <v>0</v>
      </c>
      <c r="G278" s="135">
        <v>58.840814590000008</v>
      </c>
      <c r="H278" s="128">
        <f t="shared" si="13"/>
        <v>-26.410564920000013</v>
      </c>
      <c r="I278" s="128"/>
      <c r="J278" s="135">
        <v>113.27393772928031</v>
      </c>
      <c r="K278" s="128">
        <v>54.785524516745411</v>
      </c>
      <c r="L278" s="135">
        <v>0</v>
      </c>
      <c r="M278" s="135">
        <v>56.267355609999996</v>
      </c>
      <c r="N278" s="128">
        <f t="shared" si="14"/>
        <v>2.2210576025348985</v>
      </c>
      <c r="O278" s="128">
        <f t="shared" si="12"/>
        <v>-108.40973151942295</v>
      </c>
    </row>
    <row r="279" spans="1:15" s="13" customFormat="1" ht="18" customHeight="1" x14ac:dyDescent="0.2">
      <c r="A279" s="132">
        <v>352</v>
      </c>
      <c r="B279" s="133" t="s">
        <v>79</v>
      </c>
      <c r="C279" s="134" t="s">
        <v>80</v>
      </c>
      <c r="D279" s="135">
        <v>0</v>
      </c>
      <c r="E279" s="73">
        <v>1.440453</v>
      </c>
      <c r="F279" s="135">
        <v>0</v>
      </c>
      <c r="G279" s="135">
        <v>12.193052</v>
      </c>
      <c r="H279" s="128">
        <f t="shared" si="13"/>
        <v>-13.633505</v>
      </c>
      <c r="I279" s="128"/>
      <c r="J279" s="135">
        <v>24.235804843922587</v>
      </c>
      <c r="K279" s="128">
        <v>18.571983934237835</v>
      </c>
      <c r="L279" s="135">
        <v>0</v>
      </c>
      <c r="M279" s="135">
        <v>5.1886090500000002</v>
      </c>
      <c r="N279" s="128">
        <f t="shared" si="14"/>
        <v>0.47521185968475166</v>
      </c>
      <c r="O279" s="128">
        <f t="shared" si="12"/>
        <v>-103.48561767267297</v>
      </c>
    </row>
    <row r="280" spans="1:15" s="12" customFormat="1" ht="18" customHeight="1" thickBot="1" x14ac:dyDescent="0.3">
      <c r="A280" s="136">
        <v>355</v>
      </c>
      <c r="B280" s="137" t="s">
        <v>79</v>
      </c>
      <c r="C280" s="138" t="s">
        <v>78</v>
      </c>
      <c r="D280" s="139">
        <v>310.90276499999999</v>
      </c>
      <c r="E280" s="86">
        <v>176.00976150000002</v>
      </c>
      <c r="F280" s="139">
        <v>0</v>
      </c>
      <c r="G280" s="139">
        <v>0</v>
      </c>
      <c r="H280" s="140">
        <f t="shared" si="13"/>
        <v>134.89300349999996</v>
      </c>
      <c r="I280" s="140"/>
      <c r="J280" s="139">
        <v>0</v>
      </c>
      <c r="K280" s="140">
        <v>0</v>
      </c>
      <c r="L280" s="139">
        <v>0</v>
      </c>
      <c r="M280" s="139">
        <v>0</v>
      </c>
      <c r="N280" s="140">
        <f t="shared" si="14"/>
        <v>0</v>
      </c>
      <c r="O280" s="140" t="str">
        <f t="shared" si="12"/>
        <v>N.A.</v>
      </c>
    </row>
    <row r="281" spans="1:15" s="11" customFormat="1" ht="15" customHeight="1" x14ac:dyDescent="0.2">
      <c r="A281" s="119" t="s">
        <v>729</v>
      </c>
      <c r="B281" s="108"/>
      <c r="C281" s="109"/>
      <c r="D281" s="54"/>
      <c r="E281" s="54"/>
      <c r="F281" s="54"/>
      <c r="G281" s="54"/>
      <c r="H281" s="54"/>
      <c r="I281" s="54"/>
      <c r="J281" s="54"/>
      <c r="K281" s="54"/>
      <c r="L281" s="54"/>
      <c r="M281" s="54"/>
      <c r="N281" s="54"/>
      <c r="O281" s="54"/>
    </row>
    <row r="282" spans="1:15" s="11" customFormat="1" ht="15" customHeight="1" x14ac:dyDescent="0.2">
      <c r="A282" s="119" t="s">
        <v>750</v>
      </c>
      <c r="B282" s="108"/>
      <c r="C282" s="109"/>
      <c r="D282" s="54"/>
      <c r="E282" s="54"/>
      <c r="F282" s="54"/>
      <c r="G282" s="54"/>
      <c r="H282" s="110"/>
      <c r="I282" s="110"/>
      <c r="J282" s="110"/>
      <c r="K282" s="54"/>
      <c r="L282" s="54"/>
      <c r="M282" s="54"/>
      <c r="N282" s="54"/>
      <c r="O282" s="54"/>
    </row>
    <row r="283" spans="1:15" s="11" customFormat="1" ht="15" customHeight="1" x14ac:dyDescent="0.2">
      <c r="A283" s="119" t="s">
        <v>77</v>
      </c>
      <c r="B283" s="108"/>
      <c r="C283" s="109"/>
      <c r="D283" s="54"/>
      <c r="E283" s="54"/>
      <c r="F283" s="54"/>
      <c r="G283" s="54"/>
      <c r="H283" s="54"/>
      <c r="I283" s="54"/>
      <c r="J283" s="54"/>
      <c r="K283" s="54"/>
      <c r="L283" s="54"/>
      <c r="M283" s="54"/>
      <c r="N283" s="54"/>
      <c r="O283" s="54"/>
    </row>
    <row r="284" spans="1:15" s="11" customFormat="1" ht="15" customHeight="1" x14ac:dyDescent="0.2">
      <c r="A284" s="119" t="s">
        <v>751</v>
      </c>
      <c r="B284" s="108"/>
      <c r="C284" s="109"/>
      <c r="D284" s="54"/>
      <c r="E284" s="54"/>
      <c r="F284" s="54"/>
      <c r="G284" s="54"/>
      <c r="H284" s="54"/>
      <c r="I284" s="54"/>
      <c r="J284" s="54"/>
      <c r="K284" s="54"/>
      <c r="L284" s="54"/>
      <c r="M284" s="54"/>
      <c r="N284" s="54"/>
      <c r="O284" s="54"/>
    </row>
    <row r="285" spans="1:15" s="11" customFormat="1" ht="15" customHeight="1" x14ac:dyDescent="0.2">
      <c r="A285" s="108" t="s">
        <v>752</v>
      </c>
      <c r="B285" s="111"/>
      <c r="C285" s="109"/>
      <c r="D285" s="54"/>
      <c r="E285" s="54"/>
      <c r="F285" s="54"/>
      <c r="G285" s="54"/>
      <c r="H285" s="54"/>
      <c r="I285" s="54"/>
      <c r="J285" s="54"/>
      <c r="K285" s="54"/>
      <c r="L285" s="54"/>
      <c r="M285" s="54"/>
      <c r="N285" s="54"/>
      <c r="O285" s="54"/>
    </row>
    <row r="286" spans="1:15" x14ac:dyDescent="0.25">
      <c r="A286" s="54" t="s">
        <v>0</v>
      </c>
      <c r="B286" s="54"/>
      <c r="C286" s="54"/>
      <c r="D286" s="54"/>
      <c r="E286" s="54"/>
      <c r="F286" s="54"/>
      <c r="G286" s="54"/>
      <c r="H286" s="54"/>
      <c r="I286" s="54"/>
      <c r="J286" s="54"/>
      <c r="K286" s="54"/>
      <c r="L286" s="54"/>
      <c r="M286" s="54"/>
      <c r="N286" s="54"/>
      <c r="O286" s="54"/>
    </row>
  </sheetData>
  <mergeCells count="21">
    <mergeCell ref="A9:C15"/>
    <mergeCell ref="D9:H9"/>
    <mergeCell ref="J9:N9"/>
    <mergeCell ref="E10:G10"/>
    <mergeCell ref="K10:M10"/>
    <mergeCell ref="O11:O14"/>
    <mergeCell ref="A1:D1"/>
    <mergeCell ref="E1:O1"/>
    <mergeCell ref="A2:O2"/>
    <mergeCell ref="A3:F3"/>
    <mergeCell ref="G3:M3"/>
    <mergeCell ref="N3:O3"/>
    <mergeCell ref="D11:D14"/>
    <mergeCell ref="H11:H14"/>
    <mergeCell ref="J11:J14"/>
    <mergeCell ref="N11:N14"/>
    <mergeCell ref="A4:M4"/>
    <mergeCell ref="A5:M5"/>
    <mergeCell ref="A6:M6"/>
    <mergeCell ref="A7:M7"/>
    <mergeCell ref="A8:M8"/>
  </mergeCells>
  <printOptions horizontalCentered="1"/>
  <pageMargins left="0.39370078740157483" right="0.39370078740157483" top="0.59055118110236227" bottom="0.39370078740157483" header="0" footer="0"/>
  <pageSetup scale="52" orientation="landscape" verticalDpi="0" r:id="rId1"/>
  <ignoredErrors>
    <ignoredError sqref="J15:O15 D15:H1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showGridLines="0" topLeftCell="B1" workbookViewId="0">
      <selection sqref="A1:D1"/>
    </sheetView>
  </sheetViews>
  <sheetFormatPr baseColWidth="10" defaultColWidth="11.42578125" defaultRowHeight="14.25" x14ac:dyDescent="0.25"/>
  <cols>
    <col min="1" max="1" width="11.42578125" style="17" hidden="1" customWidth="1"/>
    <col min="2" max="2" width="4.5703125" style="145" customWidth="1"/>
    <col min="3" max="3" width="46.28515625" style="145" customWidth="1"/>
    <col min="4" max="4" width="12.7109375" style="145" customWidth="1"/>
    <col min="5" max="5" width="11.140625" style="145" customWidth="1"/>
    <col min="6" max="6" width="12" style="145" customWidth="1"/>
    <col min="7" max="7" width="12.5703125" style="145" customWidth="1"/>
    <col min="8" max="8" width="2.140625" style="145" customWidth="1"/>
    <col min="9" max="9" width="10.85546875" style="145" customWidth="1"/>
    <col min="10" max="10" width="11" style="145" customWidth="1"/>
    <col min="11" max="11" width="11.5703125" style="145" customWidth="1"/>
    <col min="12" max="13" width="13.85546875" style="145" customWidth="1"/>
    <col min="14" max="16384" width="11.42578125" style="17"/>
  </cols>
  <sheetData>
    <row r="1" spans="1:13" s="141" customFormat="1" ht="48" customHeight="1" x14ac:dyDescent="0.2">
      <c r="A1" s="320" t="s">
        <v>733</v>
      </c>
      <c r="B1" s="320"/>
      <c r="C1" s="320"/>
      <c r="D1" s="320"/>
      <c r="E1" s="334" t="s">
        <v>735</v>
      </c>
      <c r="F1" s="334"/>
      <c r="G1" s="334"/>
      <c r="H1" s="334"/>
      <c r="I1" s="334"/>
      <c r="J1" s="334"/>
      <c r="K1" s="334"/>
      <c r="L1" s="334"/>
      <c r="M1" s="334"/>
    </row>
    <row r="2" spans="1:13" s="7" customFormat="1" ht="36" customHeight="1" thickBot="1" x14ac:dyDescent="0.35">
      <c r="A2" s="335" t="s">
        <v>734</v>
      </c>
      <c r="B2" s="335"/>
      <c r="C2" s="335"/>
      <c r="D2" s="335"/>
      <c r="E2" s="335"/>
      <c r="F2" s="335"/>
      <c r="G2" s="335"/>
      <c r="H2" s="335"/>
      <c r="I2" s="335"/>
      <c r="J2" s="335"/>
      <c r="K2" s="335"/>
      <c r="L2" s="335"/>
      <c r="M2" s="335"/>
    </row>
    <row r="3" spans="1:13" customFormat="1" ht="4.5" customHeight="1" x14ac:dyDescent="0.4">
      <c r="A3" s="346"/>
      <c r="B3" s="346"/>
      <c r="C3" s="346"/>
      <c r="D3" s="346"/>
      <c r="E3" s="346"/>
      <c r="F3" s="346"/>
      <c r="G3" s="347"/>
      <c r="H3" s="347"/>
      <c r="I3" s="347"/>
      <c r="J3" s="347"/>
      <c r="K3" s="347"/>
      <c r="L3" s="347"/>
      <c r="M3" s="347"/>
    </row>
    <row r="4" spans="1:13" ht="17.25" x14ac:dyDescent="0.25">
      <c r="B4" s="151" t="s">
        <v>754</v>
      </c>
      <c r="C4" s="151"/>
      <c r="D4" s="151"/>
      <c r="E4" s="151"/>
      <c r="F4" s="151"/>
      <c r="G4" s="151"/>
      <c r="H4" s="151"/>
      <c r="I4" s="151"/>
      <c r="J4" s="151"/>
      <c r="K4" s="151"/>
      <c r="L4" s="151"/>
      <c r="M4" s="151"/>
    </row>
    <row r="5" spans="1:13" ht="16.5" x14ac:dyDescent="0.25">
      <c r="A5" s="19" t="s">
        <v>437</v>
      </c>
      <c r="B5" s="151" t="s">
        <v>436</v>
      </c>
      <c r="C5" s="151"/>
      <c r="D5" s="151"/>
      <c r="E5" s="151"/>
      <c r="F5" s="151"/>
      <c r="G5" s="151"/>
      <c r="H5" s="151"/>
      <c r="I5" s="151"/>
      <c r="J5" s="151"/>
      <c r="K5" s="151"/>
      <c r="L5" s="151"/>
      <c r="M5" s="151"/>
    </row>
    <row r="6" spans="1:13" ht="16.5" customHeight="1" x14ac:dyDescent="0.25">
      <c r="B6" s="151" t="s">
        <v>75</v>
      </c>
      <c r="C6" s="151"/>
      <c r="D6" s="151"/>
      <c r="E6" s="151"/>
      <c r="F6" s="151"/>
      <c r="G6" s="151"/>
      <c r="H6" s="151"/>
      <c r="I6" s="151"/>
      <c r="J6" s="151"/>
      <c r="K6" s="151"/>
      <c r="L6" s="151"/>
      <c r="M6" s="151"/>
    </row>
    <row r="7" spans="1:13" ht="15.75" customHeight="1" x14ac:dyDescent="0.25">
      <c r="B7" s="151" t="s">
        <v>901</v>
      </c>
      <c r="C7" s="151"/>
      <c r="D7" s="151"/>
      <c r="E7" s="151"/>
      <c r="F7" s="151"/>
      <c r="G7" s="151"/>
      <c r="H7" s="151"/>
      <c r="I7" s="151"/>
      <c r="J7" s="151"/>
      <c r="K7" s="151"/>
      <c r="L7" s="151"/>
      <c r="M7" s="151"/>
    </row>
    <row r="8" spans="1:13" ht="15.75" customHeight="1" x14ac:dyDescent="0.25">
      <c r="B8" s="317" t="s">
        <v>727</v>
      </c>
      <c r="C8" s="151"/>
      <c r="D8" s="151"/>
      <c r="E8" s="151"/>
      <c r="F8" s="151"/>
      <c r="G8" s="151"/>
      <c r="H8" s="151"/>
      <c r="I8" s="151"/>
      <c r="J8" s="151"/>
      <c r="K8" s="151"/>
      <c r="L8" s="151"/>
      <c r="M8" s="151"/>
    </row>
    <row r="9" spans="1:13" x14ac:dyDescent="0.25">
      <c r="B9" s="344" t="s">
        <v>435</v>
      </c>
      <c r="C9" s="344" t="s">
        <v>73</v>
      </c>
      <c r="D9" s="344" t="s">
        <v>434</v>
      </c>
      <c r="E9" s="344"/>
      <c r="F9" s="344"/>
      <c r="G9" s="344"/>
      <c r="H9" s="146"/>
      <c r="I9" s="344" t="s">
        <v>385</v>
      </c>
      <c r="J9" s="344"/>
      <c r="K9" s="344"/>
      <c r="L9" s="344"/>
      <c r="M9" s="147"/>
    </row>
    <row r="10" spans="1:13" x14ac:dyDescent="0.25">
      <c r="B10" s="344"/>
      <c r="C10" s="344"/>
      <c r="D10" s="146"/>
      <c r="E10" s="345" t="s">
        <v>433</v>
      </c>
      <c r="F10" s="345"/>
      <c r="G10" s="146"/>
      <c r="H10" s="146"/>
      <c r="I10" s="146"/>
      <c r="J10" s="345" t="s">
        <v>433</v>
      </c>
      <c r="K10" s="345"/>
      <c r="L10" s="146"/>
      <c r="M10" s="147"/>
    </row>
    <row r="11" spans="1:13" ht="14.25" customHeight="1" x14ac:dyDescent="0.25">
      <c r="B11" s="344"/>
      <c r="C11" s="344"/>
      <c r="D11" s="343" t="s">
        <v>432</v>
      </c>
      <c r="E11" s="343" t="s">
        <v>430</v>
      </c>
      <c r="F11" s="343" t="s">
        <v>429</v>
      </c>
      <c r="G11" s="343" t="s">
        <v>431</v>
      </c>
      <c r="H11" s="149"/>
      <c r="I11" s="343" t="s">
        <v>382</v>
      </c>
      <c r="J11" s="343" t="s">
        <v>430</v>
      </c>
      <c r="K11" s="343" t="s">
        <v>429</v>
      </c>
      <c r="L11" s="343" t="s">
        <v>428</v>
      </c>
      <c r="M11" s="343" t="s">
        <v>753</v>
      </c>
    </row>
    <row r="12" spans="1:13" ht="9.75" customHeight="1" x14ac:dyDescent="0.25">
      <c r="B12" s="344"/>
      <c r="C12" s="344"/>
      <c r="D12" s="343"/>
      <c r="E12" s="343"/>
      <c r="F12" s="343"/>
      <c r="G12" s="343"/>
      <c r="H12" s="149"/>
      <c r="I12" s="343"/>
      <c r="J12" s="343"/>
      <c r="K12" s="343"/>
      <c r="L12" s="343"/>
      <c r="M12" s="343"/>
    </row>
    <row r="13" spans="1:13" ht="15" thickBot="1" x14ac:dyDescent="0.3">
      <c r="B13" s="147"/>
      <c r="C13" s="147"/>
      <c r="D13" s="150" t="s">
        <v>64</v>
      </c>
      <c r="E13" s="150" t="s">
        <v>63</v>
      </c>
      <c r="F13" s="150" t="s">
        <v>62</v>
      </c>
      <c r="G13" s="150" t="s">
        <v>427</v>
      </c>
      <c r="H13" s="150"/>
      <c r="I13" s="150" t="s">
        <v>426</v>
      </c>
      <c r="J13" s="150" t="s">
        <v>425</v>
      </c>
      <c r="K13" s="150" t="s">
        <v>424</v>
      </c>
      <c r="L13" s="146" t="s">
        <v>423</v>
      </c>
      <c r="M13" s="150" t="s">
        <v>422</v>
      </c>
    </row>
    <row r="14" spans="1:13" s="142" customFormat="1" ht="5.25" customHeight="1" thickBot="1" x14ac:dyDescent="0.3">
      <c r="B14" s="152"/>
      <c r="C14" s="152"/>
      <c r="D14" s="153"/>
      <c r="E14" s="153"/>
      <c r="F14" s="153"/>
      <c r="G14" s="153"/>
      <c r="H14" s="153"/>
      <c r="I14" s="153"/>
      <c r="J14" s="153"/>
      <c r="K14" s="154"/>
      <c r="L14" s="153"/>
      <c r="M14" s="152"/>
    </row>
    <row r="15" spans="1:13" x14ac:dyDescent="0.25">
      <c r="B15" s="162"/>
      <c r="C15" s="163" t="s">
        <v>360</v>
      </c>
      <c r="D15" s="164">
        <f>SUM(D16:D48)</f>
        <v>111384.91277325001</v>
      </c>
      <c r="E15" s="164">
        <f>SUM(E16:E48)</f>
        <v>27665.913270000005</v>
      </c>
      <c r="F15" s="164">
        <f>SUM(F16:F48)</f>
        <v>47053.978512999987</v>
      </c>
      <c r="G15" s="164">
        <f>SUM(G16:G48)</f>
        <v>36665.020990250006</v>
      </c>
      <c r="H15" s="164"/>
      <c r="I15" s="164">
        <f>SUM(I16:I48)</f>
        <v>132736.23419561502</v>
      </c>
      <c r="J15" s="164">
        <f>SUM(J16:J48)</f>
        <v>25451.686346000002</v>
      </c>
      <c r="K15" s="164">
        <f>SUM(K16:K48)</f>
        <v>27561.157526999999</v>
      </c>
      <c r="L15" s="164">
        <f>SUM(L16:L48)</f>
        <v>79723.390322614971</v>
      </c>
      <c r="M15" s="107">
        <f>IF(OR(G15=0,L15=0),"N.A.",IF((((L15-G15)/G15))*100&gt;=ABS(500),"&gt;500",(((L15-G15)/G15))*100))</f>
        <v>117.43718718670605</v>
      </c>
    </row>
    <row r="16" spans="1:13" x14ac:dyDescent="0.25">
      <c r="B16" s="165">
        <v>1</v>
      </c>
      <c r="C16" s="165" t="s">
        <v>421</v>
      </c>
      <c r="D16" s="166">
        <v>725.75997821999999</v>
      </c>
      <c r="E16" s="166">
        <v>657.76074300000005</v>
      </c>
      <c r="F16" s="166">
        <v>63.755028000000003</v>
      </c>
      <c r="G16" s="167">
        <f t="shared" ref="G16:G48" si="0">D16-E16-F16</f>
        <v>4.244207219999943</v>
      </c>
      <c r="H16" s="167"/>
      <c r="I16" s="166">
        <v>635.15115832999993</v>
      </c>
      <c r="J16" s="167">
        <v>533.297777</v>
      </c>
      <c r="K16" s="167">
        <v>95.564756000000003</v>
      </c>
      <c r="L16" s="167">
        <f t="shared" ref="L16:L48" si="1">I16-J16-K16</f>
        <v>6.2886253299999311</v>
      </c>
      <c r="M16" s="72">
        <f t="shared" ref="M16:M48" si="2">IF(((L16-G16)/G16)*100&lt;-500,"&lt;-500",IF(((L16-G16)/G16)*100&gt;500,"&gt;500",(((L16-G16)/G16)*100)))</f>
        <v>48.169611049293096</v>
      </c>
    </row>
    <row r="17" spans="2:13" x14ac:dyDescent="0.25">
      <c r="B17" s="165">
        <v>2</v>
      </c>
      <c r="C17" s="165" t="s">
        <v>420</v>
      </c>
      <c r="D17" s="166">
        <v>2828.5419382199998</v>
      </c>
      <c r="E17" s="166">
        <v>270.70739099999997</v>
      </c>
      <c r="F17" s="166">
        <v>1669.7623699999999</v>
      </c>
      <c r="G17" s="167">
        <f t="shared" si="0"/>
        <v>888.07217721999996</v>
      </c>
      <c r="H17" s="167"/>
      <c r="I17" s="166">
        <v>2963.1321618599995</v>
      </c>
      <c r="J17" s="167">
        <v>442.91979600000002</v>
      </c>
      <c r="K17" s="167">
        <v>732.20006699999999</v>
      </c>
      <c r="L17" s="167">
        <f t="shared" si="1"/>
        <v>1788.0122988599994</v>
      </c>
      <c r="M17" s="72">
        <f t="shared" si="2"/>
        <v>101.33637160632041</v>
      </c>
    </row>
    <row r="18" spans="2:13" x14ac:dyDescent="0.25">
      <c r="B18" s="165">
        <v>3</v>
      </c>
      <c r="C18" s="165" t="s">
        <v>419</v>
      </c>
      <c r="D18" s="166">
        <v>3550.88779875</v>
      </c>
      <c r="E18" s="166">
        <v>337.68514499999998</v>
      </c>
      <c r="F18" s="166">
        <v>2148.8449909999999</v>
      </c>
      <c r="G18" s="167">
        <f t="shared" si="0"/>
        <v>1064.3576627500001</v>
      </c>
      <c r="H18" s="167"/>
      <c r="I18" s="166">
        <v>4463.9328190919987</v>
      </c>
      <c r="J18" s="167">
        <v>375.176286</v>
      </c>
      <c r="K18" s="167">
        <v>1621.7125610000001</v>
      </c>
      <c r="L18" s="167">
        <f t="shared" si="1"/>
        <v>2467.0439720919985</v>
      </c>
      <c r="M18" s="72">
        <f t="shared" si="2"/>
        <v>131.78711991586104</v>
      </c>
    </row>
    <row r="19" spans="2:13" x14ac:dyDescent="0.25">
      <c r="B19" s="165">
        <v>4</v>
      </c>
      <c r="C19" s="165" t="s">
        <v>418</v>
      </c>
      <c r="D19" s="166">
        <v>1815.5112067799998</v>
      </c>
      <c r="E19" s="166">
        <v>226.01528200000001</v>
      </c>
      <c r="F19" s="166">
        <v>731.03066999999999</v>
      </c>
      <c r="G19" s="167">
        <f t="shared" si="0"/>
        <v>858.46525477999978</v>
      </c>
      <c r="H19" s="167"/>
      <c r="I19" s="166">
        <v>2940.6060540680005</v>
      </c>
      <c r="J19" s="167">
        <v>95.440701000000004</v>
      </c>
      <c r="K19" s="167">
        <v>2041.802629</v>
      </c>
      <c r="L19" s="167">
        <f t="shared" si="1"/>
        <v>803.36272406800049</v>
      </c>
      <c r="M19" s="72">
        <f t="shared" si="2"/>
        <v>-6.4187257906111181</v>
      </c>
    </row>
    <row r="20" spans="2:13" x14ac:dyDescent="0.25">
      <c r="B20" s="165">
        <v>5</v>
      </c>
      <c r="C20" s="165" t="s">
        <v>417</v>
      </c>
      <c r="D20" s="166">
        <v>958.56114824999997</v>
      </c>
      <c r="E20" s="166">
        <v>420.48764599999998</v>
      </c>
      <c r="F20" s="166">
        <v>368.35597999999999</v>
      </c>
      <c r="G20" s="167">
        <f t="shared" si="0"/>
        <v>169.71752225000006</v>
      </c>
      <c r="H20" s="167"/>
      <c r="I20" s="166">
        <v>1387.5320383259998</v>
      </c>
      <c r="J20" s="167">
        <v>250.73053400000001</v>
      </c>
      <c r="K20" s="167">
        <v>273.70456200000001</v>
      </c>
      <c r="L20" s="167">
        <f t="shared" si="1"/>
        <v>863.09694232599975</v>
      </c>
      <c r="M20" s="72">
        <f t="shared" si="2"/>
        <v>408.54910611682544</v>
      </c>
    </row>
    <row r="21" spans="2:13" x14ac:dyDescent="0.25">
      <c r="B21" s="165">
        <v>6</v>
      </c>
      <c r="C21" s="165" t="s">
        <v>416</v>
      </c>
      <c r="D21" s="166">
        <v>4670.4678352199999</v>
      </c>
      <c r="E21" s="166">
        <v>552.44678299999998</v>
      </c>
      <c r="F21" s="166">
        <v>2089.274688</v>
      </c>
      <c r="G21" s="167">
        <f t="shared" si="0"/>
        <v>2028.7463642199996</v>
      </c>
      <c r="H21" s="167"/>
      <c r="I21" s="166">
        <v>4984.7803873419989</v>
      </c>
      <c r="J21" s="167">
        <v>446.50924900000001</v>
      </c>
      <c r="K21" s="167">
        <v>1587.494893</v>
      </c>
      <c r="L21" s="167">
        <f t="shared" si="1"/>
        <v>2950.7762453419991</v>
      </c>
      <c r="M21" s="72">
        <f t="shared" si="2"/>
        <v>45.448257967747296</v>
      </c>
    </row>
    <row r="22" spans="2:13" x14ac:dyDescent="0.25">
      <c r="B22" s="165">
        <v>7</v>
      </c>
      <c r="C22" s="165" t="s">
        <v>415</v>
      </c>
      <c r="D22" s="166">
        <v>2676.9737152799999</v>
      </c>
      <c r="E22" s="166">
        <v>363.51498600000002</v>
      </c>
      <c r="F22" s="166">
        <v>1481.3438590000001</v>
      </c>
      <c r="G22" s="167">
        <f t="shared" si="0"/>
        <v>832.11487027999965</v>
      </c>
      <c r="H22" s="167"/>
      <c r="I22" s="166">
        <v>3284.0533663090005</v>
      </c>
      <c r="J22" s="167">
        <v>201.15280999999999</v>
      </c>
      <c r="K22" s="167">
        <v>552.348119</v>
      </c>
      <c r="L22" s="167">
        <f t="shared" si="1"/>
        <v>2530.5524373090002</v>
      </c>
      <c r="M22" s="72">
        <f t="shared" si="2"/>
        <v>204.11095002514386</v>
      </c>
    </row>
    <row r="23" spans="2:13" x14ac:dyDescent="0.25">
      <c r="B23" s="165">
        <v>8</v>
      </c>
      <c r="C23" s="165" t="s">
        <v>414</v>
      </c>
      <c r="D23" s="166">
        <v>1849.2029047799997</v>
      </c>
      <c r="E23" s="166">
        <v>820.15068399999996</v>
      </c>
      <c r="F23" s="166">
        <v>418.89489400000002</v>
      </c>
      <c r="G23" s="167">
        <f t="shared" si="0"/>
        <v>610.15732677999972</v>
      </c>
      <c r="H23" s="167"/>
      <c r="I23" s="166">
        <v>1719.2944397610001</v>
      </c>
      <c r="J23" s="167">
        <v>699.22918800000002</v>
      </c>
      <c r="K23" s="167">
        <v>198.879289</v>
      </c>
      <c r="L23" s="167">
        <f t="shared" si="1"/>
        <v>821.18596276100016</v>
      </c>
      <c r="M23" s="72">
        <f t="shared" si="2"/>
        <v>34.585938202966062</v>
      </c>
    </row>
    <row r="24" spans="2:13" x14ac:dyDescent="0.25">
      <c r="B24" s="165">
        <v>9</v>
      </c>
      <c r="C24" s="165" t="s">
        <v>413</v>
      </c>
      <c r="D24" s="166">
        <v>2954.4931080000001</v>
      </c>
      <c r="E24" s="166">
        <v>709.113698</v>
      </c>
      <c r="F24" s="166">
        <v>1073.9689490000001</v>
      </c>
      <c r="G24" s="167">
        <f t="shared" si="0"/>
        <v>1171.4104609999999</v>
      </c>
      <c r="H24" s="167"/>
      <c r="I24" s="166">
        <v>4503.3079643990004</v>
      </c>
      <c r="J24" s="167">
        <v>651.74924299999998</v>
      </c>
      <c r="K24" s="167">
        <v>1392.589915</v>
      </c>
      <c r="L24" s="167">
        <f t="shared" si="1"/>
        <v>2458.9688063990002</v>
      </c>
      <c r="M24" s="72">
        <f t="shared" si="2"/>
        <v>109.91521659281138</v>
      </c>
    </row>
    <row r="25" spans="2:13" x14ac:dyDescent="0.25">
      <c r="B25" s="165">
        <v>10</v>
      </c>
      <c r="C25" s="165" t="s">
        <v>412</v>
      </c>
      <c r="D25" s="166">
        <v>3547.5712409699995</v>
      </c>
      <c r="E25" s="166">
        <v>384.48206599999997</v>
      </c>
      <c r="F25" s="166">
        <v>1355.763369</v>
      </c>
      <c r="G25" s="167">
        <f t="shared" si="0"/>
        <v>1807.3258059699995</v>
      </c>
      <c r="H25" s="167"/>
      <c r="I25" s="166">
        <v>2472.7684368030004</v>
      </c>
      <c r="J25" s="167">
        <v>271.437701</v>
      </c>
      <c r="K25" s="167">
        <v>244.28136599999999</v>
      </c>
      <c r="L25" s="167">
        <f t="shared" si="1"/>
        <v>1957.0493698030007</v>
      </c>
      <c r="M25" s="72">
        <f t="shared" si="2"/>
        <v>8.2842597244188596</v>
      </c>
    </row>
    <row r="26" spans="2:13" x14ac:dyDescent="0.25">
      <c r="B26" s="165">
        <v>11</v>
      </c>
      <c r="C26" s="165" t="s">
        <v>411</v>
      </c>
      <c r="D26" s="166">
        <v>1561.46779728</v>
      </c>
      <c r="E26" s="166">
        <v>436.89979199999999</v>
      </c>
      <c r="F26" s="166">
        <v>549.96439199999998</v>
      </c>
      <c r="G26" s="167">
        <f t="shared" si="0"/>
        <v>574.6036132800001</v>
      </c>
      <c r="H26" s="167"/>
      <c r="I26" s="166">
        <v>2101.6097843739999</v>
      </c>
      <c r="J26" s="167">
        <v>372.36869799999999</v>
      </c>
      <c r="K26" s="167">
        <v>468.44200699999999</v>
      </c>
      <c r="L26" s="167">
        <f t="shared" si="1"/>
        <v>1260.799079374</v>
      </c>
      <c r="M26" s="72">
        <f t="shared" si="2"/>
        <v>119.42066674050341</v>
      </c>
    </row>
    <row r="27" spans="2:13" x14ac:dyDescent="0.25">
      <c r="B27" s="165">
        <v>12</v>
      </c>
      <c r="C27" s="165" t="s">
        <v>410</v>
      </c>
      <c r="D27" s="166">
        <v>2820.2635162800002</v>
      </c>
      <c r="E27" s="166">
        <v>312.16471100000001</v>
      </c>
      <c r="F27" s="166">
        <v>1957.807585</v>
      </c>
      <c r="G27" s="167">
        <f t="shared" si="0"/>
        <v>550.29122028000029</v>
      </c>
      <c r="H27" s="167"/>
      <c r="I27" s="166">
        <v>4336.9041686909995</v>
      </c>
      <c r="J27" s="167">
        <v>230.36849000000001</v>
      </c>
      <c r="K27" s="167">
        <v>1335.407054</v>
      </c>
      <c r="L27" s="167">
        <f t="shared" si="1"/>
        <v>2771.1286246909995</v>
      </c>
      <c r="M27" s="72">
        <f t="shared" si="2"/>
        <v>403.57492952204257</v>
      </c>
    </row>
    <row r="28" spans="2:13" x14ac:dyDescent="0.25">
      <c r="B28" s="165">
        <v>15</v>
      </c>
      <c r="C28" s="165" t="s">
        <v>409</v>
      </c>
      <c r="D28" s="166">
        <v>7619.1830115299999</v>
      </c>
      <c r="E28" s="166">
        <v>2017.3104080000001</v>
      </c>
      <c r="F28" s="166">
        <v>3790.879132</v>
      </c>
      <c r="G28" s="167">
        <f t="shared" si="0"/>
        <v>1810.9934715299996</v>
      </c>
      <c r="H28" s="167"/>
      <c r="I28" s="166">
        <v>9143.0433937630005</v>
      </c>
      <c r="J28" s="167">
        <v>2139.7482490000002</v>
      </c>
      <c r="K28" s="167">
        <v>1523.4880720000001</v>
      </c>
      <c r="L28" s="167">
        <f t="shared" si="1"/>
        <v>5479.8070727630002</v>
      </c>
      <c r="M28" s="72">
        <f t="shared" si="2"/>
        <v>202.58568895521418</v>
      </c>
    </row>
    <row r="29" spans="2:13" x14ac:dyDescent="0.25">
      <c r="B29" s="165">
        <v>16</v>
      </c>
      <c r="C29" s="165" t="s">
        <v>408</v>
      </c>
      <c r="D29" s="166">
        <v>1297.83837978</v>
      </c>
      <c r="E29" s="166">
        <v>436.75152600000001</v>
      </c>
      <c r="F29" s="166">
        <v>587.56398000000002</v>
      </c>
      <c r="G29" s="167">
        <f t="shared" si="0"/>
        <v>273.52287377999994</v>
      </c>
      <c r="H29" s="167"/>
      <c r="I29" s="166">
        <v>1423.4013556590005</v>
      </c>
      <c r="J29" s="167">
        <v>363.05076500000001</v>
      </c>
      <c r="K29" s="167">
        <v>72.851534999999998</v>
      </c>
      <c r="L29" s="167">
        <f t="shared" si="1"/>
        <v>987.49905565900053</v>
      </c>
      <c r="M29" s="72">
        <f t="shared" si="2"/>
        <v>261.02978957923142</v>
      </c>
    </row>
    <row r="30" spans="2:13" x14ac:dyDescent="0.25">
      <c r="B30" s="165">
        <v>17</v>
      </c>
      <c r="C30" s="165" t="s">
        <v>407</v>
      </c>
      <c r="D30" s="166">
        <v>3552.0343665300002</v>
      </c>
      <c r="E30" s="166">
        <v>1234.191644</v>
      </c>
      <c r="F30" s="166">
        <v>821.81861500000002</v>
      </c>
      <c r="G30" s="167">
        <f t="shared" si="0"/>
        <v>1496.02410753</v>
      </c>
      <c r="H30" s="167"/>
      <c r="I30" s="166">
        <v>4806.2704470419994</v>
      </c>
      <c r="J30" s="167">
        <v>1361.33413</v>
      </c>
      <c r="K30" s="167">
        <v>832.39096400000005</v>
      </c>
      <c r="L30" s="167">
        <f t="shared" si="1"/>
        <v>2612.5453530419991</v>
      </c>
      <c r="M30" s="72">
        <f t="shared" si="2"/>
        <v>74.632570417292513</v>
      </c>
    </row>
    <row r="31" spans="2:13" x14ac:dyDescent="0.25">
      <c r="B31" s="165">
        <v>18</v>
      </c>
      <c r="C31" s="165" t="s">
        <v>406</v>
      </c>
      <c r="D31" s="166">
        <v>3068.4067589699998</v>
      </c>
      <c r="E31" s="166">
        <v>547.65371100000004</v>
      </c>
      <c r="F31" s="166">
        <v>1431.146362</v>
      </c>
      <c r="G31" s="167">
        <f t="shared" si="0"/>
        <v>1089.6066859699999</v>
      </c>
      <c r="H31" s="167"/>
      <c r="I31" s="166">
        <v>2840.2060125680005</v>
      </c>
      <c r="J31" s="167">
        <v>310.18548900000002</v>
      </c>
      <c r="K31" s="167">
        <v>511.13036599999998</v>
      </c>
      <c r="L31" s="167">
        <f t="shared" si="1"/>
        <v>2018.8901575680006</v>
      </c>
      <c r="M31" s="72">
        <f t="shared" si="2"/>
        <v>85.286138894304344</v>
      </c>
    </row>
    <row r="32" spans="2:13" x14ac:dyDescent="0.25">
      <c r="B32" s="165">
        <v>19</v>
      </c>
      <c r="C32" s="165" t="s">
        <v>405</v>
      </c>
      <c r="D32" s="166">
        <v>7688.447387279999</v>
      </c>
      <c r="E32" s="166">
        <v>1997.903147</v>
      </c>
      <c r="F32" s="166">
        <v>3502.118919</v>
      </c>
      <c r="G32" s="167">
        <f t="shared" si="0"/>
        <v>2188.425321279999</v>
      </c>
      <c r="H32" s="167"/>
      <c r="I32" s="166">
        <v>10073.161435471999</v>
      </c>
      <c r="J32" s="167">
        <v>2568.991047</v>
      </c>
      <c r="K32" s="167">
        <v>1584.1962880000001</v>
      </c>
      <c r="L32" s="167">
        <f t="shared" si="1"/>
        <v>5919.974100471999</v>
      </c>
      <c r="M32" s="72">
        <f t="shared" si="2"/>
        <v>170.51295938256808</v>
      </c>
    </row>
    <row r="33" spans="2:13" x14ac:dyDescent="0.25">
      <c r="B33" s="165">
        <v>20</v>
      </c>
      <c r="C33" s="165" t="s">
        <v>404</v>
      </c>
      <c r="D33" s="166">
        <v>7702.5843074700006</v>
      </c>
      <c r="E33" s="166">
        <v>2704.446136</v>
      </c>
      <c r="F33" s="166">
        <v>3276.7470960000001</v>
      </c>
      <c r="G33" s="167">
        <f t="shared" si="0"/>
        <v>1721.39107547</v>
      </c>
      <c r="H33" s="167"/>
      <c r="I33" s="166">
        <v>8485.5032545419999</v>
      </c>
      <c r="J33" s="167">
        <v>2064.2799639999998</v>
      </c>
      <c r="K33" s="167">
        <v>1401.667312</v>
      </c>
      <c r="L33" s="167">
        <f t="shared" si="1"/>
        <v>5019.555978542001</v>
      </c>
      <c r="M33" s="72">
        <f t="shared" si="2"/>
        <v>191.59881505552053</v>
      </c>
    </row>
    <row r="34" spans="2:13" x14ac:dyDescent="0.25">
      <c r="B34" s="165">
        <v>21</v>
      </c>
      <c r="C34" s="165" t="s">
        <v>403</v>
      </c>
      <c r="D34" s="166">
        <v>7920.8486602200001</v>
      </c>
      <c r="E34" s="166">
        <v>2525.0961809999999</v>
      </c>
      <c r="F34" s="166">
        <v>3469.5977969999999</v>
      </c>
      <c r="G34" s="167">
        <f t="shared" si="0"/>
        <v>1926.1546822200003</v>
      </c>
      <c r="H34" s="167"/>
      <c r="I34" s="166">
        <v>10818.543292257</v>
      </c>
      <c r="J34" s="167">
        <v>2424.081373</v>
      </c>
      <c r="K34" s="167">
        <v>1811.6256129999999</v>
      </c>
      <c r="L34" s="167">
        <f t="shared" si="1"/>
        <v>6582.8363062569988</v>
      </c>
      <c r="M34" s="72">
        <f t="shared" si="2"/>
        <v>241.76052250746105</v>
      </c>
    </row>
    <row r="35" spans="2:13" x14ac:dyDescent="0.25">
      <c r="B35" s="165">
        <v>24</v>
      </c>
      <c r="C35" s="165" t="s">
        <v>402</v>
      </c>
      <c r="D35" s="166">
        <v>2831.1505305299997</v>
      </c>
      <c r="E35" s="166">
        <v>602.36827800000003</v>
      </c>
      <c r="F35" s="166">
        <v>1396.640975</v>
      </c>
      <c r="G35" s="167">
        <f t="shared" si="0"/>
        <v>832.1412775299998</v>
      </c>
      <c r="H35" s="167"/>
      <c r="I35" s="166">
        <v>4296.7374054439997</v>
      </c>
      <c r="J35" s="167">
        <v>535.32076199999995</v>
      </c>
      <c r="K35" s="167">
        <v>760.32443699999999</v>
      </c>
      <c r="L35" s="167">
        <f t="shared" si="1"/>
        <v>3001.0922064440001</v>
      </c>
      <c r="M35" s="72">
        <f t="shared" si="2"/>
        <v>260.64695833284236</v>
      </c>
    </row>
    <row r="36" spans="2:13" x14ac:dyDescent="0.25">
      <c r="B36" s="165">
        <v>25</v>
      </c>
      <c r="C36" s="165" t="s">
        <v>401</v>
      </c>
      <c r="D36" s="166">
        <v>4125.9314684699993</v>
      </c>
      <c r="E36" s="166">
        <v>1125.2049669999999</v>
      </c>
      <c r="F36" s="166">
        <v>873.47630700000002</v>
      </c>
      <c r="G36" s="167">
        <f t="shared" si="0"/>
        <v>2127.2501944699998</v>
      </c>
      <c r="H36" s="167"/>
      <c r="I36" s="166">
        <v>5364.4030736860004</v>
      </c>
      <c r="J36" s="167">
        <v>1088.7166540000001</v>
      </c>
      <c r="K36" s="167">
        <v>868.59559899999999</v>
      </c>
      <c r="L36" s="167">
        <f t="shared" si="1"/>
        <v>3407.0908206860004</v>
      </c>
      <c r="M36" s="72">
        <f t="shared" si="2"/>
        <v>60.164085519562981</v>
      </c>
    </row>
    <row r="37" spans="2:13" x14ac:dyDescent="0.25">
      <c r="B37" s="165">
        <v>26</v>
      </c>
      <c r="C37" s="165" t="s">
        <v>400</v>
      </c>
      <c r="D37" s="166">
        <v>6960.8287199700007</v>
      </c>
      <c r="E37" s="166">
        <v>1669.1552469999999</v>
      </c>
      <c r="F37" s="166">
        <v>1626.685056</v>
      </c>
      <c r="G37" s="167">
        <f t="shared" si="0"/>
        <v>3664.9884169700008</v>
      </c>
      <c r="H37" s="167"/>
      <c r="I37" s="166">
        <v>7484.8584202089987</v>
      </c>
      <c r="J37" s="167">
        <v>1524.049845</v>
      </c>
      <c r="K37" s="167">
        <v>992.87399200000004</v>
      </c>
      <c r="L37" s="167">
        <f t="shared" si="1"/>
        <v>4967.9345832089994</v>
      </c>
      <c r="M37" s="72">
        <f t="shared" si="2"/>
        <v>35.55116737084257</v>
      </c>
    </row>
    <row r="38" spans="2:13" x14ac:dyDescent="0.25">
      <c r="B38" s="165">
        <v>28</v>
      </c>
      <c r="C38" s="165" t="s">
        <v>399</v>
      </c>
      <c r="D38" s="166">
        <v>2953.7053582500002</v>
      </c>
      <c r="E38" s="166">
        <v>1103.995874</v>
      </c>
      <c r="F38" s="166">
        <v>884.22053100000005</v>
      </c>
      <c r="G38" s="167">
        <f t="shared" si="0"/>
        <v>965.48895325000024</v>
      </c>
      <c r="H38" s="167"/>
      <c r="I38" s="166">
        <v>3122.3070468590004</v>
      </c>
      <c r="J38" s="167">
        <v>978.78267900000003</v>
      </c>
      <c r="K38" s="167">
        <v>278.348793</v>
      </c>
      <c r="L38" s="167">
        <f t="shared" si="1"/>
        <v>1865.1755748590003</v>
      </c>
      <c r="M38" s="72">
        <f t="shared" si="2"/>
        <v>93.184558826955168</v>
      </c>
    </row>
    <row r="39" spans="2:13" x14ac:dyDescent="0.25">
      <c r="B39" s="165">
        <v>29</v>
      </c>
      <c r="C39" s="165" t="s">
        <v>398</v>
      </c>
      <c r="D39" s="166">
        <v>4096.4250674699997</v>
      </c>
      <c r="E39" s="166">
        <v>1561.483311</v>
      </c>
      <c r="F39" s="166">
        <v>966.62609299999997</v>
      </c>
      <c r="G39" s="167">
        <f t="shared" si="0"/>
        <v>1568.3156634699999</v>
      </c>
      <c r="H39" s="167"/>
      <c r="I39" s="166">
        <v>5083.166955568</v>
      </c>
      <c r="J39" s="167">
        <v>1463.6073710000001</v>
      </c>
      <c r="K39" s="167">
        <v>890.34159399999999</v>
      </c>
      <c r="L39" s="167">
        <f t="shared" si="1"/>
        <v>2729.217990568</v>
      </c>
      <c r="M39" s="72">
        <f t="shared" si="2"/>
        <v>74.022236348097721</v>
      </c>
    </row>
    <row r="40" spans="2:13" x14ac:dyDescent="0.25">
      <c r="B40" s="165">
        <v>31</v>
      </c>
      <c r="C40" s="165" t="s">
        <v>397</v>
      </c>
      <c r="D40" s="166">
        <v>687.63526802999991</v>
      </c>
      <c r="E40" s="166">
        <v>0</v>
      </c>
      <c r="F40" s="166">
        <v>735.08401000000003</v>
      </c>
      <c r="G40" s="167">
        <f t="shared" si="0"/>
        <v>-47.448741970000128</v>
      </c>
      <c r="H40" s="167"/>
      <c r="I40" s="166">
        <v>795.31833889400002</v>
      </c>
      <c r="J40" s="167">
        <v>0</v>
      </c>
      <c r="K40" s="167">
        <v>317.46677499999998</v>
      </c>
      <c r="L40" s="167">
        <f t="shared" si="1"/>
        <v>477.85156389400004</v>
      </c>
      <c r="M40" s="72" t="str">
        <f t="shared" si="2"/>
        <v>&lt;-500</v>
      </c>
    </row>
    <row r="41" spans="2:13" x14ac:dyDescent="0.25">
      <c r="B41" s="165">
        <v>33</v>
      </c>
      <c r="C41" s="165" t="s">
        <v>396</v>
      </c>
      <c r="D41" s="166">
        <v>490.17801528000001</v>
      </c>
      <c r="E41" s="166">
        <v>0</v>
      </c>
      <c r="F41" s="166">
        <v>481.78156899999999</v>
      </c>
      <c r="G41" s="167">
        <f t="shared" si="0"/>
        <v>8.3964462800000206</v>
      </c>
      <c r="H41" s="167"/>
      <c r="I41" s="166">
        <v>592.40003109399993</v>
      </c>
      <c r="J41" s="167">
        <v>0</v>
      </c>
      <c r="K41" s="167">
        <v>255.96061</v>
      </c>
      <c r="L41" s="167">
        <f t="shared" si="1"/>
        <v>336.43942109399995</v>
      </c>
      <c r="M41" s="72" t="str">
        <f t="shared" si="2"/>
        <v>&gt;500</v>
      </c>
    </row>
    <row r="42" spans="2:13" x14ac:dyDescent="0.25">
      <c r="B42" s="165">
        <v>34</v>
      </c>
      <c r="C42" s="165" t="s">
        <v>395</v>
      </c>
      <c r="D42" s="166">
        <v>1800.0354073499998</v>
      </c>
      <c r="E42" s="166">
        <v>0</v>
      </c>
      <c r="F42" s="166">
        <v>1629.7640160000001</v>
      </c>
      <c r="G42" s="167">
        <f t="shared" si="0"/>
        <v>170.2713913499997</v>
      </c>
      <c r="H42" s="167"/>
      <c r="I42" s="166">
        <v>1997.0664909560003</v>
      </c>
      <c r="J42" s="167">
        <v>0</v>
      </c>
      <c r="K42" s="167">
        <v>1254.7303240000001</v>
      </c>
      <c r="L42" s="167">
        <f t="shared" si="1"/>
        <v>742.33616695600017</v>
      </c>
      <c r="M42" s="72">
        <f t="shared" si="2"/>
        <v>335.97233867085652</v>
      </c>
    </row>
    <row r="43" spans="2:13" x14ac:dyDescent="0.25">
      <c r="B43" s="165">
        <v>36</v>
      </c>
      <c r="C43" s="165" t="s">
        <v>394</v>
      </c>
      <c r="D43" s="166">
        <v>2991.59311428</v>
      </c>
      <c r="E43" s="166">
        <v>381.34515399999998</v>
      </c>
      <c r="F43" s="166">
        <v>799.85342400000002</v>
      </c>
      <c r="G43" s="167">
        <f t="shared" si="0"/>
        <v>1810.39453628</v>
      </c>
      <c r="H43" s="167"/>
      <c r="I43" s="166">
        <v>2344.794439712</v>
      </c>
      <c r="J43" s="167">
        <v>317.35937999999999</v>
      </c>
      <c r="K43" s="167">
        <v>392.72753499999999</v>
      </c>
      <c r="L43" s="167">
        <f t="shared" si="1"/>
        <v>1634.7075247120001</v>
      </c>
      <c r="M43" s="72">
        <f t="shared" si="2"/>
        <v>-9.7043494137472202</v>
      </c>
    </row>
    <row r="44" spans="2:13" x14ac:dyDescent="0.25">
      <c r="B44" s="165">
        <v>38</v>
      </c>
      <c r="C44" s="165" t="s">
        <v>393</v>
      </c>
      <c r="D44" s="166">
        <v>4850.0286855300001</v>
      </c>
      <c r="E44" s="166">
        <v>1615.4508619999999</v>
      </c>
      <c r="F44" s="166">
        <v>1493.34869</v>
      </c>
      <c r="G44" s="167">
        <f t="shared" si="0"/>
        <v>1741.2291335300004</v>
      </c>
      <c r="H44" s="167"/>
      <c r="I44" s="166">
        <v>4049.6706416880002</v>
      </c>
      <c r="J44" s="167">
        <v>1364.065668</v>
      </c>
      <c r="K44" s="167">
        <v>472.16175199999998</v>
      </c>
      <c r="L44" s="167">
        <f t="shared" si="1"/>
        <v>2213.4432216880004</v>
      </c>
      <c r="M44" s="72">
        <f t="shared" si="2"/>
        <v>27.119583463474374</v>
      </c>
    </row>
    <row r="45" spans="2:13" x14ac:dyDescent="0.25">
      <c r="B45" s="165">
        <v>40</v>
      </c>
      <c r="C45" s="165" t="s">
        <v>392</v>
      </c>
      <c r="D45" s="166">
        <v>446.33909996999995</v>
      </c>
      <c r="E45" s="166">
        <v>0</v>
      </c>
      <c r="F45" s="166">
        <v>393.69869199999999</v>
      </c>
      <c r="G45" s="167">
        <f t="shared" si="0"/>
        <v>52.640407969999956</v>
      </c>
      <c r="H45" s="167"/>
      <c r="I45" s="166">
        <v>598.66129679699998</v>
      </c>
      <c r="J45" s="167">
        <v>0</v>
      </c>
      <c r="K45" s="167">
        <v>262.54156399999999</v>
      </c>
      <c r="L45" s="167">
        <f t="shared" si="1"/>
        <v>336.11973279699998</v>
      </c>
      <c r="M45" s="72" t="str">
        <f t="shared" si="2"/>
        <v>&gt;500</v>
      </c>
    </row>
    <row r="46" spans="2:13" x14ac:dyDescent="0.25">
      <c r="B46" s="165">
        <v>42</v>
      </c>
      <c r="C46" s="165" t="s">
        <v>391</v>
      </c>
      <c r="D46" s="166">
        <v>3775.1133660300002</v>
      </c>
      <c r="E46" s="166">
        <v>1106.380881</v>
      </c>
      <c r="F46" s="166">
        <v>1492.2664580000001</v>
      </c>
      <c r="G46" s="167">
        <f t="shared" si="0"/>
        <v>1176.4660270300001</v>
      </c>
      <c r="H46" s="167"/>
      <c r="I46" s="166">
        <v>3883.0443802710006</v>
      </c>
      <c r="J46" s="167">
        <v>1037.5102280000001</v>
      </c>
      <c r="K46" s="167">
        <v>548.07224900000006</v>
      </c>
      <c r="L46" s="167">
        <f t="shared" si="1"/>
        <v>2297.4619032710007</v>
      </c>
      <c r="M46" s="72">
        <f t="shared" si="2"/>
        <v>95.28501890283782</v>
      </c>
    </row>
    <row r="47" spans="2:13" x14ac:dyDescent="0.25">
      <c r="B47" s="165">
        <v>43</v>
      </c>
      <c r="C47" s="165" t="s">
        <v>390</v>
      </c>
      <c r="D47" s="166">
        <v>4806.5148967499999</v>
      </c>
      <c r="E47" s="166">
        <v>1122.530872</v>
      </c>
      <c r="F47" s="166">
        <v>2108.280229</v>
      </c>
      <c r="G47" s="167">
        <f t="shared" si="0"/>
        <v>1575.7037957499997</v>
      </c>
      <c r="H47" s="167"/>
      <c r="I47" s="166">
        <v>6927.3366143169997</v>
      </c>
      <c r="J47" s="167">
        <v>1054.285412</v>
      </c>
      <c r="K47" s="167">
        <v>1294.7928899999999</v>
      </c>
      <c r="L47" s="167">
        <f t="shared" si="1"/>
        <v>4578.2583123169998</v>
      </c>
      <c r="M47" s="72">
        <f t="shared" si="2"/>
        <v>190.55323244543251</v>
      </c>
    </row>
    <row r="48" spans="2:13" ht="15" thickBot="1" x14ac:dyDescent="0.3">
      <c r="B48" s="168">
        <v>45</v>
      </c>
      <c r="C48" s="168" t="s">
        <v>389</v>
      </c>
      <c r="D48" s="169">
        <v>1760.3887155299999</v>
      </c>
      <c r="E48" s="169">
        <v>423.21614399999999</v>
      </c>
      <c r="F48" s="169">
        <v>1383.613787</v>
      </c>
      <c r="G48" s="170">
        <f t="shared" si="0"/>
        <v>-46.441215470000088</v>
      </c>
      <c r="H48" s="170"/>
      <c r="I48" s="169">
        <v>2813.2670894620001</v>
      </c>
      <c r="J48" s="170">
        <v>285.93685699999997</v>
      </c>
      <c r="K48" s="170">
        <v>690.44204500000001</v>
      </c>
      <c r="L48" s="170">
        <f t="shared" si="1"/>
        <v>1836.8881874619999</v>
      </c>
      <c r="M48" s="85" t="str">
        <f t="shared" si="2"/>
        <v>&lt;-500</v>
      </c>
    </row>
    <row r="49" spans="2:13" s="18" customFormat="1" ht="12" x14ac:dyDescent="0.2">
      <c r="B49" s="143" t="s">
        <v>755</v>
      </c>
      <c r="C49" s="155"/>
      <c r="D49" s="155"/>
      <c r="E49" s="155"/>
      <c r="F49" s="156"/>
      <c r="G49" s="157"/>
      <c r="H49" s="157"/>
      <c r="I49" s="158"/>
      <c r="J49" s="158"/>
      <c r="K49" s="158"/>
      <c r="L49" s="158"/>
      <c r="M49" s="159"/>
    </row>
    <row r="50" spans="2:13" s="18" customFormat="1" ht="12" x14ac:dyDescent="0.2">
      <c r="B50" s="143" t="s">
        <v>756</v>
      </c>
      <c r="C50" s="155"/>
      <c r="D50" s="155"/>
      <c r="E50" s="155"/>
      <c r="F50" s="156"/>
      <c r="G50" s="157"/>
      <c r="H50" s="157"/>
      <c r="I50" s="158"/>
      <c r="J50" s="158"/>
      <c r="K50" s="158"/>
      <c r="L50" s="158"/>
      <c r="M50" s="159"/>
    </row>
    <row r="51" spans="2:13" s="18" customFormat="1" ht="12" x14ac:dyDescent="0.2">
      <c r="B51" s="143" t="s">
        <v>752</v>
      </c>
      <c r="C51" s="155"/>
      <c r="D51" s="155"/>
      <c r="E51" s="155"/>
      <c r="F51" s="156"/>
      <c r="G51" s="157"/>
      <c r="H51" s="157"/>
      <c r="I51" s="158"/>
      <c r="J51" s="158"/>
      <c r="K51" s="158"/>
      <c r="L51" s="158"/>
      <c r="M51" s="159"/>
    </row>
    <row r="52" spans="2:13" x14ac:dyDescent="0.2">
      <c r="B52" s="143" t="s">
        <v>388</v>
      </c>
      <c r="C52" s="155"/>
      <c r="D52" s="155"/>
      <c r="E52" s="155"/>
      <c r="F52" s="160"/>
      <c r="G52" s="161"/>
      <c r="H52" s="161"/>
      <c r="I52" s="155"/>
      <c r="J52" s="155"/>
      <c r="K52" s="155"/>
      <c r="L52" s="160"/>
      <c r="M52" s="155"/>
    </row>
    <row r="53" spans="2:13" x14ac:dyDescent="0.25">
      <c r="B53" s="155"/>
      <c r="C53" s="155"/>
      <c r="D53" s="155"/>
      <c r="E53" s="155"/>
      <c r="F53" s="155"/>
      <c r="G53" s="155"/>
      <c r="H53" s="155"/>
      <c r="I53" s="155"/>
      <c r="J53" s="155"/>
      <c r="K53" s="155"/>
      <c r="L53" s="155"/>
      <c r="M53" s="155"/>
    </row>
    <row r="54" spans="2:13" x14ac:dyDescent="0.25">
      <c r="B54" s="155"/>
      <c r="C54" s="155"/>
      <c r="D54" s="155"/>
      <c r="E54" s="155"/>
      <c r="F54" s="155"/>
      <c r="G54" s="155"/>
      <c r="H54" s="155"/>
      <c r="I54" s="155"/>
      <c r="J54" s="155"/>
      <c r="K54" s="155"/>
      <c r="L54" s="155"/>
      <c r="M54" s="155"/>
    </row>
    <row r="55" spans="2:13" x14ac:dyDescent="0.25">
      <c r="B55" s="155"/>
      <c r="C55" s="155"/>
      <c r="D55" s="155"/>
      <c r="E55" s="155"/>
      <c r="F55" s="155"/>
      <c r="G55" s="155"/>
      <c r="H55" s="155"/>
      <c r="I55" s="155"/>
      <c r="J55" s="155"/>
      <c r="K55" s="155"/>
      <c r="L55" s="155"/>
      <c r="M55" s="155"/>
    </row>
    <row r="56" spans="2:13" x14ac:dyDescent="0.25">
      <c r="B56" s="155"/>
      <c r="C56" s="155"/>
      <c r="D56" s="155"/>
      <c r="E56" s="155"/>
      <c r="F56" s="155"/>
      <c r="G56" s="155"/>
      <c r="H56" s="155"/>
      <c r="I56" s="155"/>
      <c r="J56" s="155"/>
      <c r="K56" s="155"/>
      <c r="L56" s="155"/>
      <c r="M56" s="155"/>
    </row>
    <row r="57" spans="2:13" x14ac:dyDescent="0.25">
      <c r="B57" s="155"/>
      <c r="C57" s="155"/>
      <c r="D57" s="155"/>
      <c r="E57" s="155"/>
      <c r="F57" s="155"/>
      <c r="G57" s="155"/>
      <c r="H57" s="155"/>
      <c r="I57" s="155"/>
      <c r="J57" s="155"/>
      <c r="K57" s="155"/>
      <c r="L57" s="155"/>
      <c r="M57" s="155"/>
    </row>
    <row r="58" spans="2:13" x14ac:dyDescent="0.25">
      <c r="B58" s="155"/>
      <c r="C58" s="155"/>
      <c r="D58" s="155"/>
      <c r="E58" s="155"/>
      <c r="F58" s="155"/>
      <c r="G58" s="155"/>
      <c r="H58" s="155"/>
      <c r="I58" s="155"/>
      <c r="J58" s="155"/>
      <c r="K58" s="155"/>
      <c r="L58" s="155"/>
      <c r="M58" s="155"/>
    </row>
    <row r="59" spans="2:13" x14ac:dyDescent="0.25">
      <c r="B59" s="155"/>
      <c r="C59" s="155"/>
      <c r="D59" s="155"/>
      <c r="E59" s="155"/>
      <c r="F59" s="155"/>
      <c r="G59" s="155"/>
      <c r="H59" s="155"/>
      <c r="I59" s="155"/>
      <c r="J59" s="155"/>
      <c r="K59" s="155"/>
      <c r="L59" s="155"/>
      <c r="M59" s="155"/>
    </row>
    <row r="60" spans="2:13" x14ac:dyDescent="0.25">
      <c r="B60" s="155"/>
      <c r="C60" s="155"/>
      <c r="D60" s="155"/>
      <c r="E60" s="155"/>
      <c r="F60" s="155"/>
      <c r="G60" s="155"/>
      <c r="H60" s="155"/>
      <c r="I60" s="155"/>
      <c r="J60" s="155"/>
      <c r="K60" s="155"/>
      <c r="L60" s="155"/>
      <c r="M60" s="155"/>
    </row>
  </sheetData>
  <mergeCells count="20">
    <mergeCell ref="A1:D1"/>
    <mergeCell ref="E1:M1"/>
    <mergeCell ref="A2:M2"/>
    <mergeCell ref="A3:F3"/>
    <mergeCell ref="G3:M3"/>
    <mergeCell ref="M11:M12"/>
    <mergeCell ref="B9:B12"/>
    <mergeCell ref="C9:C12"/>
    <mergeCell ref="D9:G9"/>
    <mergeCell ref="I9:L9"/>
    <mergeCell ref="E10:F10"/>
    <mergeCell ref="J10:K10"/>
    <mergeCell ref="D11:D12"/>
    <mergeCell ref="E11:E12"/>
    <mergeCell ref="F11:F12"/>
    <mergeCell ref="G11:G12"/>
    <mergeCell ref="I11:I12"/>
    <mergeCell ref="J11:J12"/>
    <mergeCell ref="K11:K12"/>
    <mergeCell ref="L11:L12"/>
  </mergeCells>
  <pageMargins left="0.70866141732283472" right="0.70866141732283472" top="0.74803149606299213" bottom="0.74803149606299213" header="0.31496062992125984" footer="0.31496062992125984"/>
  <pageSetup scale="75" orientation="landscape" verticalDpi="0" r:id="rId1"/>
  <ignoredErrors>
    <ignoredError sqref="D13:K1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0"/>
  <sheetViews>
    <sheetView showGridLines="0" zoomScaleNormal="100" zoomScaleSheetLayoutView="80" workbookViewId="0">
      <selection sqref="A1:B1"/>
    </sheetView>
  </sheetViews>
  <sheetFormatPr baseColWidth="10" defaultColWidth="46.42578125" defaultRowHeight="12.75" x14ac:dyDescent="0.25"/>
  <cols>
    <col min="1" max="1" width="8.28515625" style="173" customWidth="1"/>
    <col min="2" max="2" width="52.140625" style="173" customWidth="1"/>
    <col min="3" max="6" width="13.7109375" style="173" customWidth="1"/>
    <col min="7" max="7" width="1.28515625" style="173" customWidth="1"/>
    <col min="8" max="8" width="10.7109375" style="173" customWidth="1"/>
    <col min="9" max="10" width="13.7109375" style="173" customWidth="1"/>
    <col min="11" max="11" width="1.140625" style="173" customWidth="1"/>
    <col min="12" max="13" width="13.7109375" style="173" customWidth="1"/>
    <col min="14" max="16384" width="46.42578125" style="20"/>
  </cols>
  <sheetData>
    <row r="1" spans="1:13" s="141" customFormat="1" ht="51.75" customHeight="1" x14ac:dyDescent="0.2">
      <c r="A1" s="320" t="s">
        <v>733</v>
      </c>
      <c r="B1" s="320"/>
      <c r="C1" s="175" t="s">
        <v>735</v>
      </c>
      <c r="D1" s="175"/>
      <c r="E1" s="175"/>
      <c r="F1" s="177"/>
      <c r="G1" s="177"/>
      <c r="H1" s="177"/>
      <c r="I1" s="177"/>
      <c r="J1" s="177"/>
      <c r="K1" s="177"/>
      <c r="L1" s="177"/>
      <c r="M1" s="177"/>
    </row>
    <row r="2" spans="1:13" s="7" customFormat="1" ht="36" customHeight="1" thickBot="1" x14ac:dyDescent="0.35">
      <c r="A2" s="322" t="s">
        <v>734</v>
      </c>
      <c r="B2" s="322"/>
      <c r="C2" s="322"/>
      <c r="D2" s="322"/>
      <c r="E2" s="322"/>
      <c r="F2" s="322"/>
      <c r="G2" s="322"/>
      <c r="H2" s="322"/>
      <c r="I2" s="322"/>
      <c r="J2" s="322"/>
      <c r="K2" s="322"/>
      <c r="L2" s="322"/>
      <c r="M2" s="322"/>
    </row>
    <row r="3" spans="1:13" customFormat="1" ht="4.5" customHeight="1" x14ac:dyDescent="0.25">
      <c r="A3" s="347"/>
      <c r="B3" s="347"/>
      <c r="C3" s="347"/>
      <c r="D3" s="347"/>
      <c r="E3" s="347"/>
      <c r="F3" s="347"/>
      <c r="G3" s="347"/>
      <c r="H3" s="347"/>
      <c r="I3" s="347"/>
      <c r="J3" s="347"/>
      <c r="K3" s="347"/>
      <c r="L3" s="347"/>
      <c r="M3" s="172"/>
    </row>
    <row r="4" spans="1:13" s="26" customFormat="1" ht="18.95" customHeight="1" x14ac:dyDescent="0.3">
      <c r="A4" s="337" t="s">
        <v>758</v>
      </c>
      <c r="B4" s="352"/>
      <c r="C4" s="352"/>
      <c r="D4" s="352"/>
      <c r="E4" s="352"/>
      <c r="F4" s="352"/>
      <c r="G4" s="352"/>
      <c r="H4" s="352"/>
      <c r="I4" s="352"/>
      <c r="J4" s="352"/>
      <c r="K4" s="352"/>
      <c r="L4" s="352"/>
      <c r="M4" s="352"/>
    </row>
    <row r="5" spans="1:13" s="26" customFormat="1" ht="18.95" customHeight="1" x14ac:dyDescent="0.3">
      <c r="A5" s="63" t="s">
        <v>575</v>
      </c>
      <c r="B5" s="151"/>
      <c r="C5" s="151"/>
      <c r="D5" s="151"/>
      <c r="E5" s="151"/>
      <c r="F5" s="151"/>
      <c r="G5" s="151"/>
      <c r="H5" s="151"/>
      <c r="I5" s="151"/>
      <c r="J5" s="151"/>
      <c r="K5" s="151"/>
      <c r="L5" s="151"/>
      <c r="M5" s="151"/>
    </row>
    <row r="6" spans="1:13" s="26" customFormat="1" ht="18.95" customHeight="1" x14ac:dyDescent="0.3">
      <c r="A6" s="63" t="s">
        <v>574</v>
      </c>
      <c r="B6" s="151"/>
      <c r="C6" s="151"/>
      <c r="D6" s="151"/>
      <c r="E6" s="151"/>
      <c r="F6" s="151"/>
      <c r="G6" s="151"/>
      <c r="H6" s="151"/>
      <c r="I6" s="151"/>
      <c r="J6" s="151"/>
      <c r="K6" s="151"/>
      <c r="L6" s="151"/>
      <c r="M6" s="151"/>
    </row>
    <row r="7" spans="1:13" s="26" customFormat="1" ht="18.95" customHeight="1" x14ac:dyDescent="0.3">
      <c r="A7" s="63" t="s">
        <v>757</v>
      </c>
      <c r="B7" s="151"/>
      <c r="C7" s="151"/>
      <c r="D7" s="151"/>
      <c r="E7" s="151"/>
      <c r="F7" s="151"/>
      <c r="G7" s="151"/>
      <c r="H7" s="151"/>
      <c r="I7" s="151"/>
      <c r="J7" s="151"/>
      <c r="K7" s="151"/>
      <c r="L7" s="151"/>
      <c r="M7" s="151"/>
    </row>
    <row r="8" spans="1:13" s="26" customFormat="1" ht="18.95" customHeight="1" x14ac:dyDescent="0.2">
      <c r="A8" s="339" t="s">
        <v>913</v>
      </c>
      <c r="B8" s="348"/>
      <c r="C8" s="348"/>
      <c r="D8" s="348"/>
      <c r="E8" s="348"/>
      <c r="F8" s="348"/>
      <c r="G8" s="348"/>
      <c r="H8" s="348"/>
      <c r="I8" s="348"/>
      <c r="J8" s="348"/>
      <c r="K8" s="348"/>
      <c r="L8" s="348"/>
      <c r="M8" s="348"/>
    </row>
    <row r="9" spans="1:13" s="18" customFormat="1" ht="17.100000000000001" customHeight="1" x14ac:dyDescent="0.25">
      <c r="A9" s="344" t="s">
        <v>435</v>
      </c>
      <c r="B9" s="349" t="s">
        <v>573</v>
      </c>
      <c r="C9" s="351" t="s">
        <v>572</v>
      </c>
      <c r="D9" s="350" t="s">
        <v>571</v>
      </c>
      <c r="E9" s="350"/>
      <c r="F9" s="350"/>
      <c r="G9" s="351"/>
      <c r="H9" s="350" t="s">
        <v>570</v>
      </c>
      <c r="I9" s="350"/>
      <c r="J9" s="350"/>
      <c r="K9" s="178"/>
      <c r="L9" s="350" t="s">
        <v>569</v>
      </c>
      <c r="M9" s="350"/>
    </row>
    <row r="10" spans="1:13" s="18" customFormat="1" ht="17.100000000000001" customHeight="1" x14ac:dyDescent="0.25">
      <c r="A10" s="344"/>
      <c r="B10" s="349"/>
      <c r="C10" s="351"/>
      <c r="D10" s="178" t="s">
        <v>915</v>
      </c>
      <c r="E10" s="178" t="s">
        <v>916</v>
      </c>
      <c r="F10" s="178" t="s">
        <v>566</v>
      </c>
      <c r="G10" s="351"/>
      <c r="H10" s="178" t="s">
        <v>568</v>
      </c>
      <c r="I10" s="178" t="s">
        <v>567</v>
      </c>
      <c r="J10" s="178" t="s">
        <v>566</v>
      </c>
      <c r="K10" s="178"/>
      <c r="L10" s="178" t="s">
        <v>565</v>
      </c>
      <c r="M10" s="178" t="s">
        <v>560</v>
      </c>
    </row>
    <row r="11" spans="1:13" ht="17.100000000000001" customHeight="1" thickBot="1" x14ac:dyDescent="0.3">
      <c r="A11" s="345"/>
      <c r="B11" s="350"/>
      <c r="C11" s="179" t="s">
        <v>371</v>
      </c>
      <c r="D11" s="180" t="s">
        <v>63</v>
      </c>
      <c r="E11" s="180" t="s">
        <v>62</v>
      </c>
      <c r="F11" s="180" t="s">
        <v>564</v>
      </c>
      <c r="G11" s="181"/>
      <c r="H11" s="180" t="s">
        <v>426</v>
      </c>
      <c r="I11" s="180" t="s">
        <v>425</v>
      </c>
      <c r="J11" s="180" t="s">
        <v>563</v>
      </c>
      <c r="K11" s="180"/>
      <c r="L11" s="180" t="s">
        <v>562</v>
      </c>
      <c r="M11" s="180" t="s">
        <v>561</v>
      </c>
    </row>
    <row r="12" spans="1:13" ht="5.25" customHeight="1" thickBot="1" x14ac:dyDescent="0.3">
      <c r="A12" s="182"/>
      <c r="B12" s="183"/>
      <c r="C12" s="184"/>
      <c r="D12" s="183"/>
      <c r="E12" s="183"/>
      <c r="F12" s="183"/>
      <c r="G12" s="183"/>
      <c r="H12" s="183"/>
      <c r="I12" s="183"/>
      <c r="J12" s="183"/>
      <c r="K12" s="183"/>
      <c r="L12" s="183"/>
      <c r="M12" s="183"/>
    </row>
    <row r="13" spans="1:13" ht="17.649999999999999" customHeight="1" x14ac:dyDescent="0.25">
      <c r="A13" s="199"/>
      <c r="B13" s="200" t="s">
        <v>560</v>
      </c>
      <c r="C13" s="201">
        <f>C14+C253</f>
        <v>454013.55440632947</v>
      </c>
      <c r="D13" s="201">
        <f>D14+D253</f>
        <v>339770.83019325504</v>
      </c>
      <c r="E13" s="201">
        <f>E14+E253</f>
        <v>9347.0129018188018</v>
      </c>
      <c r="F13" s="201">
        <f>F14+F253</f>
        <v>349117.84309507388</v>
      </c>
      <c r="G13" s="201"/>
      <c r="H13" s="201">
        <f>H14+H253</f>
        <v>3196.4124515731128</v>
      </c>
      <c r="I13" s="201">
        <f>I14+I253</f>
        <v>14254.976855765952</v>
      </c>
      <c r="J13" s="201">
        <f>J14+J253</f>
        <v>17451.389307339065</v>
      </c>
      <c r="K13" s="201"/>
      <c r="L13" s="201">
        <f>L14+L253</f>
        <v>87444.322003916401</v>
      </c>
      <c r="M13" s="201">
        <f>M14+M253</f>
        <v>104895.71131125547</v>
      </c>
    </row>
    <row r="14" spans="1:13" s="24" customFormat="1" ht="22.9" customHeight="1" x14ac:dyDescent="0.25">
      <c r="A14" s="202"/>
      <c r="B14" s="203" t="s">
        <v>559</v>
      </c>
      <c r="C14" s="204">
        <f>SUM(C15:C252)</f>
        <v>393227.58249863487</v>
      </c>
      <c r="D14" s="204">
        <f>SUM(D15:D252)</f>
        <v>318534.48243034404</v>
      </c>
      <c r="E14" s="204">
        <f>SUM(E15:E252)</f>
        <v>6684.2239249995964</v>
      </c>
      <c r="F14" s="204">
        <f>SUM(F15:F252)</f>
        <v>325218.70635534369</v>
      </c>
      <c r="G14" s="204"/>
      <c r="H14" s="204">
        <f>SUM(H15:H252)</f>
        <v>2482.8804844194742</v>
      </c>
      <c r="I14" s="204">
        <f>SUM(I15:I252)</f>
        <v>9932.122975902832</v>
      </c>
      <c r="J14" s="204">
        <f>SUM(J15:J252)</f>
        <v>12415.003460322305</v>
      </c>
      <c r="K14" s="204"/>
      <c r="L14" s="204">
        <f>SUM(L15:L252)</f>
        <v>55593.872682968817</v>
      </c>
      <c r="M14" s="204">
        <f>SUM(M15:M252)</f>
        <v>68008.876143291141</v>
      </c>
    </row>
    <row r="15" spans="1:13" s="24" customFormat="1" ht="17.100000000000001" customHeight="1" x14ac:dyDescent="0.25">
      <c r="A15" s="205">
        <v>1</v>
      </c>
      <c r="B15" s="206" t="s">
        <v>759</v>
      </c>
      <c r="C15" s="207">
        <v>2028.3823440000001</v>
      </c>
      <c r="D15" s="207">
        <v>2028.3823440000001</v>
      </c>
      <c r="E15" s="207">
        <v>0</v>
      </c>
      <c r="F15" s="207">
        <f t="shared" ref="F15:F78" si="0">+D15+E15</f>
        <v>2028.3823440000001</v>
      </c>
      <c r="G15" s="207"/>
      <c r="H15" s="207">
        <v>0</v>
      </c>
      <c r="I15" s="207">
        <v>0</v>
      </c>
      <c r="J15" s="207">
        <f t="shared" ref="J15:J78" si="1">+H15+I15</f>
        <v>0</v>
      </c>
      <c r="K15" s="207"/>
      <c r="L15" s="207">
        <f t="shared" ref="L15:L78" si="2">SUM(C15-F15-J15)</f>
        <v>0</v>
      </c>
      <c r="M15" s="207">
        <f t="shared" ref="M15:M78" si="3">J15+L15</f>
        <v>0</v>
      </c>
    </row>
    <row r="16" spans="1:13" s="24" customFormat="1" ht="17.100000000000001" customHeight="1" x14ac:dyDescent="0.25">
      <c r="A16" s="205">
        <v>2</v>
      </c>
      <c r="B16" s="206" t="s">
        <v>760</v>
      </c>
      <c r="C16" s="207">
        <v>5444.4165817499088</v>
      </c>
      <c r="D16" s="207">
        <v>5444.4165817499106</v>
      </c>
      <c r="E16" s="207">
        <v>0</v>
      </c>
      <c r="F16" s="207">
        <f t="shared" si="0"/>
        <v>5444.4165817499106</v>
      </c>
      <c r="G16" s="207"/>
      <c r="H16" s="207">
        <v>0</v>
      </c>
      <c r="I16" s="207">
        <v>0</v>
      </c>
      <c r="J16" s="207">
        <f t="shared" si="1"/>
        <v>0</v>
      </c>
      <c r="K16" s="207"/>
      <c r="L16" s="207">
        <f t="shared" si="2"/>
        <v>-1.8189894035458565E-12</v>
      </c>
      <c r="M16" s="207">
        <f t="shared" si="3"/>
        <v>-1.8189894035458565E-12</v>
      </c>
    </row>
    <row r="17" spans="1:13" s="24" customFormat="1" ht="17.100000000000001" customHeight="1" x14ac:dyDescent="0.25">
      <c r="A17" s="205">
        <v>3</v>
      </c>
      <c r="B17" s="206" t="s">
        <v>761</v>
      </c>
      <c r="C17" s="207">
        <v>539.14710878038477</v>
      </c>
      <c r="D17" s="207">
        <v>539.14710878038488</v>
      </c>
      <c r="E17" s="207">
        <v>0</v>
      </c>
      <c r="F17" s="207">
        <f t="shared" si="0"/>
        <v>539.14710878038488</v>
      </c>
      <c r="G17" s="207"/>
      <c r="H17" s="207">
        <v>0</v>
      </c>
      <c r="I17" s="207">
        <v>0</v>
      </c>
      <c r="J17" s="207">
        <f t="shared" si="1"/>
        <v>0</v>
      </c>
      <c r="K17" s="207"/>
      <c r="L17" s="207">
        <f t="shared" si="2"/>
        <v>-1.1368683772161603E-13</v>
      </c>
      <c r="M17" s="207">
        <f t="shared" si="3"/>
        <v>-1.1368683772161603E-13</v>
      </c>
    </row>
    <row r="18" spans="1:13" s="24" customFormat="1" ht="17.100000000000001" customHeight="1" x14ac:dyDescent="0.25">
      <c r="A18" s="205">
        <v>4</v>
      </c>
      <c r="B18" s="206" t="s">
        <v>762</v>
      </c>
      <c r="C18" s="207">
        <v>5657.9276088966608</v>
      </c>
      <c r="D18" s="207">
        <v>5657.9276088966599</v>
      </c>
      <c r="E18" s="207">
        <v>0</v>
      </c>
      <c r="F18" s="207">
        <f t="shared" si="0"/>
        <v>5657.9276088966599</v>
      </c>
      <c r="G18" s="207"/>
      <c r="H18" s="207">
        <v>0</v>
      </c>
      <c r="I18" s="207">
        <v>0</v>
      </c>
      <c r="J18" s="207">
        <f t="shared" si="1"/>
        <v>0</v>
      </c>
      <c r="K18" s="207"/>
      <c r="L18" s="207">
        <f t="shared" si="2"/>
        <v>9.0949470177292824E-13</v>
      </c>
      <c r="M18" s="207">
        <f t="shared" si="3"/>
        <v>9.0949470177292824E-13</v>
      </c>
    </row>
    <row r="19" spans="1:13" s="24" customFormat="1" ht="17.100000000000001" customHeight="1" x14ac:dyDescent="0.25">
      <c r="A19" s="205">
        <v>5</v>
      </c>
      <c r="B19" s="206" t="s">
        <v>763</v>
      </c>
      <c r="C19" s="207">
        <v>1201.4449618500003</v>
      </c>
      <c r="D19" s="207">
        <v>1201.44496185</v>
      </c>
      <c r="E19" s="207">
        <v>0</v>
      </c>
      <c r="F19" s="207">
        <f t="shared" si="0"/>
        <v>1201.44496185</v>
      </c>
      <c r="G19" s="207"/>
      <c r="H19" s="207">
        <v>0</v>
      </c>
      <c r="I19" s="207">
        <v>0</v>
      </c>
      <c r="J19" s="207">
        <f t="shared" si="1"/>
        <v>0</v>
      </c>
      <c r="K19" s="207"/>
      <c r="L19" s="207">
        <f t="shared" si="2"/>
        <v>2.2737367544323206E-13</v>
      </c>
      <c r="M19" s="207">
        <f t="shared" si="3"/>
        <v>2.2737367544323206E-13</v>
      </c>
    </row>
    <row r="20" spans="1:13" s="24" customFormat="1" ht="17.100000000000001" customHeight="1" x14ac:dyDescent="0.25">
      <c r="A20" s="205">
        <v>6</v>
      </c>
      <c r="B20" s="206" t="s">
        <v>764</v>
      </c>
      <c r="C20" s="207">
        <v>6042.8536055991908</v>
      </c>
      <c r="D20" s="207">
        <v>6042.8536055991908</v>
      </c>
      <c r="E20" s="207">
        <v>0</v>
      </c>
      <c r="F20" s="207">
        <f t="shared" si="0"/>
        <v>6042.8536055991908</v>
      </c>
      <c r="G20" s="207"/>
      <c r="H20" s="207">
        <v>0</v>
      </c>
      <c r="I20" s="207">
        <v>0</v>
      </c>
      <c r="J20" s="207">
        <f t="shared" si="1"/>
        <v>0</v>
      </c>
      <c r="K20" s="207"/>
      <c r="L20" s="207">
        <f t="shared" si="2"/>
        <v>0</v>
      </c>
      <c r="M20" s="207">
        <f t="shared" si="3"/>
        <v>0</v>
      </c>
    </row>
    <row r="21" spans="1:13" s="24" customFormat="1" ht="17.100000000000001" customHeight="1" x14ac:dyDescent="0.25">
      <c r="A21" s="205">
        <v>7</v>
      </c>
      <c r="B21" s="206" t="s">
        <v>765</v>
      </c>
      <c r="C21" s="207">
        <v>13764.244549890778</v>
      </c>
      <c r="D21" s="207">
        <v>13764.244549890778</v>
      </c>
      <c r="E21" s="207">
        <v>0</v>
      </c>
      <c r="F21" s="207">
        <f t="shared" si="0"/>
        <v>13764.244549890778</v>
      </c>
      <c r="G21" s="207"/>
      <c r="H21" s="207">
        <v>0</v>
      </c>
      <c r="I21" s="207">
        <v>0</v>
      </c>
      <c r="J21" s="207">
        <f t="shared" si="1"/>
        <v>0</v>
      </c>
      <c r="K21" s="207"/>
      <c r="L21" s="207">
        <f t="shared" si="2"/>
        <v>0</v>
      </c>
      <c r="M21" s="207">
        <f t="shared" si="3"/>
        <v>0</v>
      </c>
    </row>
    <row r="22" spans="1:13" s="24" customFormat="1" ht="17.100000000000001" customHeight="1" x14ac:dyDescent="0.25">
      <c r="A22" s="205">
        <v>9</v>
      </c>
      <c r="B22" s="206" t="s">
        <v>766</v>
      </c>
      <c r="C22" s="207">
        <v>1963.2714395670002</v>
      </c>
      <c r="D22" s="207">
        <v>1963.2714395670002</v>
      </c>
      <c r="E22" s="207">
        <v>0</v>
      </c>
      <c r="F22" s="207">
        <f t="shared" si="0"/>
        <v>1963.2714395670002</v>
      </c>
      <c r="G22" s="207"/>
      <c r="H22" s="207">
        <v>0</v>
      </c>
      <c r="I22" s="207">
        <v>0</v>
      </c>
      <c r="J22" s="207">
        <f t="shared" si="1"/>
        <v>0</v>
      </c>
      <c r="K22" s="207"/>
      <c r="L22" s="207">
        <f t="shared" si="2"/>
        <v>0</v>
      </c>
      <c r="M22" s="207">
        <f t="shared" si="3"/>
        <v>0</v>
      </c>
    </row>
    <row r="23" spans="1:13" s="24" customFormat="1" ht="17.100000000000001" customHeight="1" x14ac:dyDescent="0.25">
      <c r="A23" s="205">
        <v>10</v>
      </c>
      <c r="B23" s="206" t="s">
        <v>767</v>
      </c>
      <c r="C23" s="207">
        <v>2575.7174522347204</v>
      </c>
      <c r="D23" s="207">
        <v>2575.7174522347204</v>
      </c>
      <c r="E23" s="207">
        <v>0</v>
      </c>
      <c r="F23" s="207">
        <f t="shared" si="0"/>
        <v>2575.7174522347204</v>
      </c>
      <c r="G23" s="207"/>
      <c r="H23" s="207">
        <v>0</v>
      </c>
      <c r="I23" s="207">
        <v>0</v>
      </c>
      <c r="J23" s="207">
        <f t="shared" si="1"/>
        <v>0</v>
      </c>
      <c r="K23" s="207"/>
      <c r="L23" s="207">
        <f t="shared" si="2"/>
        <v>0</v>
      </c>
      <c r="M23" s="207">
        <f t="shared" si="3"/>
        <v>0</v>
      </c>
    </row>
    <row r="24" spans="1:13" s="24" customFormat="1" ht="17.100000000000001" customHeight="1" x14ac:dyDescent="0.25">
      <c r="A24" s="205">
        <v>11</v>
      </c>
      <c r="B24" s="206" t="s">
        <v>768</v>
      </c>
      <c r="C24" s="207">
        <v>2088.7129550754903</v>
      </c>
      <c r="D24" s="207">
        <v>2088.7129550754903</v>
      </c>
      <c r="E24" s="207">
        <v>0</v>
      </c>
      <c r="F24" s="207">
        <f t="shared" si="0"/>
        <v>2088.7129550754903</v>
      </c>
      <c r="G24" s="207"/>
      <c r="H24" s="207">
        <v>0</v>
      </c>
      <c r="I24" s="207">
        <v>0</v>
      </c>
      <c r="J24" s="207">
        <f t="shared" si="1"/>
        <v>0</v>
      </c>
      <c r="K24" s="207"/>
      <c r="L24" s="207">
        <f t="shared" si="2"/>
        <v>0</v>
      </c>
      <c r="M24" s="207">
        <f t="shared" si="3"/>
        <v>0</v>
      </c>
    </row>
    <row r="25" spans="1:13" s="24" customFormat="1" ht="17.100000000000001" customHeight="1" x14ac:dyDescent="0.25">
      <c r="A25" s="205">
        <v>12</v>
      </c>
      <c r="B25" s="206" t="s">
        <v>769</v>
      </c>
      <c r="C25" s="207">
        <v>3438.5703313190406</v>
      </c>
      <c r="D25" s="207">
        <v>3438.5703313190402</v>
      </c>
      <c r="E25" s="207">
        <v>0</v>
      </c>
      <c r="F25" s="207">
        <f t="shared" si="0"/>
        <v>3438.5703313190402</v>
      </c>
      <c r="G25" s="207"/>
      <c r="H25" s="207">
        <v>0</v>
      </c>
      <c r="I25" s="207">
        <v>0</v>
      </c>
      <c r="J25" s="207">
        <f t="shared" si="1"/>
        <v>0</v>
      </c>
      <c r="K25" s="207"/>
      <c r="L25" s="207">
        <f t="shared" si="2"/>
        <v>4.5474735088646412E-13</v>
      </c>
      <c r="M25" s="207">
        <f t="shared" si="3"/>
        <v>4.5474735088646412E-13</v>
      </c>
    </row>
    <row r="26" spans="1:13" s="24" customFormat="1" ht="17.100000000000001" customHeight="1" x14ac:dyDescent="0.25">
      <c r="A26" s="205">
        <v>13</v>
      </c>
      <c r="B26" s="206" t="s">
        <v>770</v>
      </c>
      <c r="C26" s="207">
        <v>994.34446676100004</v>
      </c>
      <c r="D26" s="207">
        <v>994.34446676100004</v>
      </c>
      <c r="E26" s="207">
        <v>0</v>
      </c>
      <c r="F26" s="207">
        <f t="shared" si="0"/>
        <v>994.34446676100004</v>
      </c>
      <c r="G26" s="207"/>
      <c r="H26" s="207">
        <v>0</v>
      </c>
      <c r="I26" s="207">
        <v>0</v>
      </c>
      <c r="J26" s="207">
        <f t="shared" si="1"/>
        <v>0</v>
      </c>
      <c r="K26" s="207"/>
      <c r="L26" s="207">
        <f t="shared" si="2"/>
        <v>0</v>
      </c>
      <c r="M26" s="207">
        <f t="shared" si="3"/>
        <v>0</v>
      </c>
    </row>
    <row r="27" spans="1:13" s="24" customFormat="1" ht="17.100000000000001" customHeight="1" x14ac:dyDescent="0.25">
      <c r="A27" s="205">
        <v>14</v>
      </c>
      <c r="B27" s="206" t="s">
        <v>771</v>
      </c>
      <c r="C27" s="207">
        <v>662.67650648258996</v>
      </c>
      <c r="D27" s="207">
        <v>662.67650648258996</v>
      </c>
      <c r="E27" s="207">
        <v>0</v>
      </c>
      <c r="F27" s="207">
        <f t="shared" si="0"/>
        <v>662.67650648258996</v>
      </c>
      <c r="G27" s="207"/>
      <c r="H27" s="207">
        <v>0</v>
      </c>
      <c r="I27" s="207">
        <v>0</v>
      </c>
      <c r="J27" s="207">
        <f t="shared" si="1"/>
        <v>0</v>
      </c>
      <c r="K27" s="207"/>
      <c r="L27" s="207">
        <f t="shared" si="2"/>
        <v>0</v>
      </c>
      <c r="M27" s="207">
        <f t="shared" si="3"/>
        <v>0</v>
      </c>
    </row>
    <row r="28" spans="1:13" s="24" customFormat="1" ht="17.100000000000001" customHeight="1" x14ac:dyDescent="0.25">
      <c r="A28" s="205">
        <v>15</v>
      </c>
      <c r="B28" s="206" t="s">
        <v>772</v>
      </c>
      <c r="C28" s="207">
        <v>1233.654109434</v>
      </c>
      <c r="D28" s="207">
        <v>1233.654109434</v>
      </c>
      <c r="E28" s="207">
        <v>0</v>
      </c>
      <c r="F28" s="207">
        <f t="shared" si="0"/>
        <v>1233.654109434</v>
      </c>
      <c r="G28" s="207"/>
      <c r="H28" s="207">
        <v>0</v>
      </c>
      <c r="I28" s="207">
        <v>0</v>
      </c>
      <c r="J28" s="207">
        <f t="shared" si="1"/>
        <v>0</v>
      </c>
      <c r="K28" s="207"/>
      <c r="L28" s="207">
        <f t="shared" si="2"/>
        <v>0</v>
      </c>
      <c r="M28" s="207">
        <f t="shared" si="3"/>
        <v>0</v>
      </c>
    </row>
    <row r="29" spans="1:13" s="24" customFormat="1" ht="17.100000000000001" customHeight="1" x14ac:dyDescent="0.25">
      <c r="A29" s="205">
        <v>16</v>
      </c>
      <c r="B29" s="206" t="s">
        <v>773</v>
      </c>
      <c r="C29" s="207">
        <v>1423.3167784081804</v>
      </c>
      <c r="D29" s="207">
        <v>1423.3167784081802</v>
      </c>
      <c r="E29" s="207">
        <v>0</v>
      </c>
      <c r="F29" s="207">
        <f t="shared" si="0"/>
        <v>1423.3167784081802</v>
      </c>
      <c r="G29" s="207"/>
      <c r="H29" s="207">
        <v>0</v>
      </c>
      <c r="I29" s="207">
        <v>0</v>
      </c>
      <c r="J29" s="207">
        <f t="shared" si="1"/>
        <v>0</v>
      </c>
      <c r="K29" s="207"/>
      <c r="L29" s="207">
        <f t="shared" si="2"/>
        <v>2.2737367544323206E-13</v>
      </c>
      <c r="M29" s="207">
        <f t="shared" si="3"/>
        <v>2.2737367544323206E-13</v>
      </c>
    </row>
    <row r="30" spans="1:13" s="24" customFormat="1" ht="17.100000000000001" customHeight="1" x14ac:dyDescent="0.25">
      <c r="A30" s="205">
        <v>17</v>
      </c>
      <c r="B30" s="206" t="s">
        <v>774</v>
      </c>
      <c r="C30" s="207">
        <v>874.35259468776007</v>
      </c>
      <c r="D30" s="207">
        <v>874.35259468776007</v>
      </c>
      <c r="E30" s="207">
        <v>0</v>
      </c>
      <c r="F30" s="207">
        <f t="shared" si="0"/>
        <v>874.35259468776007</v>
      </c>
      <c r="G30" s="207"/>
      <c r="H30" s="207">
        <v>0</v>
      </c>
      <c r="I30" s="207">
        <v>0</v>
      </c>
      <c r="J30" s="207">
        <f t="shared" si="1"/>
        <v>0</v>
      </c>
      <c r="K30" s="207"/>
      <c r="L30" s="207">
        <f t="shared" si="2"/>
        <v>0</v>
      </c>
      <c r="M30" s="207">
        <f t="shared" si="3"/>
        <v>0</v>
      </c>
    </row>
    <row r="31" spans="1:13" s="24" customFormat="1" ht="17.100000000000001" customHeight="1" x14ac:dyDescent="0.25">
      <c r="A31" s="205">
        <v>18</v>
      </c>
      <c r="B31" s="206" t="s">
        <v>775</v>
      </c>
      <c r="C31" s="207">
        <v>807.86402633799003</v>
      </c>
      <c r="D31" s="207">
        <v>807.86402633798991</v>
      </c>
      <c r="E31" s="207">
        <v>0</v>
      </c>
      <c r="F31" s="207">
        <f t="shared" si="0"/>
        <v>807.86402633798991</v>
      </c>
      <c r="G31" s="207"/>
      <c r="H31" s="207">
        <v>0</v>
      </c>
      <c r="I31" s="207">
        <v>0</v>
      </c>
      <c r="J31" s="207">
        <f t="shared" si="1"/>
        <v>0</v>
      </c>
      <c r="K31" s="207"/>
      <c r="L31" s="207">
        <f t="shared" si="2"/>
        <v>1.1368683772161603E-13</v>
      </c>
      <c r="M31" s="207">
        <f t="shared" si="3"/>
        <v>1.1368683772161603E-13</v>
      </c>
    </row>
    <row r="32" spans="1:13" s="24" customFormat="1" ht="17.100000000000001" customHeight="1" x14ac:dyDescent="0.25">
      <c r="A32" s="205">
        <v>19</v>
      </c>
      <c r="B32" s="206" t="s">
        <v>776</v>
      </c>
      <c r="C32" s="207">
        <v>543.32123232285005</v>
      </c>
      <c r="D32" s="207">
        <v>543.32123232285005</v>
      </c>
      <c r="E32" s="207">
        <v>0</v>
      </c>
      <c r="F32" s="207">
        <f t="shared" si="0"/>
        <v>543.32123232285005</v>
      </c>
      <c r="G32" s="207"/>
      <c r="H32" s="207">
        <v>0</v>
      </c>
      <c r="I32" s="207">
        <v>0</v>
      </c>
      <c r="J32" s="207">
        <f t="shared" si="1"/>
        <v>0</v>
      </c>
      <c r="K32" s="207"/>
      <c r="L32" s="207">
        <f t="shared" si="2"/>
        <v>0</v>
      </c>
      <c r="M32" s="207">
        <f t="shared" si="3"/>
        <v>0</v>
      </c>
    </row>
    <row r="33" spans="1:13" s="24" customFormat="1" ht="17.100000000000001" customHeight="1" x14ac:dyDescent="0.25">
      <c r="A33" s="205">
        <v>20</v>
      </c>
      <c r="B33" s="206" t="s">
        <v>777</v>
      </c>
      <c r="C33" s="207">
        <v>553.9384643999399</v>
      </c>
      <c r="D33" s="207">
        <v>553.93846439994002</v>
      </c>
      <c r="E33" s="207">
        <v>0</v>
      </c>
      <c r="F33" s="207">
        <f t="shared" si="0"/>
        <v>553.93846439994002</v>
      </c>
      <c r="G33" s="207"/>
      <c r="H33" s="207">
        <v>0</v>
      </c>
      <c r="I33" s="207">
        <v>0</v>
      </c>
      <c r="J33" s="207">
        <f t="shared" si="1"/>
        <v>0</v>
      </c>
      <c r="K33" s="207"/>
      <c r="L33" s="207">
        <f t="shared" si="2"/>
        <v>-1.1368683772161603E-13</v>
      </c>
      <c r="M33" s="207">
        <f t="shared" si="3"/>
        <v>-1.1368683772161603E-13</v>
      </c>
    </row>
    <row r="34" spans="1:13" s="24" customFormat="1" ht="17.100000000000001" customHeight="1" x14ac:dyDescent="0.25">
      <c r="A34" s="205">
        <v>21</v>
      </c>
      <c r="B34" s="206" t="s">
        <v>778</v>
      </c>
      <c r="C34" s="207">
        <v>716.0391256298401</v>
      </c>
      <c r="D34" s="207">
        <v>716.03912562983987</v>
      </c>
      <c r="E34" s="207">
        <v>0</v>
      </c>
      <c r="F34" s="207">
        <f t="shared" si="0"/>
        <v>716.03912562983987</v>
      </c>
      <c r="G34" s="207"/>
      <c r="H34" s="207">
        <v>0</v>
      </c>
      <c r="I34" s="207">
        <v>0</v>
      </c>
      <c r="J34" s="207">
        <f t="shared" si="1"/>
        <v>0</v>
      </c>
      <c r="K34" s="207"/>
      <c r="L34" s="207">
        <f t="shared" si="2"/>
        <v>2.2737367544323206E-13</v>
      </c>
      <c r="M34" s="207">
        <f t="shared" si="3"/>
        <v>2.2737367544323206E-13</v>
      </c>
    </row>
    <row r="35" spans="1:13" s="24" customFormat="1" ht="17.100000000000001" customHeight="1" x14ac:dyDescent="0.25">
      <c r="A35" s="205">
        <v>22</v>
      </c>
      <c r="B35" s="206" t="s">
        <v>779</v>
      </c>
      <c r="C35" s="207">
        <v>883.08908080371009</v>
      </c>
      <c r="D35" s="207">
        <v>883.08908080371009</v>
      </c>
      <c r="E35" s="207">
        <v>0</v>
      </c>
      <c r="F35" s="207">
        <f t="shared" si="0"/>
        <v>883.08908080371009</v>
      </c>
      <c r="G35" s="207"/>
      <c r="H35" s="207">
        <v>0</v>
      </c>
      <c r="I35" s="207">
        <v>0</v>
      </c>
      <c r="J35" s="207">
        <f t="shared" si="1"/>
        <v>0</v>
      </c>
      <c r="K35" s="207"/>
      <c r="L35" s="207">
        <f t="shared" si="2"/>
        <v>0</v>
      </c>
      <c r="M35" s="207">
        <f t="shared" si="3"/>
        <v>0</v>
      </c>
    </row>
    <row r="36" spans="1:13" s="24" customFormat="1" ht="17.100000000000001" customHeight="1" x14ac:dyDescent="0.25">
      <c r="A36" s="205">
        <v>23</v>
      </c>
      <c r="B36" s="206" t="s">
        <v>780</v>
      </c>
      <c r="C36" s="207">
        <v>477.75552278211006</v>
      </c>
      <c r="D36" s="207">
        <v>477.75552278210995</v>
      </c>
      <c r="E36" s="207">
        <v>0</v>
      </c>
      <c r="F36" s="207">
        <f t="shared" si="0"/>
        <v>477.75552278210995</v>
      </c>
      <c r="G36" s="207"/>
      <c r="H36" s="207">
        <v>0</v>
      </c>
      <c r="I36" s="207">
        <v>0</v>
      </c>
      <c r="J36" s="207">
        <f t="shared" si="1"/>
        <v>0</v>
      </c>
      <c r="K36" s="207"/>
      <c r="L36" s="207">
        <f t="shared" si="2"/>
        <v>1.1368683772161603E-13</v>
      </c>
      <c r="M36" s="207">
        <f t="shared" si="3"/>
        <v>1.1368683772161603E-13</v>
      </c>
    </row>
    <row r="37" spans="1:13" s="24" customFormat="1" ht="17.100000000000001" customHeight="1" x14ac:dyDescent="0.25">
      <c r="A37" s="205">
        <v>24</v>
      </c>
      <c r="B37" s="206" t="s">
        <v>781</v>
      </c>
      <c r="C37" s="207">
        <v>866.23901506152015</v>
      </c>
      <c r="D37" s="207">
        <v>866.23901506152015</v>
      </c>
      <c r="E37" s="207">
        <v>0</v>
      </c>
      <c r="F37" s="207">
        <f t="shared" si="0"/>
        <v>866.23901506152015</v>
      </c>
      <c r="G37" s="207"/>
      <c r="H37" s="207">
        <v>0</v>
      </c>
      <c r="I37" s="207">
        <v>0</v>
      </c>
      <c r="J37" s="207">
        <f t="shared" si="1"/>
        <v>0</v>
      </c>
      <c r="K37" s="207"/>
      <c r="L37" s="207">
        <f t="shared" si="2"/>
        <v>0</v>
      </c>
      <c r="M37" s="207">
        <f t="shared" si="3"/>
        <v>0</v>
      </c>
    </row>
    <row r="38" spans="1:13" s="24" customFormat="1" ht="17.100000000000001" customHeight="1" x14ac:dyDescent="0.25">
      <c r="A38" s="205">
        <v>25</v>
      </c>
      <c r="B38" s="206" t="s">
        <v>782</v>
      </c>
      <c r="C38" s="207">
        <v>2579.6678120674751</v>
      </c>
      <c r="D38" s="207">
        <v>2579.6678120674751</v>
      </c>
      <c r="E38" s="207">
        <v>0</v>
      </c>
      <c r="F38" s="207">
        <f t="shared" si="0"/>
        <v>2579.6678120674751</v>
      </c>
      <c r="G38" s="207"/>
      <c r="H38" s="207">
        <v>0</v>
      </c>
      <c r="I38" s="207">
        <v>0</v>
      </c>
      <c r="J38" s="207">
        <f t="shared" si="1"/>
        <v>0</v>
      </c>
      <c r="K38" s="207"/>
      <c r="L38" s="207">
        <f t="shared" si="2"/>
        <v>0</v>
      </c>
      <c r="M38" s="207">
        <f t="shared" si="3"/>
        <v>0</v>
      </c>
    </row>
    <row r="39" spans="1:13" s="24" customFormat="1" ht="17.100000000000001" customHeight="1" x14ac:dyDescent="0.25">
      <c r="A39" s="205">
        <v>26</v>
      </c>
      <c r="B39" s="206" t="s">
        <v>783</v>
      </c>
      <c r="C39" s="207">
        <v>2253.7192472276638</v>
      </c>
      <c r="D39" s="207">
        <v>2253.7192472276638</v>
      </c>
      <c r="E39" s="207">
        <v>0</v>
      </c>
      <c r="F39" s="207">
        <f t="shared" si="0"/>
        <v>2253.7192472276638</v>
      </c>
      <c r="G39" s="207"/>
      <c r="H39" s="207">
        <v>0</v>
      </c>
      <c r="I39" s="207">
        <v>0</v>
      </c>
      <c r="J39" s="207">
        <f t="shared" si="1"/>
        <v>0</v>
      </c>
      <c r="K39" s="207"/>
      <c r="L39" s="207">
        <f t="shared" si="2"/>
        <v>0</v>
      </c>
      <c r="M39" s="207">
        <f t="shared" si="3"/>
        <v>0</v>
      </c>
    </row>
    <row r="40" spans="1:13" s="24" customFormat="1" ht="17.100000000000001" customHeight="1" x14ac:dyDescent="0.25">
      <c r="A40" s="205">
        <v>27</v>
      </c>
      <c r="B40" s="206" t="s">
        <v>784</v>
      </c>
      <c r="C40" s="207">
        <v>2393.4947382029204</v>
      </c>
      <c r="D40" s="207">
        <v>2393.49473820292</v>
      </c>
      <c r="E40" s="207">
        <v>0</v>
      </c>
      <c r="F40" s="207">
        <f t="shared" si="0"/>
        <v>2393.49473820292</v>
      </c>
      <c r="G40" s="207"/>
      <c r="H40" s="207">
        <v>0</v>
      </c>
      <c r="I40" s="207">
        <v>0</v>
      </c>
      <c r="J40" s="207">
        <f t="shared" si="1"/>
        <v>0</v>
      </c>
      <c r="K40" s="207"/>
      <c r="L40" s="207">
        <f t="shared" si="2"/>
        <v>4.5474735088646412E-13</v>
      </c>
      <c r="M40" s="207">
        <f t="shared" si="3"/>
        <v>4.5474735088646412E-13</v>
      </c>
    </row>
    <row r="41" spans="1:13" s="24" customFormat="1" ht="17.100000000000001" customHeight="1" x14ac:dyDescent="0.25">
      <c r="A41" s="205">
        <v>28</v>
      </c>
      <c r="B41" s="206" t="s">
        <v>785</v>
      </c>
      <c r="C41" s="207">
        <v>6551.4143235211977</v>
      </c>
      <c r="D41" s="207">
        <v>6551.4143235211986</v>
      </c>
      <c r="E41" s="207">
        <v>0</v>
      </c>
      <c r="F41" s="207">
        <f t="shared" si="0"/>
        <v>6551.4143235211986</v>
      </c>
      <c r="G41" s="207"/>
      <c r="H41" s="207">
        <v>0</v>
      </c>
      <c r="I41" s="207">
        <v>0</v>
      </c>
      <c r="J41" s="207">
        <f t="shared" si="1"/>
        <v>0</v>
      </c>
      <c r="K41" s="207"/>
      <c r="L41" s="207">
        <f t="shared" si="2"/>
        <v>-9.0949470177292824E-13</v>
      </c>
      <c r="M41" s="207">
        <f t="shared" si="3"/>
        <v>-9.0949470177292824E-13</v>
      </c>
    </row>
    <row r="42" spans="1:13" s="24" customFormat="1" ht="17.100000000000001" customHeight="1" x14ac:dyDescent="0.25">
      <c r="A42" s="205">
        <v>29</v>
      </c>
      <c r="B42" s="206" t="s">
        <v>786</v>
      </c>
      <c r="C42" s="207">
        <v>875.96802330749995</v>
      </c>
      <c r="D42" s="207">
        <v>875.96802330750029</v>
      </c>
      <c r="E42" s="207">
        <v>0</v>
      </c>
      <c r="F42" s="207">
        <f t="shared" si="0"/>
        <v>875.96802330750029</v>
      </c>
      <c r="G42" s="207"/>
      <c r="H42" s="207">
        <v>0</v>
      </c>
      <c r="I42" s="207">
        <v>0</v>
      </c>
      <c r="J42" s="207">
        <f t="shared" si="1"/>
        <v>0</v>
      </c>
      <c r="K42" s="207"/>
      <c r="L42" s="207">
        <f t="shared" si="2"/>
        <v>-3.4106051316484809E-13</v>
      </c>
      <c r="M42" s="207">
        <f t="shared" si="3"/>
        <v>-3.4106051316484809E-13</v>
      </c>
    </row>
    <row r="43" spans="1:13" s="24" customFormat="1" ht="17.100000000000001" customHeight="1" x14ac:dyDescent="0.25">
      <c r="A43" s="205">
        <v>30</v>
      </c>
      <c r="B43" s="206" t="s">
        <v>787</v>
      </c>
      <c r="C43" s="207">
        <v>2584.9583329867055</v>
      </c>
      <c r="D43" s="207">
        <v>2584.9583329867055</v>
      </c>
      <c r="E43" s="207">
        <v>0</v>
      </c>
      <c r="F43" s="207">
        <f t="shared" si="0"/>
        <v>2584.9583329867055</v>
      </c>
      <c r="G43" s="207"/>
      <c r="H43" s="207">
        <v>0</v>
      </c>
      <c r="I43" s="207">
        <v>0</v>
      </c>
      <c r="J43" s="207">
        <f t="shared" si="1"/>
        <v>0</v>
      </c>
      <c r="K43" s="207"/>
      <c r="L43" s="207">
        <f t="shared" si="2"/>
        <v>0</v>
      </c>
      <c r="M43" s="207">
        <f t="shared" si="3"/>
        <v>0</v>
      </c>
    </row>
    <row r="44" spans="1:13" s="24" customFormat="1" ht="17.100000000000001" customHeight="1" x14ac:dyDescent="0.25">
      <c r="A44" s="205">
        <v>31</v>
      </c>
      <c r="B44" s="206" t="s">
        <v>788</v>
      </c>
      <c r="C44" s="207">
        <v>5408.405254395303</v>
      </c>
      <c r="D44" s="207">
        <v>5408.405254395303</v>
      </c>
      <c r="E44" s="207">
        <v>0</v>
      </c>
      <c r="F44" s="207">
        <f t="shared" si="0"/>
        <v>5408.405254395303</v>
      </c>
      <c r="G44" s="207"/>
      <c r="H44" s="207">
        <v>0</v>
      </c>
      <c r="I44" s="207">
        <v>0</v>
      </c>
      <c r="J44" s="207">
        <f t="shared" si="1"/>
        <v>0</v>
      </c>
      <c r="K44" s="207"/>
      <c r="L44" s="207">
        <f t="shared" si="2"/>
        <v>0</v>
      </c>
      <c r="M44" s="207">
        <f t="shared" si="3"/>
        <v>0</v>
      </c>
    </row>
    <row r="45" spans="1:13" s="24" customFormat="1" ht="17.100000000000001" customHeight="1" x14ac:dyDescent="0.25">
      <c r="A45" s="205">
        <v>32</v>
      </c>
      <c r="B45" s="206" t="s">
        <v>789</v>
      </c>
      <c r="C45" s="207">
        <v>1262.14357623975</v>
      </c>
      <c r="D45" s="207">
        <v>1262.14357623975</v>
      </c>
      <c r="E45" s="207">
        <v>0</v>
      </c>
      <c r="F45" s="207">
        <f t="shared" si="0"/>
        <v>1262.14357623975</v>
      </c>
      <c r="G45" s="207"/>
      <c r="H45" s="207">
        <v>0</v>
      </c>
      <c r="I45" s="207">
        <v>0</v>
      </c>
      <c r="J45" s="207">
        <f t="shared" si="1"/>
        <v>0</v>
      </c>
      <c r="K45" s="207"/>
      <c r="L45" s="207">
        <f t="shared" si="2"/>
        <v>0</v>
      </c>
      <c r="M45" s="207">
        <f t="shared" si="3"/>
        <v>0</v>
      </c>
    </row>
    <row r="46" spans="1:13" s="24" customFormat="1" ht="17.100000000000001" customHeight="1" x14ac:dyDescent="0.25">
      <c r="A46" s="205">
        <v>33</v>
      </c>
      <c r="B46" s="206" t="s">
        <v>790</v>
      </c>
      <c r="C46" s="207">
        <v>1523.0801142845082</v>
      </c>
      <c r="D46" s="207">
        <v>1523.0801142845082</v>
      </c>
      <c r="E46" s="207">
        <v>0</v>
      </c>
      <c r="F46" s="207">
        <f t="shared" si="0"/>
        <v>1523.0801142845082</v>
      </c>
      <c r="G46" s="207"/>
      <c r="H46" s="207">
        <v>0</v>
      </c>
      <c r="I46" s="207">
        <v>0</v>
      </c>
      <c r="J46" s="207">
        <f t="shared" si="1"/>
        <v>0</v>
      </c>
      <c r="K46" s="207"/>
      <c r="L46" s="207">
        <f t="shared" si="2"/>
        <v>0</v>
      </c>
      <c r="M46" s="207">
        <f t="shared" si="3"/>
        <v>0</v>
      </c>
    </row>
    <row r="47" spans="1:13" s="24" customFormat="1" ht="17.100000000000001" customHeight="1" x14ac:dyDescent="0.25">
      <c r="A47" s="205">
        <v>34</v>
      </c>
      <c r="B47" s="206" t="s">
        <v>791</v>
      </c>
      <c r="C47" s="207">
        <v>1423.0026382476599</v>
      </c>
      <c r="D47" s="207">
        <v>1423.0026382476601</v>
      </c>
      <c r="E47" s="207">
        <v>0</v>
      </c>
      <c r="F47" s="207">
        <f t="shared" si="0"/>
        <v>1423.0026382476601</v>
      </c>
      <c r="G47" s="207"/>
      <c r="H47" s="207">
        <v>0</v>
      </c>
      <c r="I47" s="207">
        <v>0</v>
      </c>
      <c r="J47" s="207">
        <f t="shared" si="1"/>
        <v>0</v>
      </c>
      <c r="K47" s="207"/>
      <c r="L47" s="207">
        <f t="shared" si="2"/>
        <v>-2.2737367544323206E-13</v>
      </c>
      <c r="M47" s="207">
        <f t="shared" si="3"/>
        <v>-2.2737367544323206E-13</v>
      </c>
    </row>
    <row r="48" spans="1:13" s="24" customFormat="1" ht="17.100000000000001" customHeight="1" x14ac:dyDescent="0.25">
      <c r="A48" s="205">
        <v>35</v>
      </c>
      <c r="B48" s="206" t="s">
        <v>792</v>
      </c>
      <c r="C48" s="207">
        <v>794.92470377876987</v>
      </c>
      <c r="D48" s="207">
        <v>794.92470377876987</v>
      </c>
      <c r="E48" s="207">
        <v>0</v>
      </c>
      <c r="F48" s="207">
        <f t="shared" si="0"/>
        <v>794.92470377876987</v>
      </c>
      <c r="G48" s="207"/>
      <c r="H48" s="207">
        <v>0</v>
      </c>
      <c r="I48" s="207">
        <v>0</v>
      </c>
      <c r="J48" s="207">
        <f t="shared" si="1"/>
        <v>0</v>
      </c>
      <c r="K48" s="207"/>
      <c r="L48" s="207">
        <f t="shared" si="2"/>
        <v>0</v>
      </c>
      <c r="M48" s="207">
        <f t="shared" si="3"/>
        <v>0</v>
      </c>
    </row>
    <row r="49" spans="1:13" s="24" customFormat="1" ht="17.100000000000001" customHeight="1" x14ac:dyDescent="0.25">
      <c r="A49" s="205">
        <v>36</v>
      </c>
      <c r="B49" s="206" t="s">
        <v>793</v>
      </c>
      <c r="C49" s="207">
        <v>168.58011541761005</v>
      </c>
      <c r="D49" s="207">
        <v>168.58011541761002</v>
      </c>
      <c r="E49" s="207">
        <v>0</v>
      </c>
      <c r="F49" s="207">
        <f t="shared" si="0"/>
        <v>168.58011541761002</v>
      </c>
      <c r="G49" s="207"/>
      <c r="H49" s="207">
        <v>0</v>
      </c>
      <c r="I49" s="207">
        <v>0</v>
      </c>
      <c r="J49" s="207">
        <f t="shared" si="1"/>
        <v>0</v>
      </c>
      <c r="K49" s="207"/>
      <c r="L49" s="207">
        <f t="shared" si="2"/>
        <v>2.8421709430404007E-14</v>
      </c>
      <c r="M49" s="207">
        <f t="shared" si="3"/>
        <v>2.8421709430404007E-14</v>
      </c>
    </row>
    <row r="50" spans="1:13" s="24" customFormat="1" ht="17.100000000000001" customHeight="1" x14ac:dyDescent="0.25">
      <c r="A50" s="205">
        <v>37</v>
      </c>
      <c r="B50" s="206" t="s">
        <v>794</v>
      </c>
      <c r="C50" s="207">
        <v>3399.2472988717204</v>
      </c>
      <c r="D50" s="207">
        <v>3399.2472988717204</v>
      </c>
      <c r="E50" s="207">
        <v>0</v>
      </c>
      <c r="F50" s="207">
        <f t="shared" si="0"/>
        <v>3399.2472988717204</v>
      </c>
      <c r="G50" s="207"/>
      <c r="H50" s="207">
        <v>0</v>
      </c>
      <c r="I50" s="207">
        <v>0</v>
      </c>
      <c r="J50" s="207">
        <f t="shared" si="1"/>
        <v>0</v>
      </c>
      <c r="K50" s="207"/>
      <c r="L50" s="207">
        <f t="shared" si="2"/>
        <v>0</v>
      </c>
      <c r="M50" s="207">
        <f t="shared" si="3"/>
        <v>0</v>
      </c>
    </row>
    <row r="51" spans="1:13" s="24" customFormat="1" ht="17.100000000000001" customHeight="1" x14ac:dyDescent="0.25">
      <c r="A51" s="205">
        <v>38</v>
      </c>
      <c r="B51" s="206" t="s">
        <v>795</v>
      </c>
      <c r="C51" s="207">
        <v>2234.1424712554563</v>
      </c>
      <c r="D51" s="207">
        <v>2234.1424712554558</v>
      </c>
      <c r="E51" s="207">
        <v>0</v>
      </c>
      <c r="F51" s="207">
        <f t="shared" si="0"/>
        <v>2234.1424712554558</v>
      </c>
      <c r="G51" s="207"/>
      <c r="H51" s="207">
        <v>0</v>
      </c>
      <c r="I51" s="207">
        <v>0</v>
      </c>
      <c r="J51" s="207">
        <f t="shared" si="1"/>
        <v>0</v>
      </c>
      <c r="K51" s="207"/>
      <c r="L51" s="207">
        <f t="shared" si="2"/>
        <v>4.5474735088646412E-13</v>
      </c>
      <c r="M51" s="207">
        <f t="shared" si="3"/>
        <v>4.5474735088646412E-13</v>
      </c>
    </row>
    <row r="52" spans="1:13" s="24" customFormat="1" ht="17.100000000000001" customHeight="1" x14ac:dyDescent="0.25">
      <c r="A52" s="205">
        <v>39</v>
      </c>
      <c r="B52" s="206" t="s">
        <v>796</v>
      </c>
      <c r="C52" s="207">
        <v>1289.0860572257402</v>
      </c>
      <c r="D52" s="207">
        <v>1289.0860572257402</v>
      </c>
      <c r="E52" s="207">
        <v>0</v>
      </c>
      <c r="F52" s="207">
        <f t="shared" si="0"/>
        <v>1289.0860572257402</v>
      </c>
      <c r="G52" s="207"/>
      <c r="H52" s="207">
        <v>0</v>
      </c>
      <c r="I52" s="207">
        <v>0</v>
      </c>
      <c r="J52" s="207">
        <f t="shared" si="1"/>
        <v>0</v>
      </c>
      <c r="K52" s="207"/>
      <c r="L52" s="207">
        <f t="shared" si="2"/>
        <v>0</v>
      </c>
      <c r="M52" s="207">
        <f t="shared" si="3"/>
        <v>0</v>
      </c>
    </row>
    <row r="53" spans="1:13" s="24" customFormat="1" ht="17.100000000000001" customHeight="1" x14ac:dyDescent="0.25">
      <c r="A53" s="205">
        <v>40</v>
      </c>
      <c r="B53" s="206" t="s">
        <v>797</v>
      </c>
      <c r="C53" s="207">
        <v>290.56042625843708</v>
      </c>
      <c r="D53" s="207">
        <v>290.56042625843708</v>
      </c>
      <c r="E53" s="207">
        <v>0</v>
      </c>
      <c r="F53" s="207">
        <f t="shared" si="0"/>
        <v>290.56042625843708</v>
      </c>
      <c r="G53" s="207"/>
      <c r="H53" s="207">
        <v>0</v>
      </c>
      <c r="I53" s="207">
        <v>0</v>
      </c>
      <c r="J53" s="207">
        <f t="shared" si="1"/>
        <v>0</v>
      </c>
      <c r="K53" s="207"/>
      <c r="L53" s="207">
        <f t="shared" si="2"/>
        <v>0</v>
      </c>
      <c r="M53" s="207">
        <f t="shared" si="3"/>
        <v>0</v>
      </c>
    </row>
    <row r="54" spans="1:13" s="24" customFormat="1" ht="17.100000000000001" customHeight="1" x14ac:dyDescent="0.25">
      <c r="A54" s="205">
        <v>41</v>
      </c>
      <c r="B54" s="206" t="s">
        <v>798</v>
      </c>
      <c r="C54" s="207">
        <v>4854.3386245881748</v>
      </c>
      <c r="D54" s="207">
        <v>4854.3386245881738</v>
      </c>
      <c r="E54" s="207">
        <v>0</v>
      </c>
      <c r="F54" s="207">
        <f t="shared" si="0"/>
        <v>4854.3386245881738</v>
      </c>
      <c r="G54" s="207"/>
      <c r="H54" s="207">
        <v>0</v>
      </c>
      <c r="I54" s="207">
        <v>0</v>
      </c>
      <c r="J54" s="207">
        <f t="shared" si="1"/>
        <v>0</v>
      </c>
      <c r="K54" s="207"/>
      <c r="L54" s="207">
        <f t="shared" si="2"/>
        <v>9.0949470177292824E-13</v>
      </c>
      <c r="M54" s="207">
        <f t="shared" si="3"/>
        <v>9.0949470177292824E-13</v>
      </c>
    </row>
    <row r="55" spans="1:13" s="24" customFormat="1" ht="17.100000000000001" customHeight="1" x14ac:dyDescent="0.25">
      <c r="A55" s="205">
        <v>42</v>
      </c>
      <c r="B55" s="206" t="s">
        <v>799</v>
      </c>
      <c r="C55" s="207">
        <v>2108.1065923956194</v>
      </c>
      <c r="D55" s="207">
        <v>2108.1065923956189</v>
      </c>
      <c r="E55" s="207">
        <v>0</v>
      </c>
      <c r="F55" s="207">
        <f t="shared" si="0"/>
        <v>2108.1065923956189</v>
      </c>
      <c r="G55" s="207"/>
      <c r="H55" s="207">
        <v>0</v>
      </c>
      <c r="I55" s="207">
        <v>0</v>
      </c>
      <c r="J55" s="207">
        <f t="shared" si="1"/>
        <v>0</v>
      </c>
      <c r="K55" s="207"/>
      <c r="L55" s="207">
        <f t="shared" si="2"/>
        <v>4.5474735088646412E-13</v>
      </c>
      <c r="M55" s="207">
        <f t="shared" si="3"/>
        <v>4.5474735088646412E-13</v>
      </c>
    </row>
    <row r="56" spans="1:13" s="24" customFormat="1" ht="17.100000000000001" customHeight="1" x14ac:dyDescent="0.25">
      <c r="A56" s="205">
        <v>43</v>
      </c>
      <c r="B56" s="206" t="s">
        <v>800</v>
      </c>
      <c r="C56" s="207">
        <v>858.76399173410982</v>
      </c>
      <c r="D56" s="207">
        <v>858.76399173411005</v>
      </c>
      <c r="E56" s="207">
        <v>0</v>
      </c>
      <c r="F56" s="207">
        <f t="shared" si="0"/>
        <v>858.76399173411005</v>
      </c>
      <c r="G56" s="207"/>
      <c r="H56" s="207">
        <v>0</v>
      </c>
      <c r="I56" s="207">
        <v>0</v>
      </c>
      <c r="J56" s="207">
        <f t="shared" si="1"/>
        <v>0</v>
      </c>
      <c r="K56" s="207"/>
      <c r="L56" s="207">
        <f t="shared" si="2"/>
        <v>-2.2737367544323206E-13</v>
      </c>
      <c r="M56" s="207">
        <f t="shared" si="3"/>
        <v>-2.2737367544323206E-13</v>
      </c>
    </row>
    <row r="57" spans="1:13" s="24" customFormat="1" ht="17.100000000000001" customHeight="1" x14ac:dyDescent="0.25">
      <c r="A57" s="205">
        <v>44</v>
      </c>
      <c r="B57" s="206" t="s">
        <v>801</v>
      </c>
      <c r="C57" s="207">
        <v>431.77911300000005</v>
      </c>
      <c r="D57" s="207">
        <v>431.77911300000005</v>
      </c>
      <c r="E57" s="207">
        <v>0</v>
      </c>
      <c r="F57" s="207">
        <f t="shared" si="0"/>
        <v>431.77911300000005</v>
      </c>
      <c r="G57" s="207"/>
      <c r="H57" s="207">
        <v>0</v>
      </c>
      <c r="I57" s="207">
        <v>0</v>
      </c>
      <c r="J57" s="207">
        <f t="shared" si="1"/>
        <v>0</v>
      </c>
      <c r="K57" s="207"/>
      <c r="L57" s="207">
        <f t="shared" si="2"/>
        <v>0</v>
      </c>
      <c r="M57" s="207">
        <f t="shared" si="3"/>
        <v>0</v>
      </c>
    </row>
    <row r="58" spans="1:13" s="24" customFormat="1" ht="17.100000000000001" customHeight="1" x14ac:dyDescent="0.25">
      <c r="A58" s="205">
        <v>45</v>
      </c>
      <c r="B58" s="206" t="s">
        <v>802</v>
      </c>
      <c r="C58" s="207">
        <v>1124.6153039886626</v>
      </c>
      <c r="D58" s="207">
        <v>1124.6153039886624</v>
      </c>
      <c r="E58" s="207">
        <v>0</v>
      </c>
      <c r="F58" s="207">
        <f t="shared" si="0"/>
        <v>1124.6153039886624</v>
      </c>
      <c r="G58" s="207"/>
      <c r="H58" s="207">
        <v>0</v>
      </c>
      <c r="I58" s="207">
        <v>0</v>
      </c>
      <c r="J58" s="207">
        <f t="shared" si="1"/>
        <v>0</v>
      </c>
      <c r="K58" s="207"/>
      <c r="L58" s="207">
        <f t="shared" si="2"/>
        <v>2.2737367544323206E-13</v>
      </c>
      <c r="M58" s="207">
        <f t="shared" si="3"/>
        <v>2.2737367544323206E-13</v>
      </c>
    </row>
    <row r="59" spans="1:13" s="24" customFormat="1" ht="17.100000000000001" customHeight="1" x14ac:dyDescent="0.25">
      <c r="A59" s="205">
        <v>46</v>
      </c>
      <c r="B59" s="206" t="s">
        <v>803</v>
      </c>
      <c r="C59" s="207">
        <v>420.09250792095008</v>
      </c>
      <c r="D59" s="207">
        <v>420.09250792095008</v>
      </c>
      <c r="E59" s="207">
        <v>0</v>
      </c>
      <c r="F59" s="207">
        <f t="shared" si="0"/>
        <v>420.09250792095008</v>
      </c>
      <c r="G59" s="207"/>
      <c r="H59" s="207">
        <v>0</v>
      </c>
      <c r="I59" s="207">
        <v>0</v>
      </c>
      <c r="J59" s="207">
        <f t="shared" si="1"/>
        <v>0</v>
      </c>
      <c r="K59" s="207"/>
      <c r="L59" s="207">
        <f t="shared" si="2"/>
        <v>0</v>
      </c>
      <c r="M59" s="207">
        <f t="shared" si="3"/>
        <v>0</v>
      </c>
    </row>
    <row r="60" spans="1:13" s="24" customFormat="1" ht="17.100000000000001" customHeight="1" x14ac:dyDescent="0.25">
      <c r="A60" s="205">
        <v>47</v>
      </c>
      <c r="B60" s="206" t="s">
        <v>804</v>
      </c>
      <c r="C60" s="207">
        <v>879.36190794641129</v>
      </c>
      <c r="D60" s="207">
        <v>879.36190794641107</v>
      </c>
      <c r="E60" s="207">
        <v>0</v>
      </c>
      <c r="F60" s="207">
        <f t="shared" si="0"/>
        <v>879.36190794641107</v>
      </c>
      <c r="G60" s="207"/>
      <c r="H60" s="207">
        <v>0</v>
      </c>
      <c r="I60" s="207">
        <v>0</v>
      </c>
      <c r="J60" s="207">
        <f t="shared" si="1"/>
        <v>0</v>
      </c>
      <c r="K60" s="207"/>
      <c r="L60" s="207">
        <f t="shared" si="2"/>
        <v>2.2737367544323206E-13</v>
      </c>
      <c r="M60" s="207">
        <f t="shared" si="3"/>
        <v>2.2737367544323206E-13</v>
      </c>
    </row>
    <row r="61" spans="1:13" s="24" customFormat="1" ht="17.100000000000001" customHeight="1" x14ac:dyDescent="0.25">
      <c r="A61" s="205">
        <v>48</v>
      </c>
      <c r="B61" s="206" t="s">
        <v>805</v>
      </c>
      <c r="C61" s="207">
        <v>1099.2605884835812</v>
      </c>
      <c r="D61" s="207">
        <v>1099.2605884835812</v>
      </c>
      <c r="E61" s="207">
        <v>0</v>
      </c>
      <c r="F61" s="207">
        <f t="shared" si="0"/>
        <v>1099.2605884835812</v>
      </c>
      <c r="G61" s="207"/>
      <c r="H61" s="207">
        <v>0</v>
      </c>
      <c r="I61" s="207">
        <v>0</v>
      </c>
      <c r="J61" s="207">
        <f t="shared" si="1"/>
        <v>0</v>
      </c>
      <c r="K61" s="207"/>
      <c r="L61" s="207">
        <f t="shared" si="2"/>
        <v>0</v>
      </c>
      <c r="M61" s="207">
        <f t="shared" si="3"/>
        <v>0</v>
      </c>
    </row>
    <row r="62" spans="1:13" s="24" customFormat="1" ht="17.100000000000001" customHeight="1" x14ac:dyDescent="0.25">
      <c r="A62" s="205">
        <v>49</v>
      </c>
      <c r="B62" s="206" t="s">
        <v>806</v>
      </c>
      <c r="C62" s="207">
        <v>2490.0560166270566</v>
      </c>
      <c r="D62" s="207">
        <v>2490.0560166270566</v>
      </c>
      <c r="E62" s="207">
        <v>0</v>
      </c>
      <c r="F62" s="207">
        <f t="shared" si="0"/>
        <v>2490.0560166270566</v>
      </c>
      <c r="G62" s="207"/>
      <c r="H62" s="207">
        <v>0</v>
      </c>
      <c r="I62" s="207">
        <v>0</v>
      </c>
      <c r="J62" s="207">
        <f t="shared" si="1"/>
        <v>0</v>
      </c>
      <c r="K62" s="207"/>
      <c r="L62" s="207">
        <f t="shared" si="2"/>
        <v>0</v>
      </c>
      <c r="M62" s="207">
        <f t="shared" si="3"/>
        <v>0</v>
      </c>
    </row>
    <row r="63" spans="1:13" s="24" customFormat="1" ht="17.100000000000001" customHeight="1" x14ac:dyDescent="0.25">
      <c r="A63" s="205">
        <v>50</v>
      </c>
      <c r="B63" s="206" t="s">
        <v>807</v>
      </c>
      <c r="C63" s="207">
        <v>2992.8781215724148</v>
      </c>
      <c r="D63" s="207">
        <v>2992.8781215724148</v>
      </c>
      <c r="E63" s="207">
        <v>0</v>
      </c>
      <c r="F63" s="207">
        <f t="shared" si="0"/>
        <v>2992.8781215724148</v>
      </c>
      <c r="G63" s="207"/>
      <c r="H63" s="207">
        <v>0</v>
      </c>
      <c r="I63" s="207">
        <v>0</v>
      </c>
      <c r="J63" s="207">
        <f t="shared" si="1"/>
        <v>0</v>
      </c>
      <c r="K63" s="207"/>
      <c r="L63" s="207">
        <f t="shared" si="2"/>
        <v>0</v>
      </c>
      <c r="M63" s="207">
        <f t="shared" si="3"/>
        <v>0</v>
      </c>
    </row>
    <row r="64" spans="1:13" s="24" customFormat="1" ht="17.100000000000001" customHeight="1" x14ac:dyDescent="0.25">
      <c r="A64" s="205">
        <v>51</v>
      </c>
      <c r="B64" s="206" t="s">
        <v>808</v>
      </c>
      <c r="C64" s="207">
        <v>561.86703854287316</v>
      </c>
      <c r="D64" s="207">
        <v>561.86703854287305</v>
      </c>
      <c r="E64" s="207">
        <v>0</v>
      </c>
      <c r="F64" s="207">
        <f t="shared" si="0"/>
        <v>561.86703854287305</v>
      </c>
      <c r="G64" s="207"/>
      <c r="H64" s="207">
        <v>0</v>
      </c>
      <c r="I64" s="207">
        <v>0</v>
      </c>
      <c r="J64" s="207">
        <f t="shared" si="1"/>
        <v>0</v>
      </c>
      <c r="K64" s="207"/>
      <c r="L64" s="207">
        <f t="shared" si="2"/>
        <v>1.1368683772161603E-13</v>
      </c>
      <c r="M64" s="207">
        <f t="shared" si="3"/>
        <v>1.1368683772161603E-13</v>
      </c>
    </row>
    <row r="65" spans="1:13" s="24" customFormat="1" ht="17.100000000000001" customHeight="1" x14ac:dyDescent="0.25">
      <c r="A65" s="205">
        <v>52</v>
      </c>
      <c r="B65" s="206" t="s">
        <v>558</v>
      </c>
      <c r="C65" s="207">
        <v>540.11398597869595</v>
      </c>
      <c r="D65" s="207">
        <v>540.11398597869595</v>
      </c>
      <c r="E65" s="207">
        <v>0</v>
      </c>
      <c r="F65" s="207">
        <f t="shared" si="0"/>
        <v>540.11398597869595</v>
      </c>
      <c r="G65" s="207"/>
      <c r="H65" s="207">
        <v>0</v>
      </c>
      <c r="I65" s="207">
        <v>0</v>
      </c>
      <c r="J65" s="207">
        <f t="shared" si="1"/>
        <v>0</v>
      </c>
      <c r="K65" s="207"/>
      <c r="L65" s="207">
        <f t="shared" si="2"/>
        <v>0</v>
      </c>
      <c r="M65" s="207">
        <f t="shared" si="3"/>
        <v>0</v>
      </c>
    </row>
    <row r="66" spans="1:13" s="24" customFormat="1" ht="17.100000000000001" customHeight="1" x14ac:dyDescent="0.25">
      <c r="A66" s="205">
        <v>53</v>
      </c>
      <c r="B66" s="206" t="s">
        <v>809</v>
      </c>
      <c r="C66" s="207">
        <v>327.20272275651928</v>
      </c>
      <c r="D66" s="207">
        <v>327.20272275651934</v>
      </c>
      <c r="E66" s="207">
        <v>0</v>
      </c>
      <c r="F66" s="207">
        <f t="shared" si="0"/>
        <v>327.20272275651934</v>
      </c>
      <c r="G66" s="207"/>
      <c r="H66" s="207">
        <v>0</v>
      </c>
      <c r="I66" s="207">
        <v>0</v>
      </c>
      <c r="J66" s="207">
        <f t="shared" si="1"/>
        <v>0</v>
      </c>
      <c r="K66" s="207"/>
      <c r="L66" s="207">
        <f t="shared" si="2"/>
        <v>-5.6843418860808015E-14</v>
      </c>
      <c r="M66" s="207">
        <f t="shared" si="3"/>
        <v>-5.6843418860808015E-14</v>
      </c>
    </row>
    <row r="67" spans="1:13" s="24" customFormat="1" ht="17.100000000000001" customHeight="1" x14ac:dyDescent="0.25">
      <c r="A67" s="205">
        <v>54</v>
      </c>
      <c r="B67" s="206" t="s">
        <v>810</v>
      </c>
      <c r="C67" s="207">
        <v>510.13061161047182</v>
      </c>
      <c r="D67" s="207">
        <v>510.13061161047199</v>
      </c>
      <c r="E67" s="207">
        <v>0</v>
      </c>
      <c r="F67" s="207">
        <f t="shared" si="0"/>
        <v>510.13061161047199</v>
      </c>
      <c r="G67" s="207"/>
      <c r="H67" s="207">
        <v>0</v>
      </c>
      <c r="I67" s="207">
        <v>0</v>
      </c>
      <c r="J67" s="207">
        <f t="shared" si="1"/>
        <v>0</v>
      </c>
      <c r="K67" s="207"/>
      <c r="L67" s="207">
        <f t="shared" si="2"/>
        <v>-1.7053025658242404E-13</v>
      </c>
      <c r="M67" s="207">
        <f t="shared" si="3"/>
        <v>-1.7053025658242404E-13</v>
      </c>
    </row>
    <row r="68" spans="1:13" s="24" customFormat="1" ht="17.100000000000001" customHeight="1" x14ac:dyDescent="0.25">
      <c r="A68" s="205">
        <v>55</v>
      </c>
      <c r="B68" s="206" t="s">
        <v>811</v>
      </c>
      <c r="C68" s="207">
        <v>415.71910960056005</v>
      </c>
      <c r="D68" s="207">
        <v>415.71910960056005</v>
      </c>
      <c r="E68" s="207">
        <v>0</v>
      </c>
      <c r="F68" s="207">
        <f t="shared" si="0"/>
        <v>415.71910960056005</v>
      </c>
      <c r="G68" s="207"/>
      <c r="H68" s="207">
        <v>0</v>
      </c>
      <c r="I68" s="207">
        <v>0</v>
      </c>
      <c r="J68" s="207">
        <f t="shared" si="1"/>
        <v>0</v>
      </c>
      <c r="K68" s="207"/>
      <c r="L68" s="207">
        <f t="shared" si="2"/>
        <v>0</v>
      </c>
      <c r="M68" s="207">
        <f t="shared" si="3"/>
        <v>0</v>
      </c>
    </row>
    <row r="69" spans="1:13" s="24" customFormat="1" ht="17.100000000000001" customHeight="1" x14ac:dyDescent="0.25">
      <c r="A69" s="205">
        <v>57</v>
      </c>
      <c r="B69" s="206" t="s">
        <v>812</v>
      </c>
      <c r="C69" s="207">
        <v>270.06770370177355</v>
      </c>
      <c r="D69" s="207">
        <v>270.06770370177361</v>
      </c>
      <c r="E69" s="207">
        <v>0</v>
      </c>
      <c r="F69" s="207">
        <f t="shared" si="0"/>
        <v>270.06770370177361</v>
      </c>
      <c r="G69" s="207"/>
      <c r="H69" s="207">
        <v>0</v>
      </c>
      <c r="I69" s="207">
        <v>0</v>
      </c>
      <c r="J69" s="207">
        <f t="shared" si="1"/>
        <v>0</v>
      </c>
      <c r="K69" s="207"/>
      <c r="L69" s="207">
        <f t="shared" si="2"/>
        <v>-5.6843418860808015E-14</v>
      </c>
      <c r="M69" s="207">
        <f t="shared" si="3"/>
        <v>-5.6843418860808015E-14</v>
      </c>
    </row>
    <row r="70" spans="1:13" s="24" customFormat="1" ht="17.100000000000001" customHeight="1" x14ac:dyDescent="0.25">
      <c r="A70" s="205">
        <v>58</v>
      </c>
      <c r="B70" s="206" t="s">
        <v>813</v>
      </c>
      <c r="C70" s="207">
        <v>1530.6764424990959</v>
      </c>
      <c r="D70" s="207">
        <v>1530.6764424990959</v>
      </c>
      <c r="E70" s="207">
        <v>0</v>
      </c>
      <c r="F70" s="207">
        <f t="shared" si="0"/>
        <v>1530.6764424990959</v>
      </c>
      <c r="G70" s="207"/>
      <c r="H70" s="207">
        <v>0</v>
      </c>
      <c r="I70" s="207">
        <v>0</v>
      </c>
      <c r="J70" s="207">
        <f t="shared" si="1"/>
        <v>0</v>
      </c>
      <c r="K70" s="207"/>
      <c r="L70" s="207">
        <f t="shared" si="2"/>
        <v>0</v>
      </c>
      <c r="M70" s="207">
        <f t="shared" si="3"/>
        <v>0</v>
      </c>
    </row>
    <row r="71" spans="1:13" s="24" customFormat="1" ht="17.100000000000001" customHeight="1" x14ac:dyDescent="0.25">
      <c r="A71" s="205">
        <v>59</v>
      </c>
      <c r="B71" s="206" t="s">
        <v>814</v>
      </c>
      <c r="C71" s="207">
        <v>594.61390614255947</v>
      </c>
      <c r="D71" s="207">
        <v>594.61390614255936</v>
      </c>
      <c r="E71" s="207">
        <v>0</v>
      </c>
      <c r="F71" s="207">
        <f t="shared" si="0"/>
        <v>594.61390614255936</v>
      </c>
      <c r="G71" s="207"/>
      <c r="H71" s="207">
        <v>0</v>
      </c>
      <c r="I71" s="207">
        <v>0</v>
      </c>
      <c r="J71" s="207">
        <f t="shared" si="1"/>
        <v>0</v>
      </c>
      <c r="K71" s="207"/>
      <c r="L71" s="207">
        <f t="shared" si="2"/>
        <v>1.1368683772161603E-13</v>
      </c>
      <c r="M71" s="207">
        <f t="shared" si="3"/>
        <v>1.1368683772161603E-13</v>
      </c>
    </row>
    <row r="72" spans="1:13" s="24" customFormat="1" ht="17.100000000000001" customHeight="1" x14ac:dyDescent="0.25">
      <c r="A72" s="205">
        <v>60</v>
      </c>
      <c r="B72" s="206" t="s">
        <v>815</v>
      </c>
      <c r="C72" s="207">
        <v>2225.1515999911057</v>
      </c>
      <c r="D72" s="207">
        <v>2225.1515999911062</v>
      </c>
      <c r="E72" s="207">
        <v>0</v>
      </c>
      <c r="F72" s="207">
        <f t="shared" si="0"/>
        <v>2225.1515999911062</v>
      </c>
      <c r="G72" s="207"/>
      <c r="H72" s="207">
        <v>0</v>
      </c>
      <c r="I72" s="207">
        <v>0</v>
      </c>
      <c r="J72" s="207">
        <f t="shared" si="1"/>
        <v>0</v>
      </c>
      <c r="K72" s="207"/>
      <c r="L72" s="207">
        <f t="shared" si="2"/>
        <v>-4.5474735088646412E-13</v>
      </c>
      <c r="M72" s="207">
        <f t="shared" si="3"/>
        <v>-4.5474735088646412E-13</v>
      </c>
    </row>
    <row r="73" spans="1:13" s="24" customFormat="1" ht="17.100000000000001" customHeight="1" x14ac:dyDescent="0.25">
      <c r="A73" s="205">
        <v>61</v>
      </c>
      <c r="B73" s="206" t="s">
        <v>816</v>
      </c>
      <c r="C73" s="207">
        <v>1511.1911510995408</v>
      </c>
      <c r="D73" s="207">
        <v>1511.1911510995403</v>
      </c>
      <c r="E73" s="207">
        <v>0</v>
      </c>
      <c r="F73" s="207">
        <f t="shared" si="0"/>
        <v>1511.1911510995403</v>
      </c>
      <c r="G73" s="207"/>
      <c r="H73" s="207">
        <v>0</v>
      </c>
      <c r="I73" s="207">
        <v>0</v>
      </c>
      <c r="J73" s="207">
        <f t="shared" si="1"/>
        <v>0</v>
      </c>
      <c r="K73" s="207"/>
      <c r="L73" s="207">
        <f t="shared" si="2"/>
        <v>4.5474735088646412E-13</v>
      </c>
      <c r="M73" s="207">
        <f t="shared" si="3"/>
        <v>4.5474735088646412E-13</v>
      </c>
    </row>
    <row r="74" spans="1:13" s="24" customFormat="1" ht="17.100000000000001" customHeight="1" x14ac:dyDescent="0.25">
      <c r="A74" s="205">
        <v>62</v>
      </c>
      <c r="B74" s="206" t="s">
        <v>557</v>
      </c>
      <c r="C74" s="207">
        <v>12445.296534403611</v>
      </c>
      <c r="D74" s="207">
        <v>12425.211253393567</v>
      </c>
      <c r="E74" s="207">
        <v>3.3475468264410391</v>
      </c>
      <c r="F74" s="207">
        <f t="shared" si="0"/>
        <v>12428.558800220007</v>
      </c>
      <c r="G74" s="207"/>
      <c r="H74" s="207">
        <v>3.3475468264410391</v>
      </c>
      <c r="I74" s="207">
        <v>6.6950936528820781</v>
      </c>
      <c r="J74" s="207">
        <f t="shared" si="1"/>
        <v>10.042640479323117</v>
      </c>
      <c r="K74" s="207"/>
      <c r="L74" s="207">
        <f t="shared" si="2"/>
        <v>6.6950937042804899</v>
      </c>
      <c r="M74" s="207">
        <f t="shared" si="3"/>
        <v>16.737734183603607</v>
      </c>
    </row>
    <row r="75" spans="1:13" s="24" customFormat="1" ht="17.100000000000001" customHeight="1" x14ac:dyDescent="0.25">
      <c r="A75" s="205">
        <v>63</v>
      </c>
      <c r="B75" s="206" t="s">
        <v>556</v>
      </c>
      <c r="C75" s="207">
        <v>16360.463486225117</v>
      </c>
      <c r="D75" s="207">
        <v>9226.5906673362515</v>
      </c>
      <c r="E75" s="207">
        <v>274.37972394213921</v>
      </c>
      <c r="F75" s="207">
        <f t="shared" si="0"/>
        <v>9500.9703912783916</v>
      </c>
      <c r="G75" s="207"/>
      <c r="H75" s="207">
        <v>274.37972394213921</v>
      </c>
      <c r="I75" s="207">
        <v>548.75944788427842</v>
      </c>
      <c r="J75" s="207">
        <f t="shared" si="1"/>
        <v>823.13917182641762</v>
      </c>
      <c r="K75" s="207"/>
      <c r="L75" s="207">
        <f t="shared" si="2"/>
        <v>6036.3539231203076</v>
      </c>
      <c r="M75" s="207">
        <f t="shared" si="3"/>
        <v>6859.4930949467253</v>
      </c>
    </row>
    <row r="76" spans="1:13" s="24" customFormat="1" ht="17.100000000000001" customHeight="1" x14ac:dyDescent="0.25">
      <c r="A76" s="205">
        <v>64</v>
      </c>
      <c r="B76" s="206" t="s">
        <v>817</v>
      </c>
      <c r="C76" s="207">
        <v>131.38522346418796</v>
      </c>
      <c r="D76" s="207">
        <v>131.38522346418796</v>
      </c>
      <c r="E76" s="207">
        <v>0</v>
      </c>
      <c r="F76" s="207">
        <f t="shared" si="0"/>
        <v>131.38522346418796</v>
      </c>
      <c r="G76" s="207"/>
      <c r="H76" s="207">
        <v>0</v>
      </c>
      <c r="I76" s="207">
        <v>0</v>
      </c>
      <c r="J76" s="207">
        <f t="shared" si="1"/>
        <v>0</v>
      </c>
      <c r="K76" s="207"/>
      <c r="L76" s="207">
        <f t="shared" si="2"/>
        <v>0</v>
      </c>
      <c r="M76" s="207">
        <f t="shared" si="3"/>
        <v>0</v>
      </c>
    </row>
    <row r="77" spans="1:13" s="24" customFormat="1" ht="17.100000000000001" customHeight="1" x14ac:dyDescent="0.25">
      <c r="A77" s="205">
        <v>65</v>
      </c>
      <c r="B77" s="206" t="s">
        <v>818</v>
      </c>
      <c r="C77" s="207">
        <v>1340.9653304175229</v>
      </c>
      <c r="D77" s="207">
        <v>1340.9653304175231</v>
      </c>
      <c r="E77" s="207">
        <v>0</v>
      </c>
      <c r="F77" s="207">
        <f t="shared" si="0"/>
        <v>1340.9653304175231</v>
      </c>
      <c r="G77" s="207"/>
      <c r="H77" s="207">
        <v>0</v>
      </c>
      <c r="I77" s="207">
        <v>0</v>
      </c>
      <c r="J77" s="207">
        <f t="shared" si="1"/>
        <v>0</v>
      </c>
      <c r="K77" s="207"/>
      <c r="L77" s="207">
        <f t="shared" si="2"/>
        <v>-2.2737367544323206E-13</v>
      </c>
      <c r="M77" s="207">
        <f t="shared" si="3"/>
        <v>-2.2737367544323206E-13</v>
      </c>
    </row>
    <row r="78" spans="1:13" s="24" customFormat="1" ht="17.100000000000001" customHeight="1" x14ac:dyDescent="0.25">
      <c r="A78" s="205">
        <v>66</v>
      </c>
      <c r="B78" s="206" t="s">
        <v>819</v>
      </c>
      <c r="C78" s="207">
        <v>1471.63694212921</v>
      </c>
      <c r="D78" s="207">
        <v>1471.63694212921</v>
      </c>
      <c r="E78" s="207">
        <v>0</v>
      </c>
      <c r="F78" s="207">
        <f t="shared" si="0"/>
        <v>1471.63694212921</v>
      </c>
      <c r="G78" s="207"/>
      <c r="H78" s="207">
        <v>0</v>
      </c>
      <c r="I78" s="207">
        <v>0</v>
      </c>
      <c r="J78" s="207">
        <f t="shared" si="1"/>
        <v>0</v>
      </c>
      <c r="K78" s="207"/>
      <c r="L78" s="207">
        <f t="shared" si="2"/>
        <v>0</v>
      </c>
      <c r="M78" s="207">
        <f t="shared" si="3"/>
        <v>0</v>
      </c>
    </row>
    <row r="79" spans="1:13" s="18" customFormat="1" ht="17.100000000000001" customHeight="1" x14ac:dyDescent="0.25">
      <c r="A79" s="205">
        <v>67</v>
      </c>
      <c r="B79" s="206" t="s">
        <v>820</v>
      </c>
      <c r="C79" s="207">
        <v>401.46186342077561</v>
      </c>
      <c r="D79" s="207">
        <v>401.46186342077567</v>
      </c>
      <c r="E79" s="207">
        <v>0</v>
      </c>
      <c r="F79" s="207">
        <f t="shared" ref="F79:F142" si="4">+D79+E79</f>
        <v>401.46186342077567</v>
      </c>
      <c r="G79" s="207"/>
      <c r="H79" s="207">
        <v>0</v>
      </c>
      <c r="I79" s="207">
        <v>0</v>
      </c>
      <c r="J79" s="207">
        <f t="shared" ref="J79:J142" si="5">+H79+I79</f>
        <v>0</v>
      </c>
      <c r="K79" s="207"/>
      <c r="L79" s="207">
        <f t="shared" ref="L79:L142" si="6">SUM(C79-F79-J79)</f>
        <v>-5.6843418860808015E-14</v>
      </c>
      <c r="M79" s="207">
        <f t="shared" ref="M79:M142" si="7">J79+L79</f>
        <v>-5.6843418860808015E-14</v>
      </c>
    </row>
    <row r="80" spans="1:13" s="24" customFormat="1" ht="17.100000000000001" customHeight="1" x14ac:dyDescent="0.25">
      <c r="A80" s="205">
        <v>68</v>
      </c>
      <c r="B80" s="206" t="s">
        <v>555</v>
      </c>
      <c r="C80" s="207">
        <v>1822.2564999461433</v>
      </c>
      <c r="D80" s="207">
        <v>1685.1355163508335</v>
      </c>
      <c r="E80" s="207">
        <v>22.945317569469193</v>
      </c>
      <c r="F80" s="207">
        <f t="shared" si="4"/>
        <v>1708.0808339203027</v>
      </c>
      <c r="G80" s="207"/>
      <c r="H80" s="207">
        <v>10.560666473370022</v>
      </c>
      <c r="I80" s="207">
        <v>49.937586382161371</v>
      </c>
      <c r="J80" s="207">
        <f t="shared" si="5"/>
        <v>60.498252855531391</v>
      </c>
      <c r="K80" s="207"/>
      <c r="L80" s="207">
        <f t="shared" si="6"/>
        <v>53.677413170309265</v>
      </c>
      <c r="M80" s="207">
        <f t="shared" si="7"/>
        <v>114.17566602584066</v>
      </c>
    </row>
    <row r="81" spans="1:13" s="24" customFormat="1" ht="17.100000000000001" customHeight="1" x14ac:dyDescent="0.25">
      <c r="A81" s="205">
        <v>69</v>
      </c>
      <c r="B81" s="206" t="s">
        <v>821</v>
      </c>
      <c r="C81" s="207">
        <v>651.88974914288985</v>
      </c>
      <c r="D81" s="207">
        <v>651.88974914288985</v>
      </c>
      <c r="E81" s="207">
        <v>0</v>
      </c>
      <c r="F81" s="207">
        <f t="shared" si="4"/>
        <v>651.88974914288985</v>
      </c>
      <c r="G81" s="207"/>
      <c r="H81" s="207">
        <v>0</v>
      </c>
      <c r="I81" s="207">
        <v>0</v>
      </c>
      <c r="J81" s="207">
        <f t="shared" si="5"/>
        <v>0</v>
      </c>
      <c r="K81" s="207"/>
      <c r="L81" s="207">
        <f t="shared" si="6"/>
        <v>0</v>
      </c>
      <c r="M81" s="207">
        <f t="shared" si="7"/>
        <v>0</v>
      </c>
    </row>
    <row r="82" spans="1:13" s="24" customFormat="1" ht="17.100000000000001" customHeight="1" x14ac:dyDescent="0.25">
      <c r="A82" s="205">
        <v>70</v>
      </c>
      <c r="B82" s="206" t="s">
        <v>822</v>
      </c>
      <c r="C82" s="207">
        <v>728.47209005621835</v>
      </c>
      <c r="D82" s="207">
        <v>728.47209005621824</v>
      </c>
      <c r="E82" s="207">
        <v>0</v>
      </c>
      <c r="F82" s="207">
        <f t="shared" si="4"/>
        <v>728.47209005621824</v>
      </c>
      <c r="G82" s="207"/>
      <c r="H82" s="207">
        <v>0</v>
      </c>
      <c r="I82" s="207">
        <v>0</v>
      </c>
      <c r="J82" s="207">
        <f t="shared" si="5"/>
        <v>0</v>
      </c>
      <c r="K82" s="207"/>
      <c r="L82" s="207">
        <f t="shared" si="6"/>
        <v>1.1368683772161603E-13</v>
      </c>
      <c r="M82" s="207">
        <f t="shared" si="7"/>
        <v>1.1368683772161603E-13</v>
      </c>
    </row>
    <row r="83" spans="1:13" s="24" customFormat="1" ht="17.100000000000001" customHeight="1" x14ac:dyDescent="0.25">
      <c r="A83" s="205">
        <v>71</v>
      </c>
      <c r="B83" s="206" t="s">
        <v>823</v>
      </c>
      <c r="C83" s="207">
        <v>266.46962062212583</v>
      </c>
      <c r="D83" s="207">
        <v>266.46962062212589</v>
      </c>
      <c r="E83" s="207">
        <v>0</v>
      </c>
      <c r="F83" s="207">
        <f t="shared" si="4"/>
        <v>266.46962062212589</v>
      </c>
      <c r="G83" s="207"/>
      <c r="H83" s="207">
        <v>0</v>
      </c>
      <c r="I83" s="207">
        <v>0</v>
      </c>
      <c r="J83" s="207">
        <f t="shared" si="5"/>
        <v>0</v>
      </c>
      <c r="K83" s="207"/>
      <c r="L83" s="207">
        <f t="shared" si="6"/>
        <v>-5.6843418860808015E-14</v>
      </c>
      <c r="M83" s="207">
        <f t="shared" si="7"/>
        <v>-5.6843418860808015E-14</v>
      </c>
    </row>
    <row r="84" spans="1:13" s="24" customFormat="1" ht="17.100000000000001" customHeight="1" x14ac:dyDescent="0.25">
      <c r="A84" s="205">
        <v>72</v>
      </c>
      <c r="B84" s="206" t="s">
        <v>824</v>
      </c>
      <c r="C84" s="207">
        <v>606.69790969871451</v>
      </c>
      <c r="D84" s="207">
        <v>606.69790969871451</v>
      </c>
      <c r="E84" s="207">
        <v>0</v>
      </c>
      <c r="F84" s="207">
        <f t="shared" si="4"/>
        <v>606.69790969871451</v>
      </c>
      <c r="G84" s="207"/>
      <c r="H84" s="207">
        <v>0</v>
      </c>
      <c r="I84" s="207">
        <v>0</v>
      </c>
      <c r="J84" s="207">
        <f t="shared" si="5"/>
        <v>0</v>
      </c>
      <c r="K84" s="207"/>
      <c r="L84" s="207">
        <f t="shared" si="6"/>
        <v>0</v>
      </c>
      <c r="M84" s="207">
        <f t="shared" si="7"/>
        <v>0</v>
      </c>
    </row>
    <row r="85" spans="1:13" s="24" customFormat="1" ht="17.100000000000001" customHeight="1" x14ac:dyDescent="0.25">
      <c r="A85" s="205">
        <v>73</v>
      </c>
      <c r="B85" s="206" t="s">
        <v>825</v>
      </c>
      <c r="C85" s="207">
        <v>831.134003463</v>
      </c>
      <c r="D85" s="207">
        <v>831.13400346299989</v>
      </c>
      <c r="E85" s="207">
        <v>0</v>
      </c>
      <c r="F85" s="207">
        <f t="shared" si="4"/>
        <v>831.13400346299989</v>
      </c>
      <c r="G85" s="207"/>
      <c r="H85" s="207">
        <v>0</v>
      </c>
      <c r="I85" s="207">
        <v>0</v>
      </c>
      <c r="J85" s="207">
        <f t="shared" si="5"/>
        <v>0</v>
      </c>
      <c r="K85" s="207"/>
      <c r="L85" s="207">
        <f t="shared" si="6"/>
        <v>1.1368683772161603E-13</v>
      </c>
      <c r="M85" s="207">
        <f t="shared" si="7"/>
        <v>1.1368683772161603E-13</v>
      </c>
    </row>
    <row r="86" spans="1:13" s="24" customFormat="1" ht="17.100000000000001" customHeight="1" x14ac:dyDescent="0.25">
      <c r="A86" s="205">
        <v>74</v>
      </c>
      <c r="B86" s="206" t="s">
        <v>826</v>
      </c>
      <c r="C86" s="207">
        <v>124.60555957786964</v>
      </c>
      <c r="D86" s="207">
        <v>124.60555957786963</v>
      </c>
      <c r="E86" s="207">
        <v>0</v>
      </c>
      <c r="F86" s="207">
        <f t="shared" si="4"/>
        <v>124.60555957786963</v>
      </c>
      <c r="G86" s="207"/>
      <c r="H86" s="207">
        <v>0</v>
      </c>
      <c r="I86" s="207">
        <v>0</v>
      </c>
      <c r="J86" s="207">
        <f t="shared" si="5"/>
        <v>0</v>
      </c>
      <c r="K86" s="207"/>
      <c r="L86" s="207">
        <f t="shared" si="6"/>
        <v>1.4210854715202004E-14</v>
      </c>
      <c r="M86" s="207">
        <f t="shared" si="7"/>
        <v>1.4210854715202004E-14</v>
      </c>
    </row>
    <row r="87" spans="1:13" s="24" customFormat="1" ht="17.100000000000001" customHeight="1" x14ac:dyDescent="0.25">
      <c r="A87" s="205">
        <v>75</v>
      </c>
      <c r="B87" s="206" t="s">
        <v>827</v>
      </c>
      <c r="C87" s="207">
        <v>226.81455423033054</v>
      </c>
      <c r="D87" s="207">
        <v>226.81455423033054</v>
      </c>
      <c r="E87" s="207">
        <v>0</v>
      </c>
      <c r="F87" s="207">
        <f t="shared" si="4"/>
        <v>226.81455423033054</v>
      </c>
      <c r="G87" s="207"/>
      <c r="H87" s="207">
        <v>0</v>
      </c>
      <c r="I87" s="207">
        <v>0</v>
      </c>
      <c r="J87" s="207">
        <f t="shared" si="5"/>
        <v>0</v>
      </c>
      <c r="K87" s="207"/>
      <c r="L87" s="207">
        <f t="shared" si="6"/>
        <v>0</v>
      </c>
      <c r="M87" s="207">
        <f t="shared" si="7"/>
        <v>0</v>
      </c>
    </row>
    <row r="88" spans="1:13" s="24" customFormat="1" ht="17.100000000000001" customHeight="1" x14ac:dyDescent="0.25">
      <c r="A88" s="205">
        <v>76</v>
      </c>
      <c r="B88" s="206" t="s">
        <v>828</v>
      </c>
      <c r="C88" s="207">
        <v>368.35781399672248</v>
      </c>
      <c r="D88" s="207">
        <v>368.35781399672248</v>
      </c>
      <c r="E88" s="207">
        <v>0</v>
      </c>
      <c r="F88" s="207">
        <f t="shared" si="4"/>
        <v>368.35781399672248</v>
      </c>
      <c r="G88" s="207"/>
      <c r="H88" s="207">
        <v>0</v>
      </c>
      <c r="I88" s="207">
        <v>0</v>
      </c>
      <c r="J88" s="207">
        <f t="shared" si="5"/>
        <v>0</v>
      </c>
      <c r="K88" s="207"/>
      <c r="L88" s="207">
        <f t="shared" si="6"/>
        <v>0</v>
      </c>
      <c r="M88" s="207">
        <f t="shared" si="7"/>
        <v>0</v>
      </c>
    </row>
    <row r="89" spans="1:13" s="24" customFormat="1" ht="17.100000000000001" customHeight="1" x14ac:dyDescent="0.25">
      <c r="A89" s="205">
        <v>77</v>
      </c>
      <c r="B89" s="206" t="s">
        <v>829</v>
      </c>
      <c r="C89" s="207">
        <v>282.72873549624705</v>
      </c>
      <c r="D89" s="207">
        <v>282.72873549624705</v>
      </c>
      <c r="E89" s="207">
        <v>0</v>
      </c>
      <c r="F89" s="207">
        <f t="shared" si="4"/>
        <v>282.72873549624705</v>
      </c>
      <c r="G89" s="207"/>
      <c r="H89" s="207">
        <v>0</v>
      </c>
      <c r="I89" s="207">
        <v>0</v>
      </c>
      <c r="J89" s="207">
        <f t="shared" si="5"/>
        <v>0</v>
      </c>
      <c r="K89" s="207"/>
      <c r="L89" s="207">
        <f t="shared" si="6"/>
        <v>0</v>
      </c>
      <c r="M89" s="207">
        <f t="shared" si="7"/>
        <v>0</v>
      </c>
    </row>
    <row r="90" spans="1:13" s="24" customFormat="1" ht="17.100000000000001" customHeight="1" x14ac:dyDescent="0.25">
      <c r="A90" s="205">
        <v>78</v>
      </c>
      <c r="B90" s="206" t="s">
        <v>830</v>
      </c>
      <c r="C90" s="207">
        <v>4.8413750815391943</v>
      </c>
      <c r="D90" s="207">
        <v>4.8413750815391943</v>
      </c>
      <c r="E90" s="207">
        <v>0</v>
      </c>
      <c r="F90" s="207">
        <f t="shared" si="4"/>
        <v>4.8413750815391943</v>
      </c>
      <c r="G90" s="207"/>
      <c r="H90" s="207">
        <v>0</v>
      </c>
      <c r="I90" s="207">
        <v>0</v>
      </c>
      <c r="J90" s="207">
        <f t="shared" si="5"/>
        <v>0</v>
      </c>
      <c r="K90" s="207"/>
      <c r="L90" s="207">
        <f t="shared" si="6"/>
        <v>0</v>
      </c>
      <c r="M90" s="207">
        <f t="shared" si="7"/>
        <v>0</v>
      </c>
    </row>
    <row r="91" spans="1:13" s="24" customFormat="1" ht="17.100000000000001" customHeight="1" x14ac:dyDescent="0.25">
      <c r="A91" s="205">
        <v>79</v>
      </c>
      <c r="B91" s="206" t="s">
        <v>831</v>
      </c>
      <c r="C91" s="207">
        <v>2500.491141369157</v>
      </c>
      <c r="D91" s="207">
        <v>2500.491141369157</v>
      </c>
      <c r="E91" s="207">
        <v>0</v>
      </c>
      <c r="F91" s="207">
        <f t="shared" si="4"/>
        <v>2500.491141369157</v>
      </c>
      <c r="G91" s="207"/>
      <c r="H91" s="207">
        <v>0</v>
      </c>
      <c r="I91" s="207">
        <v>0</v>
      </c>
      <c r="J91" s="207">
        <f t="shared" si="5"/>
        <v>0</v>
      </c>
      <c r="K91" s="207"/>
      <c r="L91" s="207">
        <f t="shared" si="6"/>
        <v>0</v>
      </c>
      <c r="M91" s="207">
        <f t="shared" si="7"/>
        <v>0</v>
      </c>
    </row>
    <row r="92" spans="1:13" s="24" customFormat="1" ht="17.100000000000001" customHeight="1" x14ac:dyDescent="0.25">
      <c r="A92" s="205">
        <v>80</v>
      </c>
      <c r="B92" s="206" t="s">
        <v>832</v>
      </c>
      <c r="C92" s="207">
        <v>578.85920999554912</v>
      </c>
      <c r="D92" s="207">
        <v>578.85920999554912</v>
      </c>
      <c r="E92" s="207">
        <v>0</v>
      </c>
      <c r="F92" s="207">
        <f t="shared" si="4"/>
        <v>578.85920999554912</v>
      </c>
      <c r="G92" s="207"/>
      <c r="H92" s="207">
        <v>0</v>
      </c>
      <c r="I92" s="207">
        <v>0</v>
      </c>
      <c r="J92" s="207">
        <f t="shared" si="5"/>
        <v>0</v>
      </c>
      <c r="K92" s="207"/>
      <c r="L92" s="207">
        <f t="shared" si="6"/>
        <v>0</v>
      </c>
      <c r="M92" s="207">
        <f t="shared" si="7"/>
        <v>0</v>
      </c>
    </row>
    <row r="93" spans="1:13" s="24" customFormat="1" ht="17.100000000000001" customHeight="1" x14ac:dyDescent="0.25">
      <c r="A93" s="205">
        <v>82</v>
      </c>
      <c r="B93" s="206" t="s">
        <v>833</v>
      </c>
      <c r="C93" s="207">
        <v>11.777360723574487</v>
      </c>
      <c r="D93" s="207">
        <v>11.777360723574485</v>
      </c>
      <c r="E93" s="207">
        <v>0</v>
      </c>
      <c r="F93" s="207">
        <f t="shared" si="4"/>
        <v>11.777360723574485</v>
      </c>
      <c r="G93" s="207"/>
      <c r="H93" s="207">
        <v>0</v>
      </c>
      <c r="I93" s="207">
        <v>0</v>
      </c>
      <c r="J93" s="207">
        <f t="shared" si="5"/>
        <v>0</v>
      </c>
      <c r="K93" s="207"/>
      <c r="L93" s="207">
        <f t="shared" si="6"/>
        <v>1.7763568394002505E-15</v>
      </c>
      <c r="M93" s="207">
        <f t="shared" si="7"/>
        <v>1.7763568394002505E-15</v>
      </c>
    </row>
    <row r="94" spans="1:13" s="24" customFormat="1" ht="17.100000000000001" customHeight="1" x14ac:dyDescent="0.25">
      <c r="A94" s="205">
        <v>83</v>
      </c>
      <c r="B94" s="206" t="s">
        <v>834</v>
      </c>
      <c r="C94" s="207">
        <v>17.966305141530039</v>
      </c>
      <c r="D94" s="207">
        <v>17.966305141530032</v>
      </c>
      <c r="E94" s="207">
        <v>0</v>
      </c>
      <c r="F94" s="207">
        <f t="shared" si="4"/>
        <v>17.966305141530032</v>
      </c>
      <c r="G94" s="207"/>
      <c r="H94" s="207">
        <v>0</v>
      </c>
      <c r="I94" s="207">
        <v>0</v>
      </c>
      <c r="J94" s="207">
        <f t="shared" si="5"/>
        <v>0</v>
      </c>
      <c r="K94" s="207"/>
      <c r="L94" s="207">
        <f t="shared" si="6"/>
        <v>7.1054273576010019E-15</v>
      </c>
      <c r="M94" s="207">
        <f t="shared" si="7"/>
        <v>7.1054273576010019E-15</v>
      </c>
    </row>
    <row r="95" spans="1:13" s="24" customFormat="1" ht="17.100000000000001" customHeight="1" x14ac:dyDescent="0.25">
      <c r="A95" s="205">
        <v>84</v>
      </c>
      <c r="B95" s="206" t="s">
        <v>835</v>
      </c>
      <c r="C95" s="207">
        <v>265.168161</v>
      </c>
      <c r="D95" s="207">
        <v>265.168161</v>
      </c>
      <c r="E95" s="207">
        <v>0</v>
      </c>
      <c r="F95" s="207">
        <f t="shared" si="4"/>
        <v>265.168161</v>
      </c>
      <c r="G95" s="207"/>
      <c r="H95" s="207">
        <v>0</v>
      </c>
      <c r="I95" s="207">
        <v>0</v>
      </c>
      <c r="J95" s="207">
        <f t="shared" si="5"/>
        <v>0</v>
      </c>
      <c r="K95" s="207"/>
      <c r="L95" s="207">
        <f t="shared" si="6"/>
        <v>0</v>
      </c>
      <c r="M95" s="207">
        <f t="shared" si="7"/>
        <v>0</v>
      </c>
    </row>
    <row r="96" spans="1:13" s="24" customFormat="1" ht="17.100000000000001" customHeight="1" x14ac:dyDescent="0.25">
      <c r="A96" s="205">
        <v>87</v>
      </c>
      <c r="B96" s="206" t="s">
        <v>836</v>
      </c>
      <c r="C96" s="207">
        <v>965.74739734621483</v>
      </c>
      <c r="D96" s="207">
        <v>965.74739734621517</v>
      </c>
      <c r="E96" s="207">
        <v>0</v>
      </c>
      <c r="F96" s="207">
        <f t="shared" si="4"/>
        <v>965.74739734621517</v>
      </c>
      <c r="G96" s="207"/>
      <c r="H96" s="207">
        <v>0</v>
      </c>
      <c r="I96" s="207">
        <v>0</v>
      </c>
      <c r="J96" s="207">
        <f t="shared" si="5"/>
        <v>0</v>
      </c>
      <c r="K96" s="207"/>
      <c r="L96" s="207">
        <f t="shared" si="6"/>
        <v>-3.4106051316484809E-13</v>
      </c>
      <c r="M96" s="207">
        <f t="shared" si="7"/>
        <v>-3.4106051316484809E-13</v>
      </c>
    </row>
    <row r="97" spans="1:13" s="24" customFormat="1" ht="17.100000000000001" customHeight="1" x14ac:dyDescent="0.25">
      <c r="A97" s="205">
        <v>90</v>
      </c>
      <c r="B97" s="206" t="s">
        <v>837</v>
      </c>
      <c r="C97" s="207">
        <v>263.81375999999995</v>
      </c>
      <c r="D97" s="207">
        <v>263.81375999999995</v>
      </c>
      <c r="E97" s="207">
        <v>0</v>
      </c>
      <c r="F97" s="207">
        <f t="shared" si="4"/>
        <v>263.81375999999995</v>
      </c>
      <c r="G97" s="207"/>
      <c r="H97" s="207">
        <v>0</v>
      </c>
      <c r="I97" s="207">
        <v>0</v>
      </c>
      <c r="J97" s="207">
        <f t="shared" si="5"/>
        <v>0</v>
      </c>
      <c r="K97" s="207"/>
      <c r="L97" s="207">
        <f t="shared" si="6"/>
        <v>0</v>
      </c>
      <c r="M97" s="207">
        <f t="shared" si="7"/>
        <v>0</v>
      </c>
    </row>
    <row r="98" spans="1:13" s="24" customFormat="1" ht="17.100000000000001" customHeight="1" x14ac:dyDescent="0.25">
      <c r="A98" s="205">
        <v>91</v>
      </c>
      <c r="B98" s="206" t="s">
        <v>838</v>
      </c>
      <c r="C98" s="207">
        <v>226.03851503271719</v>
      </c>
      <c r="D98" s="207">
        <v>226.03851503271721</v>
      </c>
      <c r="E98" s="207">
        <v>0</v>
      </c>
      <c r="F98" s="207">
        <f t="shared" si="4"/>
        <v>226.03851503271721</v>
      </c>
      <c r="G98" s="207"/>
      <c r="H98" s="207">
        <v>0</v>
      </c>
      <c r="I98" s="207">
        <v>0</v>
      </c>
      <c r="J98" s="207">
        <f t="shared" si="5"/>
        <v>0</v>
      </c>
      <c r="K98" s="207"/>
      <c r="L98" s="207">
        <f t="shared" si="6"/>
        <v>-2.8421709430404007E-14</v>
      </c>
      <c r="M98" s="207">
        <f t="shared" si="7"/>
        <v>-2.8421709430404007E-14</v>
      </c>
    </row>
    <row r="99" spans="1:13" s="24" customFormat="1" ht="17.100000000000001" customHeight="1" x14ac:dyDescent="0.25">
      <c r="A99" s="205">
        <v>92</v>
      </c>
      <c r="B99" s="206" t="s">
        <v>839</v>
      </c>
      <c r="C99" s="207">
        <v>635.00779942893223</v>
      </c>
      <c r="D99" s="207">
        <v>635.007799428932</v>
      </c>
      <c r="E99" s="207">
        <v>0</v>
      </c>
      <c r="F99" s="207">
        <f t="shared" si="4"/>
        <v>635.007799428932</v>
      </c>
      <c r="G99" s="207"/>
      <c r="H99" s="207">
        <v>0</v>
      </c>
      <c r="I99" s="207">
        <v>0</v>
      </c>
      <c r="J99" s="207">
        <f t="shared" si="5"/>
        <v>0</v>
      </c>
      <c r="K99" s="207"/>
      <c r="L99" s="207">
        <f t="shared" si="6"/>
        <v>2.2737367544323206E-13</v>
      </c>
      <c r="M99" s="207">
        <f t="shared" si="7"/>
        <v>2.2737367544323206E-13</v>
      </c>
    </row>
    <row r="100" spans="1:13" s="24" customFormat="1" ht="17.100000000000001" customHeight="1" x14ac:dyDescent="0.25">
      <c r="A100" s="205">
        <v>93</v>
      </c>
      <c r="B100" s="206" t="s">
        <v>840</v>
      </c>
      <c r="C100" s="207">
        <v>340.93367994615608</v>
      </c>
      <c r="D100" s="207">
        <v>340.93367994615608</v>
      </c>
      <c r="E100" s="207">
        <v>0</v>
      </c>
      <c r="F100" s="207">
        <f t="shared" si="4"/>
        <v>340.93367994615608</v>
      </c>
      <c r="G100" s="207"/>
      <c r="H100" s="207">
        <v>0</v>
      </c>
      <c r="I100" s="207">
        <v>0</v>
      </c>
      <c r="J100" s="207">
        <f t="shared" si="5"/>
        <v>0</v>
      </c>
      <c r="K100" s="207"/>
      <c r="L100" s="207">
        <f t="shared" si="6"/>
        <v>0</v>
      </c>
      <c r="M100" s="207">
        <f t="shared" si="7"/>
        <v>0</v>
      </c>
    </row>
    <row r="101" spans="1:13" s="24" customFormat="1" ht="17.100000000000001" customHeight="1" x14ac:dyDescent="0.25">
      <c r="A101" s="205">
        <v>94</v>
      </c>
      <c r="B101" s="206" t="s">
        <v>841</v>
      </c>
      <c r="C101" s="207">
        <v>113.65191000000002</v>
      </c>
      <c r="D101" s="207">
        <v>113.65191000000002</v>
      </c>
      <c r="E101" s="207">
        <v>0</v>
      </c>
      <c r="F101" s="207">
        <f t="shared" si="4"/>
        <v>113.65191000000002</v>
      </c>
      <c r="G101" s="207"/>
      <c r="H101" s="207">
        <v>0</v>
      </c>
      <c r="I101" s="207">
        <v>0</v>
      </c>
      <c r="J101" s="207">
        <f t="shared" si="5"/>
        <v>0</v>
      </c>
      <c r="K101" s="207"/>
      <c r="L101" s="207">
        <f t="shared" si="6"/>
        <v>0</v>
      </c>
      <c r="M101" s="207">
        <f t="shared" si="7"/>
        <v>0</v>
      </c>
    </row>
    <row r="102" spans="1:13" s="24" customFormat="1" ht="17.100000000000001" customHeight="1" x14ac:dyDescent="0.25">
      <c r="A102" s="205">
        <v>95</v>
      </c>
      <c r="B102" s="206" t="s">
        <v>842</v>
      </c>
      <c r="C102" s="207">
        <v>151.21965484889603</v>
      </c>
      <c r="D102" s="207">
        <v>151.21965484889597</v>
      </c>
      <c r="E102" s="207">
        <v>0</v>
      </c>
      <c r="F102" s="207">
        <f t="shared" si="4"/>
        <v>151.21965484889597</v>
      </c>
      <c r="G102" s="207"/>
      <c r="H102" s="207">
        <v>0</v>
      </c>
      <c r="I102" s="207">
        <v>0</v>
      </c>
      <c r="J102" s="207">
        <f t="shared" si="5"/>
        <v>0</v>
      </c>
      <c r="K102" s="207"/>
      <c r="L102" s="207">
        <f t="shared" si="6"/>
        <v>5.6843418860808015E-14</v>
      </c>
      <c r="M102" s="207">
        <f t="shared" si="7"/>
        <v>5.6843418860808015E-14</v>
      </c>
    </row>
    <row r="103" spans="1:13" s="24" customFormat="1" ht="17.100000000000001" customHeight="1" x14ac:dyDescent="0.25">
      <c r="A103" s="205">
        <v>98</v>
      </c>
      <c r="B103" s="206" t="s">
        <v>843</v>
      </c>
      <c r="C103" s="207">
        <v>68.296831273167498</v>
      </c>
      <c r="D103" s="207">
        <v>68.296831273167498</v>
      </c>
      <c r="E103" s="207">
        <v>0</v>
      </c>
      <c r="F103" s="207">
        <f t="shared" si="4"/>
        <v>68.296831273167498</v>
      </c>
      <c r="G103" s="207"/>
      <c r="H103" s="207">
        <v>0</v>
      </c>
      <c r="I103" s="207">
        <v>0</v>
      </c>
      <c r="J103" s="207">
        <f t="shared" si="5"/>
        <v>0</v>
      </c>
      <c r="K103" s="207"/>
      <c r="L103" s="207">
        <f t="shared" si="6"/>
        <v>0</v>
      </c>
      <c r="M103" s="207">
        <f t="shared" si="7"/>
        <v>0</v>
      </c>
    </row>
    <row r="104" spans="1:13" s="24" customFormat="1" ht="17.100000000000001" customHeight="1" x14ac:dyDescent="0.25">
      <c r="A104" s="205">
        <v>99</v>
      </c>
      <c r="B104" s="206" t="s">
        <v>844</v>
      </c>
      <c r="C104" s="207">
        <v>879.67330269134243</v>
      </c>
      <c r="D104" s="207">
        <v>879.67330269134254</v>
      </c>
      <c r="E104" s="207">
        <v>0</v>
      </c>
      <c r="F104" s="207">
        <f t="shared" si="4"/>
        <v>879.67330269134254</v>
      </c>
      <c r="G104" s="207"/>
      <c r="H104" s="207">
        <v>0</v>
      </c>
      <c r="I104" s="207">
        <v>0</v>
      </c>
      <c r="J104" s="207">
        <f t="shared" si="5"/>
        <v>0</v>
      </c>
      <c r="K104" s="207"/>
      <c r="L104" s="207">
        <f t="shared" si="6"/>
        <v>-1.1368683772161603E-13</v>
      </c>
      <c r="M104" s="207">
        <f t="shared" si="7"/>
        <v>-1.1368683772161603E-13</v>
      </c>
    </row>
    <row r="105" spans="1:13" s="24" customFormat="1" ht="17.100000000000001" customHeight="1" x14ac:dyDescent="0.25">
      <c r="A105" s="205">
        <v>100</v>
      </c>
      <c r="B105" s="206" t="s">
        <v>845</v>
      </c>
      <c r="C105" s="207">
        <v>1562.8432096796328</v>
      </c>
      <c r="D105" s="207">
        <v>1562.8432096796328</v>
      </c>
      <c r="E105" s="207">
        <v>0</v>
      </c>
      <c r="F105" s="207">
        <f t="shared" si="4"/>
        <v>1562.8432096796328</v>
      </c>
      <c r="G105" s="207"/>
      <c r="H105" s="207">
        <v>0</v>
      </c>
      <c r="I105" s="207">
        <v>0</v>
      </c>
      <c r="J105" s="207">
        <f t="shared" si="5"/>
        <v>0</v>
      </c>
      <c r="K105" s="207"/>
      <c r="L105" s="207">
        <f t="shared" si="6"/>
        <v>0</v>
      </c>
      <c r="M105" s="207">
        <f t="shared" si="7"/>
        <v>0</v>
      </c>
    </row>
    <row r="106" spans="1:13" s="25" customFormat="1" ht="17.100000000000001" customHeight="1" x14ac:dyDescent="0.25">
      <c r="A106" s="205">
        <v>101</v>
      </c>
      <c r="B106" s="206" t="s">
        <v>846</v>
      </c>
      <c r="C106" s="207">
        <v>547.32846366192791</v>
      </c>
      <c r="D106" s="207">
        <v>547.32846366192814</v>
      </c>
      <c r="E106" s="207">
        <v>0</v>
      </c>
      <c r="F106" s="207">
        <f t="shared" si="4"/>
        <v>547.32846366192814</v>
      </c>
      <c r="G106" s="207"/>
      <c r="H106" s="207">
        <v>0</v>
      </c>
      <c r="I106" s="207">
        <v>0</v>
      </c>
      <c r="J106" s="207">
        <f t="shared" si="5"/>
        <v>0</v>
      </c>
      <c r="K106" s="207"/>
      <c r="L106" s="207">
        <f t="shared" si="6"/>
        <v>-2.2737367544323206E-13</v>
      </c>
      <c r="M106" s="207">
        <f t="shared" si="7"/>
        <v>-2.2737367544323206E-13</v>
      </c>
    </row>
    <row r="107" spans="1:13" s="24" customFormat="1" ht="17.100000000000001" customHeight="1" x14ac:dyDescent="0.25">
      <c r="A107" s="205">
        <v>102</v>
      </c>
      <c r="B107" s="206" t="s">
        <v>847</v>
      </c>
      <c r="C107" s="207">
        <v>378.6330464178896</v>
      </c>
      <c r="D107" s="207">
        <v>378.6330464178896</v>
      </c>
      <c r="E107" s="207">
        <v>0</v>
      </c>
      <c r="F107" s="207">
        <f t="shared" si="4"/>
        <v>378.6330464178896</v>
      </c>
      <c r="G107" s="207"/>
      <c r="H107" s="207">
        <v>0</v>
      </c>
      <c r="I107" s="207">
        <v>0</v>
      </c>
      <c r="J107" s="207">
        <f t="shared" si="5"/>
        <v>0</v>
      </c>
      <c r="K107" s="207"/>
      <c r="L107" s="207">
        <f t="shared" si="6"/>
        <v>0</v>
      </c>
      <c r="M107" s="207">
        <f t="shared" si="7"/>
        <v>0</v>
      </c>
    </row>
    <row r="108" spans="1:13" s="24" customFormat="1" ht="17.100000000000001" customHeight="1" x14ac:dyDescent="0.25">
      <c r="A108" s="205">
        <v>103</v>
      </c>
      <c r="B108" s="206" t="s">
        <v>848</v>
      </c>
      <c r="C108" s="207">
        <v>131.34062201617087</v>
      </c>
      <c r="D108" s="207">
        <v>131.34062201617084</v>
      </c>
      <c r="E108" s="207">
        <v>0</v>
      </c>
      <c r="F108" s="207">
        <f t="shared" si="4"/>
        <v>131.34062201617084</v>
      </c>
      <c r="G108" s="207"/>
      <c r="H108" s="207">
        <v>0</v>
      </c>
      <c r="I108" s="207">
        <v>0</v>
      </c>
      <c r="J108" s="207">
        <f t="shared" si="5"/>
        <v>0</v>
      </c>
      <c r="K108" s="207"/>
      <c r="L108" s="207">
        <f t="shared" si="6"/>
        <v>2.8421709430404007E-14</v>
      </c>
      <c r="M108" s="207">
        <f t="shared" si="7"/>
        <v>2.8421709430404007E-14</v>
      </c>
    </row>
    <row r="109" spans="1:13" s="24" customFormat="1" ht="17.100000000000001" customHeight="1" x14ac:dyDescent="0.25">
      <c r="A109" s="205">
        <v>104</v>
      </c>
      <c r="B109" s="208" t="s">
        <v>554</v>
      </c>
      <c r="C109" s="207">
        <v>3656.562865457684</v>
      </c>
      <c r="D109" s="207">
        <v>3494.2171529238458</v>
      </c>
      <c r="E109" s="207">
        <v>10.200381520890396</v>
      </c>
      <c r="F109" s="207">
        <f t="shared" si="4"/>
        <v>3504.4175344447362</v>
      </c>
      <c r="G109" s="207"/>
      <c r="H109" s="207">
        <v>0.77186395754944259</v>
      </c>
      <c r="I109" s="207">
        <v>10.972077001468886</v>
      </c>
      <c r="J109" s="207">
        <f t="shared" si="5"/>
        <v>11.743940959018328</v>
      </c>
      <c r="K109" s="207"/>
      <c r="L109" s="207">
        <f t="shared" si="6"/>
        <v>140.40139005392942</v>
      </c>
      <c r="M109" s="207">
        <f t="shared" si="7"/>
        <v>152.14533101294774</v>
      </c>
    </row>
    <row r="110" spans="1:13" s="24" customFormat="1" ht="17.100000000000001" customHeight="1" x14ac:dyDescent="0.25">
      <c r="A110" s="205">
        <v>105</v>
      </c>
      <c r="B110" s="206" t="s">
        <v>849</v>
      </c>
      <c r="C110" s="207">
        <v>1991.5503603584907</v>
      </c>
      <c r="D110" s="207">
        <v>1991.5503603584907</v>
      </c>
      <c r="E110" s="207">
        <v>0</v>
      </c>
      <c r="F110" s="207">
        <f t="shared" si="4"/>
        <v>1991.5503603584907</v>
      </c>
      <c r="G110" s="207"/>
      <c r="H110" s="207">
        <v>0</v>
      </c>
      <c r="I110" s="207">
        <v>0</v>
      </c>
      <c r="J110" s="207">
        <f t="shared" si="5"/>
        <v>0</v>
      </c>
      <c r="K110" s="207"/>
      <c r="L110" s="207">
        <f t="shared" si="6"/>
        <v>0</v>
      </c>
      <c r="M110" s="207">
        <f t="shared" si="7"/>
        <v>0</v>
      </c>
    </row>
    <row r="111" spans="1:13" s="24" customFormat="1" ht="17.100000000000001" customHeight="1" x14ac:dyDescent="0.25">
      <c r="A111" s="205">
        <v>106</v>
      </c>
      <c r="B111" s="206" t="s">
        <v>850</v>
      </c>
      <c r="C111" s="207">
        <v>1462.2870827731379</v>
      </c>
      <c r="D111" s="207">
        <v>1462.2870827731379</v>
      </c>
      <c r="E111" s="207">
        <v>0</v>
      </c>
      <c r="F111" s="207">
        <f t="shared" si="4"/>
        <v>1462.2870827731379</v>
      </c>
      <c r="G111" s="207"/>
      <c r="H111" s="207">
        <v>0</v>
      </c>
      <c r="I111" s="207">
        <v>0</v>
      </c>
      <c r="J111" s="207">
        <f t="shared" si="5"/>
        <v>0</v>
      </c>
      <c r="K111" s="207"/>
      <c r="L111" s="207">
        <f t="shared" si="6"/>
        <v>0</v>
      </c>
      <c r="M111" s="207">
        <f t="shared" si="7"/>
        <v>0</v>
      </c>
    </row>
    <row r="112" spans="1:13" s="24" customFormat="1" ht="17.100000000000001" customHeight="1" x14ac:dyDescent="0.25">
      <c r="A112" s="205">
        <v>107</v>
      </c>
      <c r="B112" s="206" t="s">
        <v>851</v>
      </c>
      <c r="C112" s="207">
        <v>1187.3724802830002</v>
      </c>
      <c r="D112" s="207">
        <v>1187.3724802830002</v>
      </c>
      <c r="E112" s="207">
        <v>0</v>
      </c>
      <c r="F112" s="207">
        <f t="shared" si="4"/>
        <v>1187.3724802830002</v>
      </c>
      <c r="G112" s="207"/>
      <c r="H112" s="207">
        <v>0</v>
      </c>
      <c r="I112" s="207">
        <v>0</v>
      </c>
      <c r="J112" s="207">
        <f t="shared" si="5"/>
        <v>0</v>
      </c>
      <c r="K112" s="207"/>
      <c r="L112" s="207">
        <f t="shared" si="6"/>
        <v>0</v>
      </c>
      <c r="M112" s="207">
        <f t="shared" si="7"/>
        <v>0</v>
      </c>
    </row>
    <row r="113" spans="1:13" s="24" customFormat="1" ht="17.100000000000001" customHeight="1" x14ac:dyDescent="0.25">
      <c r="A113" s="205">
        <v>108</v>
      </c>
      <c r="B113" s="206" t="s">
        <v>852</v>
      </c>
      <c r="C113" s="207">
        <v>672.52010810018226</v>
      </c>
      <c r="D113" s="207">
        <v>672.52010810018226</v>
      </c>
      <c r="E113" s="207">
        <v>0</v>
      </c>
      <c r="F113" s="207">
        <f t="shared" si="4"/>
        <v>672.52010810018226</v>
      </c>
      <c r="G113" s="207"/>
      <c r="H113" s="207">
        <v>0</v>
      </c>
      <c r="I113" s="207">
        <v>0</v>
      </c>
      <c r="J113" s="207">
        <f t="shared" si="5"/>
        <v>0</v>
      </c>
      <c r="K113" s="207"/>
      <c r="L113" s="207">
        <f t="shared" si="6"/>
        <v>0</v>
      </c>
      <c r="M113" s="207">
        <f t="shared" si="7"/>
        <v>0</v>
      </c>
    </row>
    <row r="114" spans="1:13" s="18" customFormat="1" ht="17.100000000000001" customHeight="1" x14ac:dyDescent="0.25">
      <c r="A114" s="205">
        <v>110</v>
      </c>
      <c r="B114" s="206" t="s">
        <v>853</v>
      </c>
      <c r="C114" s="207">
        <v>103.07428098435071</v>
      </c>
      <c r="D114" s="207">
        <v>103.07428098435069</v>
      </c>
      <c r="E114" s="207">
        <v>0</v>
      </c>
      <c r="F114" s="207">
        <f t="shared" si="4"/>
        <v>103.07428098435069</v>
      </c>
      <c r="G114" s="207"/>
      <c r="H114" s="207">
        <v>0</v>
      </c>
      <c r="I114" s="207">
        <v>0</v>
      </c>
      <c r="J114" s="207">
        <f t="shared" si="5"/>
        <v>0</v>
      </c>
      <c r="K114" s="207"/>
      <c r="L114" s="207">
        <f t="shared" si="6"/>
        <v>1.4210854715202004E-14</v>
      </c>
      <c r="M114" s="207">
        <f t="shared" si="7"/>
        <v>1.4210854715202004E-14</v>
      </c>
    </row>
    <row r="115" spans="1:13" s="24" customFormat="1" ht="17.100000000000001" customHeight="1" x14ac:dyDescent="0.25">
      <c r="A115" s="205">
        <v>111</v>
      </c>
      <c r="B115" s="206" t="s">
        <v>854</v>
      </c>
      <c r="C115" s="207">
        <v>617.79503922299989</v>
      </c>
      <c r="D115" s="207">
        <v>617.79503922300012</v>
      </c>
      <c r="E115" s="207">
        <v>0</v>
      </c>
      <c r="F115" s="207">
        <f t="shared" si="4"/>
        <v>617.79503922300012</v>
      </c>
      <c r="G115" s="207"/>
      <c r="H115" s="207">
        <v>0</v>
      </c>
      <c r="I115" s="207">
        <v>0</v>
      </c>
      <c r="J115" s="207">
        <f t="shared" si="5"/>
        <v>0</v>
      </c>
      <c r="K115" s="207"/>
      <c r="L115" s="207">
        <f t="shared" si="6"/>
        <v>-2.2737367544323206E-13</v>
      </c>
      <c r="M115" s="207">
        <f t="shared" si="7"/>
        <v>-2.2737367544323206E-13</v>
      </c>
    </row>
    <row r="116" spans="1:13" s="24" customFormat="1" ht="17.100000000000001" customHeight="1" x14ac:dyDescent="0.25">
      <c r="A116" s="205">
        <v>112</v>
      </c>
      <c r="B116" s="206" t="s">
        <v>855</v>
      </c>
      <c r="C116" s="207">
        <v>268.71639599048098</v>
      </c>
      <c r="D116" s="207">
        <v>268.71639599048098</v>
      </c>
      <c r="E116" s="207">
        <v>0</v>
      </c>
      <c r="F116" s="207">
        <f t="shared" si="4"/>
        <v>268.71639599048098</v>
      </c>
      <c r="G116" s="207"/>
      <c r="H116" s="207">
        <v>0</v>
      </c>
      <c r="I116" s="207">
        <v>0</v>
      </c>
      <c r="J116" s="207">
        <f t="shared" si="5"/>
        <v>0</v>
      </c>
      <c r="K116" s="207"/>
      <c r="L116" s="207">
        <f t="shared" si="6"/>
        <v>0</v>
      </c>
      <c r="M116" s="207">
        <f t="shared" si="7"/>
        <v>0</v>
      </c>
    </row>
    <row r="117" spans="1:13" s="24" customFormat="1" ht="17.100000000000001" customHeight="1" x14ac:dyDescent="0.25">
      <c r="A117" s="205">
        <v>113</v>
      </c>
      <c r="B117" s="206" t="s">
        <v>856</v>
      </c>
      <c r="C117" s="207">
        <v>703.67645342979495</v>
      </c>
      <c r="D117" s="207">
        <v>703.67645342979495</v>
      </c>
      <c r="E117" s="207">
        <v>0</v>
      </c>
      <c r="F117" s="207">
        <f t="shared" si="4"/>
        <v>703.67645342979495</v>
      </c>
      <c r="G117" s="207"/>
      <c r="H117" s="207">
        <v>0</v>
      </c>
      <c r="I117" s="207">
        <v>0</v>
      </c>
      <c r="J117" s="207">
        <f t="shared" si="5"/>
        <v>0</v>
      </c>
      <c r="K117" s="207"/>
      <c r="L117" s="207">
        <f t="shared" si="6"/>
        <v>0</v>
      </c>
      <c r="M117" s="207">
        <f t="shared" si="7"/>
        <v>0</v>
      </c>
    </row>
    <row r="118" spans="1:13" s="24" customFormat="1" ht="17.100000000000001" customHeight="1" x14ac:dyDescent="0.25">
      <c r="A118" s="205">
        <v>114</v>
      </c>
      <c r="B118" s="206" t="s">
        <v>857</v>
      </c>
      <c r="C118" s="207">
        <v>599.66595574404914</v>
      </c>
      <c r="D118" s="207">
        <v>599.66595574404914</v>
      </c>
      <c r="E118" s="207">
        <v>0</v>
      </c>
      <c r="F118" s="207">
        <f t="shared" si="4"/>
        <v>599.66595574404914</v>
      </c>
      <c r="G118" s="207"/>
      <c r="H118" s="207">
        <v>0</v>
      </c>
      <c r="I118" s="207">
        <v>0</v>
      </c>
      <c r="J118" s="207">
        <f t="shared" si="5"/>
        <v>0</v>
      </c>
      <c r="K118" s="207"/>
      <c r="L118" s="207">
        <f t="shared" si="6"/>
        <v>0</v>
      </c>
      <c r="M118" s="207">
        <f t="shared" si="7"/>
        <v>0</v>
      </c>
    </row>
    <row r="119" spans="1:13" s="24" customFormat="1" ht="17.100000000000001" customHeight="1" x14ac:dyDescent="0.25">
      <c r="A119" s="205">
        <v>117</v>
      </c>
      <c r="B119" s="206" t="s">
        <v>858</v>
      </c>
      <c r="C119" s="207">
        <v>867.60180000000014</v>
      </c>
      <c r="D119" s="207">
        <v>867.60180000000003</v>
      </c>
      <c r="E119" s="207">
        <v>0</v>
      </c>
      <c r="F119" s="207">
        <f t="shared" si="4"/>
        <v>867.60180000000003</v>
      </c>
      <c r="G119" s="207"/>
      <c r="H119" s="207">
        <v>0</v>
      </c>
      <c r="I119" s="207">
        <v>0</v>
      </c>
      <c r="J119" s="207">
        <f t="shared" si="5"/>
        <v>0</v>
      </c>
      <c r="K119" s="207"/>
      <c r="L119" s="207">
        <f t="shared" si="6"/>
        <v>1.1368683772161603E-13</v>
      </c>
      <c r="M119" s="207">
        <f t="shared" si="7"/>
        <v>1.1368683772161603E-13</v>
      </c>
    </row>
    <row r="120" spans="1:13" s="24" customFormat="1" ht="17.100000000000001" customHeight="1" x14ac:dyDescent="0.25">
      <c r="A120" s="205">
        <v>118</v>
      </c>
      <c r="B120" s="206" t="s">
        <v>859</v>
      </c>
      <c r="C120" s="207">
        <v>404.82721030776997</v>
      </c>
      <c r="D120" s="207">
        <v>404.82721030777003</v>
      </c>
      <c r="E120" s="207">
        <v>0</v>
      </c>
      <c r="F120" s="207">
        <f t="shared" si="4"/>
        <v>404.82721030777003</v>
      </c>
      <c r="G120" s="207"/>
      <c r="H120" s="207">
        <v>0</v>
      </c>
      <c r="I120" s="207">
        <v>0</v>
      </c>
      <c r="J120" s="207">
        <f t="shared" si="5"/>
        <v>0</v>
      </c>
      <c r="K120" s="207"/>
      <c r="L120" s="207">
        <f t="shared" si="6"/>
        <v>-5.6843418860808015E-14</v>
      </c>
      <c r="M120" s="207">
        <f t="shared" si="7"/>
        <v>-5.6843418860808015E-14</v>
      </c>
    </row>
    <row r="121" spans="1:13" s="24" customFormat="1" ht="17.100000000000001" customHeight="1" x14ac:dyDescent="0.25">
      <c r="A121" s="205">
        <v>122</v>
      </c>
      <c r="B121" s="206" t="s">
        <v>860</v>
      </c>
      <c r="C121" s="207">
        <v>212.08487780428536</v>
      </c>
      <c r="D121" s="207">
        <v>212.08487780428544</v>
      </c>
      <c r="E121" s="207">
        <v>0</v>
      </c>
      <c r="F121" s="207">
        <f t="shared" si="4"/>
        <v>212.08487780428544</v>
      </c>
      <c r="G121" s="207"/>
      <c r="H121" s="207">
        <v>0</v>
      </c>
      <c r="I121" s="207">
        <v>0</v>
      </c>
      <c r="J121" s="207">
        <f t="shared" si="5"/>
        <v>0</v>
      </c>
      <c r="K121" s="207"/>
      <c r="L121" s="207">
        <f t="shared" si="6"/>
        <v>-8.5265128291212022E-14</v>
      </c>
      <c r="M121" s="207">
        <f t="shared" si="7"/>
        <v>-8.5265128291212022E-14</v>
      </c>
    </row>
    <row r="122" spans="1:13" s="24" customFormat="1" ht="17.100000000000001" customHeight="1" x14ac:dyDescent="0.25">
      <c r="A122" s="205">
        <v>123</v>
      </c>
      <c r="B122" s="206" t="s">
        <v>861</v>
      </c>
      <c r="C122" s="207">
        <v>103.99794254424906</v>
      </c>
      <c r="D122" s="207">
        <v>103.99794254424907</v>
      </c>
      <c r="E122" s="207">
        <v>0</v>
      </c>
      <c r="F122" s="207">
        <f t="shared" si="4"/>
        <v>103.99794254424907</v>
      </c>
      <c r="G122" s="207"/>
      <c r="H122" s="207">
        <v>0</v>
      </c>
      <c r="I122" s="207">
        <v>0</v>
      </c>
      <c r="J122" s="207">
        <f t="shared" si="5"/>
        <v>0</v>
      </c>
      <c r="K122" s="207"/>
      <c r="L122" s="207">
        <f t="shared" si="6"/>
        <v>-1.4210854715202004E-14</v>
      </c>
      <c r="M122" s="207">
        <f t="shared" si="7"/>
        <v>-1.4210854715202004E-14</v>
      </c>
    </row>
    <row r="123" spans="1:13" s="24" customFormat="1" ht="17.100000000000001" customHeight="1" x14ac:dyDescent="0.25">
      <c r="A123" s="205">
        <v>124</v>
      </c>
      <c r="B123" s="206" t="s">
        <v>862</v>
      </c>
      <c r="C123" s="207">
        <v>1056.0923253451931</v>
      </c>
      <c r="D123" s="207">
        <v>1056.0923253451933</v>
      </c>
      <c r="E123" s="207">
        <v>0</v>
      </c>
      <c r="F123" s="207">
        <f t="shared" si="4"/>
        <v>1056.0923253451933</v>
      </c>
      <c r="G123" s="207"/>
      <c r="H123" s="207">
        <v>0</v>
      </c>
      <c r="I123" s="207">
        <v>0</v>
      </c>
      <c r="J123" s="207">
        <f t="shared" si="5"/>
        <v>0</v>
      </c>
      <c r="K123" s="207"/>
      <c r="L123" s="207">
        <f t="shared" si="6"/>
        <v>-2.2737367544323206E-13</v>
      </c>
      <c r="M123" s="207">
        <f t="shared" si="7"/>
        <v>-2.2737367544323206E-13</v>
      </c>
    </row>
    <row r="124" spans="1:13" s="24" customFormat="1" ht="17.100000000000001" customHeight="1" x14ac:dyDescent="0.25">
      <c r="A124" s="205">
        <v>126</v>
      </c>
      <c r="B124" s="206" t="s">
        <v>863</v>
      </c>
      <c r="C124" s="207">
        <v>1658.349227151378</v>
      </c>
      <c r="D124" s="207">
        <v>1658.3492271513785</v>
      </c>
      <c r="E124" s="207">
        <v>0</v>
      </c>
      <c r="F124" s="207">
        <f t="shared" si="4"/>
        <v>1658.3492271513785</v>
      </c>
      <c r="G124" s="207"/>
      <c r="H124" s="207">
        <v>0</v>
      </c>
      <c r="I124" s="207">
        <v>0</v>
      </c>
      <c r="J124" s="207">
        <f t="shared" si="5"/>
        <v>0</v>
      </c>
      <c r="K124" s="207"/>
      <c r="L124" s="207">
        <f t="shared" si="6"/>
        <v>-4.5474735088646412E-13</v>
      </c>
      <c r="M124" s="207">
        <f t="shared" si="7"/>
        <v>-4.5474735088646412E-13</v>
      </c>
    </row>
    <row r="125" spans="1:13" s="24" customFormat="1" ht="17.100000000000001" customHeight="1" x14ac:dyDescent="0.25">
      <c r="A125" s="205">
        <v>127</v>
      </c>
      <c r="B125" s="206" t="s">
        <v>864</v>
      </c>
      <c r="C125" s="207">
        <v>1398.6854542870153</v>
      </c>
      <c r="D125" s="207">
        <v>1398.6854542870158</v>
      </c>
      <c r="E125" s="207">
        <v>0</v>
      </c>
      <c r="F125" s="207">
        <f t="shared" si="4"/>
        <v>1398.6854542870158</v>
      </c>
      <c r="G125" s="207"/>
      <c r="H125" s="207">
        <v>0</v>
      </c>
      <c r="I125" s="207">
        <v>0</v>
      </c>
      <c r="J125" s="207">
        <f t="shared" si="5"/>
        <v>0</v>
      </c>
      <c r="K125" s="207"/>
      <c r="L125" s="207">
        <f t="shared" si="6"/>
        <v>-4.5474735088646412E-13</v>
      </c>
      <c r="M125" s="207">
        <f t="shared" si="7"/>
        <v>-4.5474735088646412E-13</v>
      </c>
    </row>
    <row r="126" spans="1:13" s="24" customFormat="1" ht="17.100000000000001" customHeight="1" x14ac:dyDescent="0.25">
      <c r="A126" s="205">
        <v>128</v>
      </c>
      <c r="B126" s="206" t="s">
        <v>865</v>
      </c>
      <c r="C126" s="207">
        <v>1304.3705292243328</v>
      </c>
      <c r="D126" s="207">
        <v>1304.370529224333</v>
      </c>
      <c r="E126" s="207">
        <v>0</v>
      </c>
      <c r="F126" s="207">
        <f t="shared" si="4"/>
        <v>1304.370529224333</v>
      </c>
      <c r="G126" s="207"/>
      <c r="H126" s="207">
        <v>0</v>
      </c>
      <c r="I126" s="207">
        <v>0</v>
      </c>
      <c r="J126" s="207">
        <f t="shared" si="5"/>
        <v>0</v>
      </c>
      <c r="K126" s="207"/>
      <c r="L126" s="207">
        <f t="shared" si="6"/>
        <v>-2.2737367544323206E-13</v>
      </c>
      <c r="M126" s="207">
        <f t="shared" si="7"/>
        <v>-2.2737367544323206E-13</v>
      </c>
    </row>
    <row r="127" spans="1:13" s="24" customFormat="1" ht="17.100000000000001" customHeight="1" x14ac:dyDescent="0.25">
      <c r="A127" s="205">
        <v>130</v>
      </c>
      <c r="B127" s="206" t="s">
        <v>553</v>
      </c>
      <c r="C127" s="207">
        <v>1800.8453238704649</v>
      </c>
      <c r="D127" s="207">
        <v>1762.4848593646416</v>
      </c>
      <c r="E127" s="207">
        <v>6.6850021406972777</v>
      </c>
      <c r="F127" s="207">
        <f t="shared" si="4"/>
        <v>1769.1698615053388</v>
      </c>
      <c r="G127" s="207"/>
      <c r="H127" s="207">
        <v>2.7107197806376164</v>
      </c>
      <c r="I127" s="207">
        <v>14.039584441588714</v>
      </c>
      <c r="J127" s="207">
        <f t="shared" si="5"/>
        <v>16.75030422222633</v>
      </c>
      <c r="K127" s="207"/>
      <c r="L127" s="207">
        <f t="shared" si="6"/>
        <v>14.925158142899793</v>
      </c>
      <c r="M127" s="207">
        <f t="shared" si="7"/>
        <v>31.675462365126123</v>
      </c>
    </row>
    <row r="128" spans="1:13" s="24" customFormat="1" ht="17.100000000000001" customHeight="1" x14ac:dyDescent="0.25">
      <c r="A128" s="205">
        <v>132</v>
      </c>
      <c r="B128" s="206" t="s">
        <v>866</v>
      </c>
      <c r="C128" s="207">
        <v>2142.8586720000003</v>
      </c>
      <c r="D128" s="207">
        <v>2142.8586719999985</v>
      </c>
      <c r="E128" s="207">
        <v>0</v>
      </c>
      <c r="F128" s="207">
        <f t="shared" si="4"/>
        <v>2142.8586719999985</v>
      </c>
      <c r="G128" s="207"/>
      <c r="H128" s="207">
        <v>0</v>
      </c>
      <c r="I128" s="207">
        <v>0</v>
      </c>
      <c r="J128" s="207">
        <f t="shared" si="5"/>
        <v>0</v>
      </c>
      <c r="K128" s="207"/>
      <c r="L128" s="207">
        <f t="shared" si="6"/>
        <v>1.8189894035458565E-12</v>
      </c>
      <c r="M128" s="207">
        <f t="shared" si="7"/>
        <v>1.8189894035458565E-12</v>
      </c>
    </row>
    <row r="129" spans="1:13" s="24" customFormat="1" ht="17.100000000000001" customHeight="1" x14ac:dyDescent="0.25">
      <c r="A129" s="205">
        <v>136</v>
      </c>
      <c r="B129" s="206" t="s">
        <v>867</v>
      </c>
      <c r="C129" s="207">
        <v>133.51081238790937</v>
      </c>
      <c r="D129" s="207">
        <v>133.51081238790943</v>
      </c>
      <c r="E129" s="207">
        <v>0</v>
      </c>
      <c r="F129" s="207">
        <f t="shared" si="4"/>
        <v>133.51081238790943</v>
      </c>
      <c r="G129" s="207"/>
      <c r="H129" s="207">
        <v>0</v>
      </c>
      <c r="I129" s="207">
        <v>0</v>
      </c>
      <c r="J129" s="207">
        <f t="shared" si="5"/>
        <v>0</v>
      </c>
      <c r="K129" s="207"/>
      <c r="L129" s="207">
        <f t="shared" si="6"/>
        <v>-5.6843418860808015E-14</v>
      </c>
      <c r="M129" s="207">
        <f t="shared" si="7"/>
        <v>-5.6843418860808015E-14</v>
      </c>
    </row>
    <row r="130" spans="1:13" s="24" customFormat="1" ht="17.100000000000001" customHeight="1" x14ac:dyDescent="0.25">
      <c r="A130" s="205">
        <v>138</v>
      </c>
      <c r="B130" s="206" t="s">
        <v>868</v>
      </c>
      <c r="C130" s="207">
        <v>175.8297089451118</v>
      </c>
      <c r="D130" s="207">
        <v>175.82970894511186</v>
      </c>
      <c r="E130" s="207">
        <v>0</v>
      </c>
      <c r="F130" s="207">
        <f t="shared" si="4"/>
        <v>175.82970894511186</v>
      </c>
      <c r="G130" s="207"/>
      <c r="H130" s="207">
        <v>0</v>
      </c>
      <c r="I130" s="207">
        <v>0</v>
      </c>
      <c r="J130" s="207">
        <f t="shared" si="5"/>
        <v>0</v>
      </c>
      <c r="K130" s="207"/>
      <c r="L130" s="207">
        <f t="shared" si="6"/>
        <v>-5.6843418860808015E-14</v>
      </c>
      <c r="M130" s="207">
        <f t="shared" si="7"/>
        <v>-5.6843418860808015E-14</v>
      </c>
    </row>
    <row r="131" spans="1:13" s="18" customFormat="1" ht="17.100000000000001" customHeight="1" x14ac:dyDescent="0.25">
      <c r="A131" s="205">
        <v>139</v>
      </c>
      <c r="B131" s="206" t="s">
        <v>869</v>
      </c>
      <c r="C131" s="207">
        <v>234.98326215794404</v>
      </c>
      <c r="D131" s="207">
        <v>234.98326215794398</v>
      </c>
      <c r="E131" s="207">
        <v>0</v>
      </c>
      <c r="F131" s="207">
        <f t="shared" si="4"/>
        <v>234.98326215794398</v>
      </c>
      <c r="G131" s="207"/>
      <c r="H131" s="207">
        <v>0</v>
      </c>
      <c r="I131" s="207">
        <v>0</v>
      </c>
      <c r="J131" s="207">
        <f t="shared" si="5"/>
        <v>0</v>
      </c>
      <c r="K131" s="207"/>
      <c r="L131" s="207">
        <f t="shared" si="6"/>
        <v>5.6843418860808015E-14</v>
      </c>
      <c r="M131" s="207">
        <f t="shared" si="7"/>
        <v>5.6843418860808015E-14</v>
      </c>
    </row>
    <row r="132" spans="1:13" s="24" customFormat="1" ht="17.100000000000001" customHeight="1" x14ac:dyDescent="0.25">
      <c r="A132" s="205">
        <v>140</v>
      </c>
      <c r="B132" s="209" t="s">
        <v>552</v>
      </c>
      <c r="C132" s="207">
        <v>256.69017998100003</v>
      </c>
      <c r="D132" s="207">
        <v>240.49736313367396</v>
      </c>
      <c r="E132" s="207">
        <v>14.868664240949691</v>
      </c>
      <c r="F132" s="207">
        <f t="shared" si="4"/>
        <v>255.36602737462366</v>
      </c>
      <c r="G132" s="207"/>
      <c r="H132" s="207">
        <v>0.11331822504797048</v>
      </c>
      <c r="I132" s="207">
        <v>0.58690714828782287</v>
      </c>
      <c r="J132" s="207">
        <f t="shared" si="5"/>
        <v>0.70022537333579338</v>
      </c>
      <c r="K132" s="207"/>
      <c r="L132" s="207">
        <f t="shared" si="6"/>
        <v>0.62392723304057951</v>
      </c>
      <c r="M132" s="207">
        <f t="shared" si="7"/>
        <v>1.3241526063763729</v>
      </c>
    </row>
    <row r="133" spans="1:13" s="24" customFormat="1" ht="17.100000000000001" customHeight="1" x14ac:dyDescent="0.25">
      <c r="A133" s="205">
        <v>141</v>
      </c>
      <c r="B133" s="206" t="s">
        <v>870</v>
      </c>
      <c r="C133" s="207">
        <v>228.17888985134701</v>
      </c>
      <c r="D133" s="207">
        <v>228.17888985134701</v>
      </c>
      <c r="E133" s="207">
        <v>0</v>
      </c>
      <c r="F133" s="207">
        <f t="shared" si="4"/>
        <v>228.17888985134701</v>
      </c>
      <c r="G133" s="207"/>
      <c r="H133" s="207">
        <v>0</v>
      </c>
      <c r="I133" s="207">
        <v>0</v>
      </c>
      <c r="J133" s="207">
        <f t="shared" si="5"/>
        <v>0</v>
      </c>
      <c r="K133" s="207"/>
      <c r="L133" s="207">
        <f t="shared" si="6"/>
        <v>0</v>
      </c>
      <c r="M133" s="207">
        <f t="shared" si="7"/>
        <v>0</v>
      </c>
    </row>
    <row r="134" spans="1:13" s="24" customFormat="1" ht="17.100000000000001" customHeight="1" x14ac:dyDescent="0.25">
      <c r="A134" s="205">
        <v>142</v>
      </c>
      <c r="B134" s="206" t="s">
        <v>871</v>
      </c>
      <c r="C134" s="207">
        <v>818.21006801204965</v>
      </c>
      <c r="D134" s="207">
        <v>818.21006801204987</v>
      </c>
      <c r="E134" s="207">
        <v>0</v>
      </c>
      <c r="F134" s="207">
        <f t="shared" si="4"/>
        <v>818.21006801204987</v>
      </c>
      <c r="G134" s="207"/>
      <c r="H134" s="207">
        <v>0</v>
      </c>
      <c r="I134" s="207">
        <v>0</v>
      </c>
      <c r="J134" s="207">
        <f t="shared" si="5"/>
        <v>0</v>
      </c>
      <c r="K134" s="207"/>
      <c r="L134" s="207">
        <f t="shared" si="6"/>
        <v>-2.2737367544323206E-13</v>
      </c>
      <c r="M134" s="207">
        <f t="shared" si="7"/>
        <v>-2.2737367544323206E-13</v>
      </c>
    </row>
    <row r="135" spans="1:13" s="24" customFormat="1" ht="17.100000000000001" customHeight="1" x14ac:dyDescent="0.25">
      <c r="A135" s="205">
        <v>143</v>
      </c>
      <c r="B135" s="206" t="s">
        <v>872</v>
      </c>
      <c r="C135" s="207">
        <v>1580.8906302470475</v>
      </c>
      <c r="D135" s="207">
        <v>1580.890630247048</v>
      </c>
      <c r="E135" s="207">
        <v>0</v>
      </c>
      <c r="F135" s="207">
        <f t="shared" si="4"/>
        <v>1580.890630247048</v>
      </c>
      <c r="G135" s="207"/>
      <c r="H135" s="207">
        <v>0</v>
      </c>
      <c r="I135" s="207">
        <v>0</v>
      </c>
      <c r="J135" s="207">
        <f t="shared" si="5"/>
        <v>0</v>
      </c>
      <c r="K135" s="207"/>
      <c r="L135" s="207">
        <f t="shared" si="6"/>
        <v>-4.5474735088646412E-13</v>
      </c>
      <c r="M135" s="207">
        <f t="shared" si="7"/>
        <v>-4.5474735088646412E-13</v>
      </c>
    </row>
    <row r="136" spans="1:13" s="18" customFormat="1" ht="17.100000000000001" customHeight="1" x14ac:dyDescent="0.25">
      <c r="A136" s="205">
        <v>144</v>
      </c>
      <c r="B136" s="206" t="s">
        <v>873</v>
      </c>
      <c r="C136" s="207">
        <v>1085.638464237094</v>
      </c>
      <c r="D136" s="207">
        <v>1085.6384642370942</v>
      </c>
      <c r="E136" s="207">
        <v>0</v>
      </c>
      <c r="F136" s="207">
        <f t="shared" si="4"/>
        <v>1085.6384642370942</v>
      </c>
      <c r="G136" s="207"/>
      <c r="H136" s="207">
        <v>0</v>
      </c>
      <c r="I136" s="207">
        <v>0</v>
      </c>
      <c r="J136" s="207">
        <f t="shared" si="5"/>
        <v>0</v>
      </c>
      <c r="K136" s="207"/>
      <c r="L136" s="207">
        <f t="shared" si="6"/>
        <v>-2.2737367544323206E-13</v>
      </c>
      <c r="M136" s="207">
        <f t="shared" si="7"/>
        <v>-2.2737367544323206E-13</v>
      </c>
    </row>
    <row r="137" spans="1:13" s="18" customFormat="1" ht="17.100000000000001" customHeight="1" x14ac:dyDescent="0.25">
      <c r="A137" s="205">
        <v>146</v>
      </c>
      <c r="B137" s="206" t="s">
        <v>551</v>
      </c>
      <c r="C137" s="207">
        <v>24536.24995407361</v>
      </c>
      <c r="D137" s="207">
        <v>10966.801410774471</v>
      </c>
      <c r="E137" s="207">
        <v>770.7982453192858</v>
      </c>
      <c r="F137" s="207">
        <f t="shared" si="4"/>
        <v>11737.599656093756</v>
      </c>
      <c r="G137" s="207"/>
      <c r="H137" s="207">
        <v>55.952416110598961</v>
      </c>
      <c r="I137" s="207">
        <v>863.36189604356309</v>
      </c>
      <c r="J137" s="207">
        <f t="shared" si="5"/>
        <v>919.31431215416205</v>
      </c>
      <c r="K137" s="207"/>
      <c r="L137" s="207">
        <f t="shared" si="6"/>
        <v>11879.335985825692</v>
      </c>
      <c r="M137" s="207">
        <f t="shared" si="7"/>
        <v>12798.650297979853</v>
      </c>
    </row>
    <row r="138" spans="1:13" s="24" customFormat="1" ht="17.100000000000001" customHeight="1" x14ac:dyDescent="0.25">
      <c r="A138" s="205">
        <v>147</v>
      </c>
      <c r="B138" s="206" t="s">
        <v>874</v>
      </c>
      <c r="C138" s="207">
        <v>3421.334699833284</v>
      </c>
      <c r="D138" s="207">
        <v>3421.3346998332831</v>
      </c>
      <c r="E138" s="207">
        <v>0</v>
      </c>
      <c r="F138" s="207">
        <f t="shared" si="4"/>
        <v>3421.3346998332831</v>
      </c>
      <c r="G138" s="207"/>
      <c r="H138" s="207">
        <v>0</v>
      </c>
      <c r="I138" s="207">
        <v>0</v>
      </c>
      <c r="J138" s="207">
        <f t="shared" si="5"/>
        <v>0</v>
      </c>
      <c r="K138" s="207"/>
      <c r="L138" s="207">
        <f t="shared" si="6"/>
        <v>9.0949470177292824E-13</v>
      </c>
      <c r="M138" s="207">
        <f t="shared" si="7"/>
        <v>9.0949470177292824E-13</v>
      </c>
    </row>
    <row r="139" spans="1:13" s="18" customFormat="1" ht="17.100000000000001" customHeight="1" x14ac:dyDescent="0.25">
      <c r="A139" s="205">
        <v>148</v>
      </c>
      <c r="B139" s="206" t="s">
        <v>875</v>
      </c>
      <c r="C139" s="207">
        <v>542.2166105763215</v>
      </c>
      <c r="D139" s="207">
        <v>542.2166105763215</v>
      </c>
      <c r="E139" s="207">
        <v>0</v>
      </c>
      <c r="F139" s="207">
        <f t="shared" si="4"/>
        <v>542.2166105763215</v>
      </c>
      <c r="G139" s="207"/>
      <c r="H139" s="207">
        <v>0</v>
      </c>
      <c r="I139" s="207">
        <v>0</v>
      </c>
      <c r="J139" s="207">
        <f t="shared" si="5"/>
        <v>0</v>
      </c>
      <c r="K139" s="207"/>
      <c r="L139" s="207">
        <f t="shared" si="6"/>
        <v>0</v>
      </c>
      <c r="M139" s="207">
        <f t="shared" si="7"/>
        <v>0</v>
      </c>
    </row>
    <row r="140" spans="1:13" s="24" customFormat="1" ht="17.100000000000001" customHeight="1" x14ac:dyDescent="0.25">
      <c r="A140" s="205">
        <v>149</v>
      </c>
      <c r="B140" s="206" t="s">
        <v>876</v>
      </c>
      <c r="C140" s="207">
        <v>878.83485034443481</v>
      </c>
      <c r="D140" s="207">
        <v>878.83485034443481</v>
      </c>
      <c r="E140" s="207">
        <v>0</v>
      </c>
      <c r="F140" s="207">
        <f t="shared" si="4"/>
        <v>878.83485034443481</v>
      </c>
      <c r="G140" s="207"/>
      <c r="H140" s="207">
        <v>0</v>
      </c>
      <c r="I140" s="207">
        <v>0</v>
      </c>
      <c r="J140" s="207">
        <f t="shared" si="5"/>
        <v>0</v>
      </c>
      <c r="K140" s="207"/>
      <c r="L140" s="207">
        <f t="shared" si="6"/>
        <v>0</v>
      </c>
      <c r="M140" s="207">
        <f t="shared" si="7"/>
        <v>0</v>
      </c>
    </row>
    <row r="141" spans="1:13" s="24" customFormat="1" ht="17.100000000000001" customHeight="1" x14ac:dyDescent="0.25">
      <c r="A141" s="205">
        <v>150</v>
      </c>
      <c r="B141" s="206" t="s">
        <v>550</v>
      </c>
      <c r="C141" s="207">
        <v>930.55863308733001</v>
      </c>
      <c r="D141" s="207">
        <v>927.15758184237654</v>
      </c>
      <c r="E141" s="207">
        <v>0.59269450539243207</v>
      </c>
      <c r="F141" s="207">
        <f t="shared" si="4"/>
        <v>927.75027634776893</v>
      </c>
      <c r="G141" s="207"/>
      <c r="H141" s="207">
        <v>0.24033331815044662</v>
      </c>
      <c r="I141" s="207">
        <v>1.2447541258546115</v>
      </c>
      <c r="J141" s="207">
        <f t="shared" si="5"/>
        <v>1.4850874440050581</v>
      </c>
      <c r="K141" s="207"/>
      <c r="L141" s="207">
        <f t="shared" si="6"/>
        <v>1.323269295556019</v>
      </c>
      <c r="M141" s="207">
        <f t="shared" si="7"/>
        <v>2.8083567395610771</v>
      </c>
    </row>
    <row r="142" spans="1:13" s="24" customFormat="1" ht="17.100000000000001" customHeight="1" x14ac:dyDescent="0.25">
      <c r="A142" s="205">
        <v>151</v>
      </c>
      <c r="B142" s="206" t="s">
        <v>549</v>
      </c>
      <c r="C142" s="207">
        <v>304.35354963148751</v>
      </c>
      <c r="D142" s="207">
        <v>295.11633108058192</v>
      </c>
      <c r="E142" s="207">
        <v>1.5112863725703038</v>
      </c>
      <c r="F142" s="207">
        <f t="shared" si="4"/>
        <v>296.6276174531522</v>
      </c>
      <c r="G142" s="207"/>
      <c r="H142" s="207">
        <v>1.5112863725703038</v>
      </c>
      <c r="I142" s="207">
        <v>3.0903727693165459</v>
      </c>
      <c r="J142" s="207">
        <f t="shared" si="5"/>
        <v>4.6016591418868495</v>
      </c>
      <c r="K142" s="207"/>
      <c r="L142" s="207">
        <f t="shared" si="6"/>
        <v>3.1242730364484634</v>
      </c>
      <c r="M142" s="207">
        <f t="shared" si="7"/>
        <v>7.725932178335313</v>
      </c>
    </row>
    <row r="143" spans="1:13" s="24" customFormat="1" ht="17.100000000000001" customHeight="1" x14ac:dyDescent="0.25">
      <c r="A143" s="205">
        <v>152</v>
      </c>
      <c r="B143" s="206" t="s">
        <v>548</v>
      </c>
      <c r="C143" s="207">
        <v>1191.3026546368435</v>
      </c>
      <c r="D143" s="207">
        <v>1155.5159019367709</v>
      </c>
      <c r="E143" s="207">
        <v>24.177746448187591</v>
      </c>
      <c r="F143" s="207">
        <f t="shared" ref="F143:F206" si="8">+D143+E143</f>
        <v>1179.6936483849586</v>
      </c>
      <c r="G143" s="207"/>
      <c r="H143" s="207">
        <v>0.9934744383844496</v>
      </c>
      <c r="I143" s="207">
        <v>5.1454852074966846</v>
      </c>
      <c r="J143" s="207">
        <f t="shared" ref="J143:J206" si="9">+H143+I143</f>
        <v>6.1389596458811342</v>
      </c>
      <c r="K143" s="207"/>
      <c r="L143" s="207">
        <f t="shared" ref="L143:L206" si="10">SUM(C143-F143-J143)</f>
        <v>5.4700466060037867</v>
      </c>
      <c r="M143" s="207">
        <f t="shared" ref="M143:M206" si="11">J143+L143</f>
        <v>11.609006251884921</v>
      </c>
    </row>
    <row r="144" spans="1:13" s="24" customFormat="1" ht="17.100000000000001" customHeight="1" x14ac:dyDescent="0.25">
      <c r="A144" s="205">
        <v>156</v>
      </c>
      <c r="B144" s="206" t="s">
        <v>547</v>
      </c>
      <c r="C144" s="207">
        <v>331.71099784697412</v>
      </c>
      <c r="D144" s="207">
        <v>328.88573334424353</v>
      </c>
      <c r="E144" s="207">
        <v>0.49235324929151303</v>
      </c>
      <c r="F144" s="207">
        <f t="shared" si="8"/>
        <v>329.37808659353504</v>
      </c>
      <c r="G144" s="207"/>
      <c r="H144" s="207">
        <v>0.19964566567527675</v>
      </c>
      <c r="I144" s="207">
        <v>1.0340213229741699</v>
      </c>
      <c r="J144" s="207">
        <f t="shared" si="9"/>
        <v>1.2336669886494467</v>
      </c>
      <c r="K144" s="207"/>
      <c r="L144" s="207">
        <f t="shared" si="10"/>
        <v>1.0992442647896321</v>
      </c>
      <c r="M144" s="207">
        <f t="shared" si="11"/>
        <v>2.3329112534390788</v>
      </c>
    </row>
    <row r="145" spans="1:13" s="24" customFormat="1" ht="17.100000000000001" customHeight="1" x14ac:dyDescent="0.25">
      <c r="A145" s="205">
        <v>157</v>
      </c>
      <c r="B145" s="206" t="s">
        <v>546</v>
      </c>
      <c r="C145" s="207">
        <v>2986.8336190490545</v>
      </c>
      <c r="D145" s="207">
        <v>2934.833036526009</v>
      </c>
      <c r="E145" s="207">
        <v>9.0620384576476756</v>
      </c>
      <c r="F145" s="207">
        <f t="shared" si="8"/>
        <v>2943.8950749836567</v>
      </c>
      <c r="G145" s="207"/>
      <c r="H145" s="207">
        <v>3.6745907631135415</v>
      </c>
      <c r="I145" s="207">
        <v>19.031744763924618</v>
      </c>
      <c r="J145" s="207">
        <f t="shared" si="9"/>
        <v>22.70633552703816</v>
      </c>
      <c r="K145" s="207"/>
      <c r="L145" s="207">
        <f t="shared" si="10"/>
        <v>20.232208538359604</v>
      </c>
      <c r="M145" s="207">
        <f t="shared" si="11"/>
        <v>42.938544065397764</v>
      </c>
    </row>
    <row r="146" spans="1:13" s="18" customFormat="1" ht="17.100000000000001" customHeight="1" x14ac:dyDescent="0.25">
      <c r="A146" s="205">
        <v>158</v>
      </c>
      <c r="B146" s="206" t="s">
        <v>877</v>
      </c>
      <c r="C146" s="207">
        <v>258.80836681330254</v>
      </c>
      <c r="D146" s="207">
        <v>258.80836681330248</v>
      </c>
      <c r="E146" s="207">
        <v>0</v>
      </c>
      <c r="F146" s="207">
        <f t="shared" si="8"/>
        <v>258.80836681330248</v>
      </c>
      <c r="G146" s="207"/>
      <c r="H146" s="207">
        <v>0</v>
      </c>
      <c r="I146" s="207">
        <v>0</v>
      </c>
      <c r="J146" s="207">
        <f t="shared" si="9"/>
        <v>0</v>
      </c>
      <c r="K146" s="207"/>
      <c r="L146" s="207">
        <f t="shared" si="10"/>
        <v>5.6843418860808015E-14</v>
      </c>
      <c r="M146" s="207">
        <f t="shared" si="11"/>
        <v>5.6843418860808015E-14</v>
      </c>
    </row>
    <row r="147" spans="1:13" s="24" customFormat="1" ht="17.100000000000001" customHeight="1" x14ac:dyDescent="0.25">
      <c r="A147" s="205">
        <v>159</v>
      </c>
      <c r="B147" s="206" t="s">
        <v>878</v>
      </c>
      <c r="C147" s="207">
        <v>88.256904402174456</v>
      </c>
      <c r="D147" s="207">
        <v>88.256904402174456</v>
      </c>
      <c r="E147" s="207">
        <v>0</v>
      </c>
      <c r="F147" s="207">
        <f t="shared" si="8"/>
        <v>88.256904402174456</v>
      </c>
      <c r="G147" s="207"/>
      <c r="H147" s="207">
        <v>0</v>
      </c>
      <c r="I147" s="207">
        <v>0</v>
      </c>
      <c r="J147" s="207">
        <f t="shared" si="9"/>
        <v>0</v>
      </c>
      <c r="K147" s="207"/>
      <c r="L147" s="207">
        <f t="shared" si="10"/>
        <v>0</v>
      </c>
      <c r="M147" s="207">
        <f t="shared" si="11"/>
        <v>0</v>
      </c>
    </row>
    <row r="148" spans="1:13" s="24" customFormat="1" ht="17.100000000000001" customHeight="1" x14ac:dyDescent="0.25">
      <c r="A148" s="205">
        <v>160</v>
      </c>
      <c r="B148" s="206" t="s">
        <v>879</v>
      </c>
      <c r="C148" s="207">
        <v>21.297465218100001</v>
      </c>
      <c r="D148" s="207">
        <v>21.297465218100001</v>
      </c>
      <c r="E148" s="207">
        <v>0</v>
      </c>
      <c r="F148" s="207">
        <f t="shared" si="8"/>
        <v>21.297465218100001</v>
      </c>
      <c r="G148" s="207"/>
      <c r="H148" s="207">
        <v>0</v>
      </c>
      <c r="I148" s="207">
        <v>0</v>
      </c>
      <c r="J148" s="207">
        <f t="shared" si="9"/>
        <v>0</v>
      </c>
      <c r="K148" s="207"/>
      <c r="L148" s="207">
        <f t="shared" si="10"/>
        <v>0</v>
      </c>
      <c r="M148" s="207">
        <f t="shared" si="11"/>
        <v>0</v>
      </c>
    </row>
    <row r="149" spans="1:13" s="24" customFormat="1" ht="17.100000000000001" customHeight="1" x14ac:dyDescent="0.25">
      <c r="A149" s="205">
        <v>161</v>
      </c>
      <c r="B149" s="206" t="s">
        <v>880</v>
      </c>
      <c r="C149" s="207">
        <v>82.932524999999984</v>
      </c>
      <c r="D149" s="207">
        <v>82.932524999999998</v>
      </c>
      <c r="E149" s="207">
        <v>0</v>
      </c>
      <c r="F149" s="207">
        <f t="shared" si="8"/>
        <v>82.932524999999998</v>
      </c>
      <c r="G149" s="207"/>
      <c r="H149" s="207">
        <v>0</v>
      </c>
      <c r="I149" s="207">
        <v>0</v>
      </c>
      <c r="J149" s="207">
        <f t="shared" si="9"/>
        <v>0</v>
      </c>
      <c r="K149" s="207"/>
      <c r="L149" s="207">
        <f t="shared" si="10"/>
        <v>-1.4210854715202004E-14</v>
      </c>
      <c r="M149" s="207">
        <f t="shared" si="11"/>
        <v>-1.4210854715202004E-14</v>
      </c>
    </row>
    <row r="150" spans="1:13" s="24" customFormat="1" ht="17.100000000000001" customHeight="1" x14ac:dyDescent="0.25">
      <c r="A150" s="205">
        <v>162</v>
      </c>
      <c r="B150" s="206" t="s">
        <v>881</v>
      </c>
      <c r="C150" s="207">
        <v>37.196954999999996</v>
      </c>
      <c r="D150" s="207">
        <v>37.196954999999996</v>
      </c>
      <c r="E150" s="207">
        <v>0</v>
      </c>
      <c r="F150" s="207">
        <f t="shared" si="8"/>
        <v>37.196954999999996</v>
      </c>
      <c r="G150" s="207"/>
      <c r="H150" s="207">
        <v>0</v>
      </c>
      <c r="I150" s="207">
        <v>0</v>
      </c>
      <c r="J150" s="207">
        <f t="shared" si="9"/>
        <v>0</v>
      </c>
      <c r="K150" s="207"/>
      <c r="L150" s="207">
        <f t="shared" si="10"/>
        <v>0</v>
      </c>
      <c r="M150" s="207">
        <f t="shared" si="11"/>
        <v>0</v>
      </c>
    </row>
    <row r="151" spans="1:13" s="24" customFormat="1" ht="17.100000000000001" customHeight="1" x14ac:dyDescent="0.25">
      <c r="A151" s="205">
        <v>163</v>
      </c>
      <c r="B151" s="206" t="s">
        <v>882</v>
      </c>
      <c r="C151" s="207">
        <v>307.0580916977076</v>
      </c>
      <c r="D151" s="207">
        <v>307.0580916977076</v>
      </c>
      <c r="E151" s="207">
        <v>0</v>
      </c>
      <c r="F151" s="207">
        <f t="shared" si="8"/>
        <v>307.0580916977076</v>
      </c>
      <c r="G151" s="207"/>
      <c r="H151" s="207">
        <v>0</v>
      </c>
      <c r="I151" s="207">
        <v>0</v>
      </c>
      <c r="J151" s="207">
        <f t="shared" si="9"/>
        <v>0</v>
      </c>
      <c r="K151" s="207"/>
      <c r="L151" s="207">
        <f t="shared" si="10"/>
        <v>0</v>
      </c>
      <c r="M151" s="207">
        <f t="shared" si="11"/>
        <v>0</v>
      </c>
    </row>
    <row r="152" spans="1:13" s="24" customFormat="1" ht="17.100000000000001" customHeight="1" x14ac:dyDescent="0.25">
      <c r="A152" s="205">
        <v>164</v>
      </c>
      <c r="B152" s="206" t="s">
        <v>545</v>
      </c>
      <c r="C152" s="207">
        <v>766.32604352819931</v>
      </c>
      <c r="D152" s="207">
        <v>753.84060917805152</v>
      </c>
      <c r="E152" s="207">
        <v>1.4688746223618481</v>
      </c>
      <c r="F152" s="207">
        <f t="shared" si="8"/>
        <v>755.30948380041332</v>
      </c>
      <c r="G152" s="207"/>
      <c r="H152" s="207">
        <v>1.4688746223618481</v>
      </c>
      <c r="I152" s="207">
        <v>4.406623876327374</v>
      </c>
      <c r="J152" s="207">
        <f t="shared" si="9"/>
        <v>5.8754984986892218</v>
      </c>
      <c r="K152" s="207"/>
      <c r="L152" s="207">
        <f t="shared" si="10"/>
        <v>5.141061229096767</v>
      </c>
      <c r="M152" s="207">
        <f t="shared" si="11"/>
        <v>11.016559727785989</v>
      </c>
    </row>
    <row r="153" spans="1:13" s="24" customFormat="1" ht="17.100000000000001" customHeight="1" x14ac:dyDescent="0.25">
      <c r="A153" s="205">
        <v>165</v>
      </c>
      <c r="B153" s="206" t="s">
        <v>883</v>
      </c>
      <c r="C153" s="207">
        <v>114.42423374715671</v>
      </c>
      <c r="D153" s="207">
        <v>114.42423374715673</v>
      </c>
      <c r="E153" s="207">
        <v>0</v>
      </c>
      <c r="F153" s="207">
        <f t="shared" si="8"/>
        <v>114.42423374715673</v>
      </c>
      <c r="G153" s="207"/>
      <c r="H153" s="207">
        <v>0</v>
      </c>
      <c r="I153" s="207">
        <v>0</v>
      </c>
      <c r="J153" s="207">
        <f t="shared" si="9"/>
        <v>0</v>
      </c>
      <c r="K153" s="207"/>
      <c r="L153" s="207">
        <f t="shared" si="10"/>
        <v>-2.8421709430404007E-14</v>
      </c>
      <c r="M153" s="207">
        <f t="shared" si="11"/>
        <v>-2.8421709430404007E-14</v>
      </c>
    </row>
    <row r="154" spans="1:13" s="24" customFormat="1" ht="17.100000000000001" customHeight="1" x14ac:dyDescent="0.25">
      <c r="A154" s="205">
        <v>166</v>
      </c>
      <c r="B154" s="206" t="s">
        <v>544</v>
      </c>
      <c r="C154" s="207">
        <v>1190.7802666630841</v>
      </c>
      <c r="D154" s="207">
        <v>1175.7412552552946</v>
      </c>
      <c r="E154" s="207">
        <v>2.6208186898162329</v>
      </c>
      <c r="F154" s="207">
        <f t="shared" si="8"/>
        <v>1178.3620739451108</v>
      </c>
      <c r="G154" s="207"/>
      <c r="H154" s="207">
        <v>1.0627229276186831</v>
      </c>
      <c r="I154" s="207">
        <v>5.504142745040582</v>
      </c>
      <c r="J154" s="207">
        <f t="shared" si="9"/>
        <v>6.5668656726592651</v>
      </c>
      <c r="K154" s="207"/>
      <c r="L154" s="207">
        <f t="shared" si="10"/>
        <v>5.8513270453141324</v>
      </c>
      <c r="M154" s="207">
        <f t="shared" si="11"/>
        <v>12.418192717973398</v>
      </c>
    </row>
    <row r="155" spans="1:13" s="24" customFormat="1" ht="17.100000000000001" customHeight="1" x14ac:dyDescent="0.25">
      <c r="A155" s="205">
        <v>167</v>
      </c>
      <c r="B155" s="196" t="s">
        <v>543</v>
      </c>
      <c r="C155" s="207">
        <v>2829.5202518549972</v>
      </c>
      <c r="D155" s="207">
        <v>2640.8855687735327</v>
      </c>
      <c r="E155" s="207">
        <v>188.63468308146389</v>
      </c>
      <c r="F155" s="207">
        <f t="shared" si="8"/>
        <v>2829.5202518549968</v>
      </c>
      <c r="G155" s="207"/>
      <c r="H155" s="207">
        <v>0</v>
      </c>
      <c r="I155" s="207">
        <v>0</v>
      </c>
      <c r="J155" s="207">
        <f t="shared" si="9"/>
        <v>0</v>
      </c>
      <c r="K155" s="207"/>
      <c r="L155" s="207">
        <f t="shared" si="10"/>
        <v>4.5474735088646412E-13</v>
      </c>
      <c r="M155" s="207">
        <f t="shared" si="11"/>
        <v>4.5474735088646412E-13</v>
      </c>
    </row>
    <row r="156" spans="1:13" s="24" customFormat="1" ht="17.100000000000001" customHeight="1" x14ac:dyDescent="0.25">
      <c r="A156" s="205">
        <v>168</v>
      </c>
      <c r="B156" s="206" t="s">
        <v>884</v>
      </c>
      <c r="C156" s="207">
        <v>643.09015563124262</v>
      </c>
      <c r="D156" s="207">
        <v>643.09015563124285</v>
      </c>
      <c r="E156" s="207">
        <v>0</v>
      </c>
      <c r="F156" s="207">
        <f t="shared" si="8"/>
        <v>643.09015563124285</v>
      </c>
      <c r="G156" s="207"/>
      <c r="H156" s="207">
        <v>0</v>
      </c>
      <c r="I156" s="207">
        <v>0</v>
      </c>
      <c r="J156" s="207">
        <f t="shared" si="9"/>
        <v>0</v>
      </c>
      <c r="K156" s="207"/>
      <c r="L156" s="207">
        <f t="shared" si="10"/>
        <v>-2.2737367544323206E-13</v>
      </c>
      <c r="M156" s="207">
        <f t="shared" si="11"/>
        <v>-2.2737367544323206E-13</v>
      </c>
    </row>
    <row r="157" spans="1:13" s="18" customFormat="1" ht="17.100000000000001" customHeight="1" x14ac:dyDescent="0.25">
      <c r="A157" s="205">
        <v>170</v>
      </c>
      <c r="B157" s="206" t="s">
        <v>542</v>
      </c>
      <c r="C157" s="207">
        <v>1567.7741455848716</v>
      </c>
      <c r="D157" s="207">
        <v>1326.3182775389246</v>
      </c>
      <c r="E157" s="207">
        <v>41.134528036609886</v>
      </c>
      <c r="F157" s="207">
        <f t="shared" si="8"/>
        <v>1367.4528055755345</v>
      </c>
      <c r="G157" s="207"/>
      <c r="H157" s="207">
        <v>17.845236287690287</v>
      </c>
      <c r="I157" s="207">
        <v>88.153215859987213</v>
      </c>
      <c r="J157" s="207">
        <f t="shared" si="9"/>
        <v>105.9984521476775</v>
      </c>
      <c r="K157" s="207"/>
      <c r="L157" s="207">
        <f t="shared" si="10"/>
        <v>94.322887861659567</v>
      </c>
      <c r="M157" s="207">
        <f t="shared" si="11"/>
        <v>200.32134000933706</v>
      </c>
    </row>
    <row r="158" spans="1:13" s="18" customFormat="1" ht="17.100000000000001" customHeight="1" x14ac:dyDescent="0.25">
      <c r="A158" s="205">
        <v>171</v>
      </c>
      <c r="B158" s="206" t="s">
        <v>541</v>
      </c>
      <c r="C158" s="207">
        <v>9219.3179379720896</v>
      </c>
      <c r="D158" s="207">
        <v>4139.4468749885291</v>
      </c>
      <c r="E158" s="207">
        <v>481.09140624330269</v>
      </c>
      <c r="F158" s="207">
        <f t="shared" si="8"/>
        <v>4620.5382812318321</v>
      </c>
      <c r="G158" s="207"/>
      <c r="H158" s="207">
        <v>134.26552052526307</v>
      </c>
      <c r="I158" s="207">
        <v>648.50360432400748</v>
      </c>
      <c r="J158" s="207">
        <f t="shared" si="9"/>
        <v>782.76912484927061</v>
      </c>
      <c r="K158" s="207"/>
      <c r="L158" s="207">
        <f t="shared" si="10"/>
        <v>3816.0105318909868</v>
      </c>
      <c r="M158" s="207">
        <f t="shared" si="11"/>
        <v>4598.7796567402575</v>
      </c>
    </row>
    <row r="159" spans="1:13" s="24" customFormat="1" ht="17.100000000000001" customHeight="1" x14ac:dyDescent="0.25">
      <c r="A159" s="205">
        <v>176</v>
      </c>
      <c r="B159" s="206" t="s">
        <v>540</v>
      </c>
      <c r="C159" s="207">
        <v>706.37098361123435</v>
      </c>
      <c r="D159" s="207">
        <v>679.20715071591985</v>
      </c>
      <c r="E159" s="207">
        <v>4.5273054857037591</v>
      </c>
      <c r="F159" s="207">
        <f t="shared" si="8"/>
        <v>683.73445620162363</v>
      </c>
      <c r="G159" s="207"/>
      <c r="H159" s="207">
        <v>4.5273054857037591</v>
      </c>
      <c r="I159" s="207">
        <v>9.0546109714075182</v>
      </c>
      <c r="J159" s="207">
        <f t="shared" si="9"/>
        <v>13.581916457111276</v>
      </c>
      <c r="K159" s="207"/>
      <c r="L159" s="207">
        <f t="shared" si="10"/>
        <v>9.0546109524994449</v>
      </c>
      <c r="M159" s="207">
        <f t="shared" si="11"/>
        <v>22.636527409610721</v>
      </c>
    </row>
    <row r="160" spans="1:13" s="24" customFormat="1" ht="17.100000000000001" customHeight="1" x14ac:dyDescent="0.25">
      <c r="A160" s="205">
        <v>177</v>
      </c>
      <c r="B160" s="206" t="s">
        <v>539</v>
      </c>
      <c r="C160" s="207">
        <v>24.247884137750976</v>
      </c>
      <c r="D160" s="207">
        <v>23.386599474780418</v>
      </c>
      <c r="E160" s="207">
        <v>0.15009438320704638</v>
      </c>
      <c r="F160" s="207">
        <f t="shared" si="8"/>
        <v>23.536693857987466</v>
      </c>
      <c r="G160" s="207"/>
      <c r="H160" s="207">
        <v>6.086218391409267E-2</v>
      </c>
      <c r="I160" s="207">
        <v>0.3152224773069498</v>
      </c>
      <c r="J160" s="207">
        <f t="shared" si="9"/>
        <v>0.37608466122104245</v>
      </c>
      <c r="K160" s="207"/>
      <c r="L160" s="207">
        <f t="shared" si="10"/>
        <v>0.3351056185424679</v>
      </c>
      <c r="M160" s="207">
        <f t="shared" si="11"/>
        <v>0.71119027976351035</v>
      </c>
    </row>
    <row r="161" spans="1:13" s="24" customFormat="1" ht="17.100000000000001" customHeight="1" x14ac:dyDescent="0.25">
      <c r="A161" s="205">
        <v>181</v>
      </c>
      <c r="B161" s="206" t="s">
        <v>538</v>
      </c>
      <c r="C161" s="207">
        <v>12652.01929018125</v>
      </c>
      <c r="D161" s="207">
        <v>9578.7010830818726</v>
      </c>
      <c r="E161" s="207">
        <v>536.13042199740005</v>
      </c>
      <c r="F161" s="207">
        <f t="shared" si="8"/>
        <v>10114.831505079273</v>
      </c>
      <c r="G161" s="207"/>
      <c r="H161" s="207">
        <v>0</v>
      </c>
      <c r="I161" s="207">
        <v>536.13042199740005</v>
      </c>
      <c r="J161" s="207">
        <f t="shared" si="9"/>
        <v>536.13042199740005</v>
      </c>
      <c r="K161" s="207"/>
      <c r="L161" s="207">
        <f t="shared" si="10"/>
        <v>2001.0573631045763</v>
      </c>
      <c r="M161" s="207">
        <f t="shared" si="11"/>
        <v>2537.1877851019763</v>
      </c>
    </row>
    <row r="162" spans="1:13" s="24" customFormat="1" ht="17.100000000000001" customHeight="1" x14ac:dyDescent="0.25">
      <c r="A162" s="205">
        <v>182</v>
      </c>
      <c r="B162" s="206" t="s">
        <v>885</v>
      </c>
      <c r="C162" s="207">
        <v>627.14654999999993</v>
      </c>
      <c r="D162" s="207">
        <v>627.14655000000005</v>
      </c>
      <c r="E162" s="207">
        <v>0</v>
      </c>
      <c r="F162" s="207">
        <f t="shared" si="8"/>
        <v>627.14655000000005</v>
      </c>
      <c r="G162" s="207"/>
      <c r="H162" s="207">
        <v>0</v>
      </c>
      <c r="I162" s="207">
        <v>0</v>
      </c>
      <c r="J162" s="207">
        <f t="shared" si="9"/>
        <v>0</v>
      </c>
      <c r="K162" s="207"/>
      <c r="L162" s="207">
        <f t="shared" si="10"/>
        <v>-1.1368683772161603E-13</v>
      </c>
      <c r="M162" s="207">
        <f t="shared" si="11"/>
        <v>-1.1368683772161603E-13</v>
      </c>
    </row>
    <row r="163" spans="1:13" s="24" customFormat="1" ht="17.100000000000001" customHeight="1" x14ac:dyDescent="0.25">
      <c r="A163" s="205">
        <v>183</v>
      </c>
      <c r="B163" s="206" t="s">
        <v>886</v>
      </c>
      <c r="C163" s="207">
        <v>112.964895</v>
      </c>
      <c r="D163" s="207">
        <v>112.964895</v>
      </c>
      <c r="E163" s="207">
        <v>0</v>
      </c>
      <c r="F163" s="207">
        <f t="shared" si="8"/>
        <v>112.964895</v>
      </c>
      <c r="G163" s="207"/>
      <c r="H163" s="207">
        <v>0</v>
      </c>
      <c r="I163" s="207">
        <v>0</v>
      </c>
      <c r="J163" s="207">
        <f t="shared" si="9"/>
        <v>0</v>
      </c>
      <c r="K163" s="207"/>
      <c r="L163" s="207">
        <f t="shared" si="10"/>
        <v>0</v>
      </c>
      <c r="M163" s="207">
        <f t="shared" si="11"/>
        <v>0</v>
      </c>
    </row>
    <row r="164" spans="1:13" s="24" customFormat="1" ht="17.100000000000001" customHeight="1" x14ac:dyDescent="0.25">
      <c r="A164" s="205">
        <v>185</v>
      </c>
      <c r="B164" s="206" t="s">
        <v>537</v>
      </c>
      <c r="C164" s="207">
        <v>455.40430886501463</v>
      </c>
      <c r="D164" s="207">
        <v>437.41009411346118</v>
      </c>
      <c r="E164" s="207">
        <v>2.1169664446210561</v>
      </c>
      <c r="F164" s="207">
        <f t="shared" si="8"/>
        <v>439.52706055808221</v>
      </c>
      <c r="G164" s="207"/>
      <c r="H164" s="207">
        <v>2.1169664446210561</v>
      </c>
      <c r="I164" s="207">
        <v>6.3508993153795084</v>
      </c>
      <c r="J164" s="207">
        <f t="shared" si="9"/>
        <v>8.4678657600005636</v>
      </c>
      <c r="K164" s="207"/>
      <c r="L164" s="207">
        <f t="shared" si="10"/>
        <v>7.4093825469318517</v>
      </c>
      <c r="M164" s="207">
        <f t="shared" si="11"/>
        <v>15.877248306932415</v>
      </c>
    </row>
    <row r="165" spans="1:13" s="24" customFormat="1" ht="17.100000000000001" customHeight="1" x14ac:dyDescent="0.25">
      <c r="A165" s="205">
        <v>189</v>
      </c>
      <c r="B165" s="206" t="s">
        <v>536</v>
      </c>
      <c r="C165" s="207">
        <v>314.94717462040677</v>
      </c>
      <c r="D165" s="207">
        <v>269.70081781260751</v>
      </c>
      <c r="E165" s="207">
        <v>7.8849929433053365</v>
      </c>
      <c r="F165" s="207">
        <f t="shared" si="8"/>
        <v>277.58581075591286</v>
      </c>
      <c r="G165" s="207"/>
      <c r="H165" s="207">
        <v>3.1973073027517134</v>
      </c>
      <c r="I165" s="207">
        <v>16.559758997343522</v>
      </c>
      <c r="J165" s="207">
        <f t="shared" si="9"/>
        <v>19.757066300095236</v>
      </c>
      <c r="K165" s="207"/>
      <c r="L165" s="207">
        <f t="shared" si="10"/>
        <v>17.604297564398674</v>
      </c>
      <c r="M165" s="207">
        <f t="shared" si="11"/>
        <v>37.36136386449391</v>
      </c>
    </row>
    <row r="166" spans="1:13" s="24" customFormat="1" ht="17.100000000000001" customHeight="1" x14ac:dyDescent="0.25">
      <c r="A166" s="205">
        <v>190</v>
      </c>
      <c r="B166" s="206" t="s">
        <v>535</v>
      </c>
      <c r="C166" s="207">
        <v>967.35135683373062</v>
      </c>
      <c r="D166" s="207">
        <v>828.64478206544914</v>
      </c>
      <c r="E166" s="207">
        <v>13.742754729916205</v>
      </c>
      <c r="F166" s="207">
        <f t="shared" si="8"/>
        <v>842.38753679536535</v>
      </c>
      <c r="G166" s="207"/>
      <c r="H166" s="207">
        <v>4.1324366538221815</v>
      </c>
      <c r="I166" s="207">
        <v>21.054983349154181</v>
      </c>
      <c r="J166" s="207">
        <f t="shared" si="9"/>
        <v>25.187420002976364</v>
      </c>
      <c r="K166" s="207"/>
      <c r="L166" s="207">
        <f t="shared" si="10"/>
        <v>99.776400035388903</v>
      </c>
      <c r="M166" s="207">
        <f t="shared" si="11"/>
        <v>124.96382003836527</v>
      </c>
    </row>
    <row r="167" spans="1:13" s="24" customFormat="1" ht="17.100000000000001" customHeight="1" x14ac:dyDescent="0.25">
      <c r="A167" s="205">
        <v>191</v>
      </c>
      <c r="B167" s="206" t="s">
        <v>534</v>
      </c>
      <c r="C167" s="207">
        <v>107.44911223812001</v>
      </c>
      <c r="D167" s="207">
        <v>103.55078864693947</v>
      </c>
      <c r="E167" s="207">
        <v>3.8983235911805121</v>
      </c>
      <c r="F167" s="207">
        <f t="shared" si="8"/>
        <v>107.44911223811998</v>
      </c>
      <c r="G167" s="207"/>
      <c r="H167" s="207">
        <v>0</v>
      </c>
      <c r="I167" s="207">
        <v>0</v>
      </c>
      <c r="J167" s="207">
        <f t="shared" si="9"/>
        <v>0</v>
      </c>
      <c r="K167" s="207"/>
      <c r="L167" s="207">
        <f t="shared" si="10"/>
        <v>2.8421709430404007E-14</v>
      </c>
      <c r="M167" s="207">
        <f t="shared" si="11"/>
        <v>2.8421709430404007E-14</v>
      </c>
    </row>
    <row r="168" spans="1:13" s="24" customFormat="1" ht="17.100000000000001" customHeight="1" x14ac:dyDescent="0.25">
      <c r="A168" s="205">
        <v>192</v>
      </c>
      <c r="B168" s="206" t="s">
        <v>533</v>
      </c>
      <c r="C168" s="207">
        <v>758.80368200378757</v>
      </c>
      <c r="D168" s="207">
        <v>722.62463447935295</v>
      </c>
      <c r="E168" s="207">
        <v>7.2656377237883749</v>
      </c>
      <c r="F168" s="207">
        <f t="shared" si="8"/>
        <v>729.89027220314131</v>
      </c>
      <c r="G168" s="207"/>
      <c r="H168" s="207">
        <v>3.8337579765244607</v>
      </c>
      <c r="I168" s="207">
        <v>11.5847038028251</v>
      </c>
      <c r="J168" s="207">
        <f t="shared" si="9"/>
        <v>15.41846177934956</v>
      </c>
      <c r="K168" s="207"/>
      <c r="L168" s="207">
        <f t="shared" si="10"/>
        <v>13.494948021296704</v>
      </c>
      <c r="M168" s="207">
        <f t="shared" si="11"/>
        <v>28.913409800646264</v>
      </c>
    </row>
    <row r="169" spans="1:13" s="24" customFormat="1" ht="17.100000000000001" customHeight="1" x14ac:dyDescent="0.25">
      <c r="A169" s="205">
        <v>193</v>
      </c>
      <c r="B169" s="206" t="s">
        <v>887</v>
      </c>
      <c r="C169" s="207">
        <v>74.719984092543442</v>
      </c>
      <c r="D169" s="207">
        <v>74.719984092543442</v>
      </c>
      <c r="E169" s="207">
        <v>0</v>
      </c>
      <c r="F169" s="207">
        <f t="shared" si="8"/>
        <v>74.719984092543442</v>
      </c>
      <c r="G169" s="207"/>
      <c r="H169" s="207">
        <v>0</v>
      </c>
      <c r="I169" s="207">
        <v>0</v>
      </c>
      <c r="J169" s="207">
        <f t="shared" si="9"/>
        <v>0</v>
      </c>
      <c r="K169" s="207"/>
      <c r="L169" s="207">
        <f t="shared" si="10"/>
        <v>0</v>
      </c>
      <c r="M169" s="207">
        <f t="shared" si="11"/>
        <v>0</v>
      </c>
    </row>
    <row r="170" spans="1:13" s="24" customFormat="1" ht="17.100000000000001" customHeight="1" x14ac:dyDescent="0.25">
      <c r="A170" s="205">
        <v>194</v>
      </c>
      <c r="B170" s="206" t="s">
        <v>532</v>
      </c>
      <c r="C170" s="207">
        <v>769.72934252855566</v>
      </c>
      <c r="D170" s="207">
        <v>744.54574564854533</v>
      </c>
      <c r="E170" s="207">
        <v>3.8428128323843906</v>
      </c>
      <c r="F170" s="207">
        <f t="shared" si="8"/>
        <v>748.38855848092976</v>
      </c>
      <c r="G170" s="207"/>
      <c r="H170" s="207">
        <v>2.2325438542505216</v>
      </c>
      <c r="I170" s="207">
        <v>9.0911563473263062</v>
      </c>
      <c r="J170" s="207">
        <f t="shared" si="9"/>
        <v>11.323700201576827</v>
      </c>
      <c r="K170" s="207"/>
      <c r="L170" s="207">
        <f t="shared" si="10"/>
        <v>10.017083846049076</v>
      </c>
      <c r="M170" s="207">
        <f t="shared" si="11"/>
        <v>21.340784047625903</v>
      </c>
    </row>
    <row r="171" spans="1:13" s="18" customFormat="1" ht="17.100000000000001" customHeight="1" x14ac:dyDescent="0.25">
      <c r="A171" s="205">
        <v>195</v>
      </c>
      <c r="B171" s="206" t="s">
        <v>531</v>
      </c>
      <c r="C171" s="207">
        <v>1899.1354512956727</v>
      </c>
      <c r="D171" s="207">
        <v>1782.0992282436532</v>
      </c>
      <c r="E171" s="207">
        <v>19.365824720243992</v>
      </c>
      <c r="F171" s="207">
        <f t="shared" si="8"/>
        <v>1801.4650529638973</v>
      </c>
      <c r="G171" s="207"/>
      <c r="H171" s="207">
        <v>9.1248362406344921</v>
      </c>
      <c r="I171" s="207">
        <v>42.59684741286484</v>
      </c>
      <c r="J171" s="207">
        <f t="shared" si="9"/>
        <v>51.721683653499333</v>
      </c>
      <c r="K171" s="207"/>
      <c r="L171" s="207">
        <f t="shared" si="10"/>
        <v>45.948714678276126</v>
      </c>
      <c r="M171" s="207">
        <f t="shared" si="11"/>
        <v>97.670398331775459</v>
      </c>
    </row>
    <row r="172" spans="1:13" s="24" customFormat="1" ht="17.100000000000001" customHeight="1" x14ac:dyDescent="0.25">
      <c r="A172" s="205">
        <v>197</v>
      </c>
      <c r="B172" s="206" t="s">
        <v>530</v>
      </c>
      <c r="C172" s="207">
        <v>312.40524008089358</v>
      </c>
      <c r="D172" s="207">
        <v>287.59628688072689</v>
      </c>
      <c r="E172" s="207">
        <v>4.3234071117873265</v>
      </c>
      <c r="F172" s="207">
        <f t="shared" si="8"/>
        <v>291.91969399251423</v>
      </c>
      <c r="G172" s="207"/>
      <c r="H172" s="207">
        <v>1.7531101928988486</v>
      </c>
      <c r="I172" s="207">
        <v>9.0798533921631108</v>
      </c>
      <c r="J172" s="207">
        <f t="shared" si="9"/>
        <v>10.832963585061959</v>
      </c>
      <c r="K172" s="207"/>
      <c r="L172" s="207">
        <f t="shared" si="10"/>
        <v>9.652582503317392</v>
      </c>
      <c r="M172" s="207">
        <f t="shared" si="11"/>
        <v>20.485546088379351</v>
      </c>
    </row>
    <row r="173" spans="1:13" s="18" customFormat="1" ht="17.100000000000001" customHeight="1" x14ac:dyDescent="0.25">
      <c r="A173" s="205">
        <v>198</v>
      </c>
      <c r="B173" s="206" t="s">
        <v>529</v>
      </c>
      <c r="C173" s="207">
        <v>394.10879049375643</v>
      </c>
      <c r="D173" s="207">
        <v>362.26076465638073</v>
      </c>
      <c r="E173" s="207">
        <v>5.3869877076510386</v>
      </c>
      <c r="F173" s="207">
        <f t="shared" si="8"/>
        <v>367.64775236403176</v>
      </c>
      <c r="G173" s="207"/>
      <c r="H173" s="207">
        <v>4.3104730022875293</v>
      </c>
      <c r="I173" s="207">
        <v>10.95534482707833</v>
      </c>
      <c r="J173" s="207">
        <f t="shared" si="9"/>
        <v>15.265817829365858</v>
      </c>
      <c r="K173" s="207"/>
      <c r="L173" s="207">
        <f t="shared" si="10"/>
        <v>11.195220300358812</v>
      </c>
      <c r="M173" s="207">
        <f t="shared" si="11"/>
        <v>26.46103812972467</v>
      </c>
    </row>
    <row r="174" spans="1:13" s="18" customFormat="1" ht="17.100000000000001" customHeight="1" x14ac:dyDescent="0.25">
      <c r="A174" s="205">
        <v>199</v>
      </c>
      <c r="B174" s="206" t="s">
        <v>528</v>
      </c>
      <c r="C174" s="207">
        <v>304.21223126796593</v>
      </c>
      <c r="D174" s="207">
        <v>288.63614401595459</v>
      </c>
      <c r="E174" s="207">
        <v>7.9218354884540325</v>
      </c>
      <c r="F174" s="207">
        <f t="shared" si="8"/>
        <v>296.55797950440859</v>
      </c>
      <c r="G174" s="207"/>
      <c r="H174" s="207">
        <v>0.6550347578164184</v>
      </c>
      <c r="I174" s="207">
        <v>3.3926104143314459</v>
      </c>
      <c r="J174" s="207">
        <f t="shared" si="9"/>
        <v>4.0476451721478641</v>
      </c>
      <c r="K174" s="207"/>
      <c r="L174" s="207">
        <f t="shared" si="10"/>
        <v>3.6066065914094763</v>
      </c>
      <c r="M174" s="207">
        <f t="shared" si="11"/>
        <v>7.6542517635573404</v>
      </c>
    </row>
    <row r="175" spans="1:13" s="24" customFormat="1" ht="17.100000000000001" customHeight="1" x14ac:dyDescent="0.25">
      <c r="A175" s="205">
        <v>200</v>
      </c>
      <c r="B175" s="206" t="s">
        <v>527</v>
      </c>
      <c r="C175" s="207">
        <v>1369.9667700445668</v>
      </c>
      <c r="D175" s="207">
        <v>1266.1208582905631</v>
      </c>
      <c r="E175" s="207">
        <v>17.625396794755247</v>
      </c>
      <c r="F175" s="207">
        <f t="shared" si="8"/>
        <v>1283.7462550853184</v>
      </c>
      <c r="G175" s="207"/>
      <c r="H175" s="207">
        <v>13.294652969245735</v>
      </c>
      <c r="I175" s="207">
        <v>35.980429849166882</v>
      </c>
      <c r="J175" s="207">
        <f t="shared" si="9"/>
        <v>49.275082818412614</v>
      </c>
      <c r="K175" s="207"/>
      <c r="L175" s="207">
        <f t="shared" si="10"/>
        <v>36.945432140835862</v>
      </c>
      <c r="M175" s="207">
        <f t="shared" si="11"/>
        <v>86.220514959248476</v>
      </c>
    </row>
    <row r="176" spans="1:13" s="24" customFormat="1" ht="17.100000000000001" customHeight="1" x14ac:dyDescent="0.25">
      <c r="A176" s="205">
        <v>201</v>
      </c>
      <c r="B176" s="206" t="s">
        <v>526</v>
      </c>
      <c r="C176" s="207">
        <v>1735.8692413581123</v>
      </c>
      <c r="D176" s="207">
        <v>1362.6058022680152</v>
      </c>
      <c r="E176" s="207">
        <v>65.04787969512536</v>
      </c>
      <c r="F176" s="207">
        <f t="shared" si="8"/>
        <v>1427.6536819631406</v>
      </c>
      <c r="G176" s="207"/>
      <c r="H176" s="207">
        <v>26.376442328208647</v>
      </c>
      <c r="I176" s="207">
        <v>136.61105601591069</v>
      </c>
      <c r="J176" s="207">
        <f t="shared" si="9"/>
        <v>162.98749834411933</v>
      </c>
      <c r="K176" s="207"/>
      <c r="L176" s="207">
        <f t="shared" si="10"/>
        <v>145.22806105085238</v>
      </c>
      <c r="M176" s="207">
        <f t="shared" si="11"/>
        <v>308.21555939497171</v>
      </c>
    </row>
    <row r="177" spans="1:13" s="24" customFormat="1" ht="17.100000000000001" customHeight="1" x14ac:dyDescent="0.25">
      <c r="A177" s="205">
        <v>202</v>
      </c>
      <c r="B177" s="206" t="s">
        <v>525</v>
      </c>
      <c r="C177" s="207">
        <v>2572.7172962118457</v>
      </c>
      <c r="D177" s="207">
        <v>2359.4304669732473</v>
      </c>
      <c r="E177" s="207">
        <v>30.191343831474242</v>
      </c>
      <c r="F177" s="207">
        <f t="shared" si="8"/>
        <v>2389.6218108047215</v>
      </c>
      <c r="G177" s="207"/>
      <c r="H177" s="207">
        <v>30.191343831474242</v>
      </c>
      <c r="I177" s="207">
        <v>74.001245724612161</v>
      </c>
      <c r="J177" s="207">
        <f t="shared" si="9"/>
        <v>104.1925895560864</v>
      </c>
      <c r="K177" s="207"/>
      <c r="L177" s="207">
        <f t="shared" si="10"/>
        <v>78.902895851037812</v>
      </c>
      <c r="M177" s="207">
        <f t="shared" si="11"/>
        <v>183.09548540712422</v>
      </c>
    </row>
    <row r="178" spans="1:13" s="18" customFormat="1" ht="17.100000000000001" customHeight="1" x14ac:dyDescent="0.25">
      <c r="A178" s="205">
        <v>203</v>
      </c>
      <c r="B178" s="206" t="s">
        <v>524</v>
      </c>
      <c r="C178" s="207">
        <v>723.71962555279185</v>
      </c>
      <c r="D178" s="207">
        <v>705.93090128713186</v>
      </c>
      <c r="E178" s="207">
        <v>17.788724265659503</v>
      </c>
      <c r="F178" s="207">
        <f t="shared" si="8"/>
        <v>723.7196255527914</v>
      </c>
      <c r="G178" s="207"/>
      <c r="H178" s="207">
        <v>0</v>
      </c>
      <c r="I178" s="207">
        <v>0</v>
      </c>
      <c r="J178" s="207">
        <f t="shared" si="9"/>
        <v>0</v>
      </c>
      <c r="K178" s="207"/>
      <c r="L178" s="207">
        <f t="shared" si="10"/>
        <v>4.5474735088646412E-13</v>
      </c>
      <c r="M178" s="207">
        <f t="shared" si="11"/>
        <v>4.5474735088646412E-13</v>
      </c>
    </row>
    <row r="179" spans="1:13" s="18" customFormat="1" ht="17.100000000000001" customHeight="1" x14ac:dyDescent="0.25">
      <c r="A179" s="205">
        <v>204</v>
      </c>
      <c r="B179" s="206" t="s">
        <v>523</v>
      </c>
      <c r="C179" s="207">
        <v>2090.0657899267339</v>
      </c>
      <c r="D179" s="207">
        <v>2059.8381331099922</v>
      </c>
      <c r="E179" s="207">
        <v>5.2677138556858445</v>
      </c>
      <c r="F179" s="207">
        <f t="shared" si="8"/>
        <v>2065.1058469656782</v>
      </c>
      <c r="G179" s="207"/>
      <c r="H179" s="207">
        <v>2.1360196914872178</v>
      </c>
      <c r="I179" s="207">
        <v>11.063050049768083</v>
      </c>
      <c r="J179" s="207">
        <f t="shared" si="9"/>
        <v>13.1990697412553</v>
      </c>
      <c r="K179" s="207"/>
      <c r="L179" s="207">
        <f t="shared" si="10"/>
        <v>11.76087321980043</v>
      </c>
      <c r="M179" s="207">
        <f t="shared" si="11"/>
        <v>24.959942961055731</v>
      </c>
    </row>
    <row r="180" spans="1:13" s="24" customFormat="1" ht="17.100000000000001" customHeight="1" x14ac:dyDescent="0.25">
      <c r="A180" s="205">
        <v>205</v>
      </c>
      <c r="B180" s="206" t="s">
        <v>522</v>
      </c>
      <c r="C180" s="207">
        <v>2286.8577202879201</v>
      </c>
      <c r="D180" s="207">
        <v>2236.1480954834428</v>
      </c>
      <c r="E180" s="207">
        <v>8.8370657640385808</v>
      </c>
      <c r="F180" s="207">
        <f t="shared" si="8"/>
        <v>2244.9851612474813</v>
      </c>
      <c r="G180" s="207"/>
      <c r="H180" s="207">
        <v>3.5833659307784154</v>
      </c>
      <c r="I180" s="207">
        <v>18.559265852119115</v>
      </c>
      <c r="J180" s="207">
        <f t="shared" si="9"/>
        <v>22.142631782897531</v>
      </c>
      <c r="K180" s="207"/>
      <c r="L180" s="207">
        <f t="shared" si="10"/>
        <v>19.729927257541242</v>
      </c>
      <c r="M180" s="207">
        <f t="shared" si="11"/>
        <v>41.872559040438773</v>
      </c>
    </row>
    <row r="181" spans="1:13" s="24" customFormat="1" ht="17.100000000000001" customHeight="1" x14ac:dyDescent="0.25">
      <c r="A181" s="205">
        <v>206</v>
      </c>
      <c r="B181" s="206" t="s">
        <v>888</v>
      </c>
      <c r="C181" s="207">
        <v>827.12618982752997</v>
      </c>
      <c r="D181" s="207">
        <v>827.1261898275302</v>
      </c>
      <c r="E181" s="207">
        <v>0</v>
      </c>
      <c r="F181" s="207">
        <f t="shared" si="8"/>
        <v>827.1261898275302</v>
      </c>
      <c r="G181" s="207"/>
      <c r="H181" s="207">
        <v>0</v>
      </c>
      <c r="I181" s="207">
        <v>0</v>
      </c>
      <c r="J181" s="207">
        <f t="shared" si="9"/>
        <v>0</v>
      </c>
      <c r="K181" s="207"/>
      <c r="L181" s="207">
        <f t="shared" si="10"/>
        <v>-2.2737367544323206E-13</v>
      </c>
      <c r="M181" s="207">
        <f t="shared" si="11"/>
        <v>-2.2737367544323206E-13</v>
      </c>
    </row>
    <row r="182" spans="1:13" s="18" customFormat="1" ht="17.100000000000001" customHeight="1" x14ac:dyDescent="0.25">
      <c r="A182" s="205">
        <v>207</v>
      </c>
      <c r="B182" s="206" t="s">
        <v>521</v>
      </c>
      <c r="C182" s="207">
        <v>940.96035448227178</v>
      </c>
      <c r="D182" s="207">
        <v>916.51636887550308</v>
      </c>
      <c r="E182" s="207">
        <v>6.6962738097163026</v>
      </c>
      <c r="F182" s="207">
        <f t="shared" si="8"/>
        <v>923.21264268521941</v>
      </c>
      <c r="G182" s="207"/>
      <c r="H182" s="207">
        <v>1.5188119186145874</v>
      </c>
      <c r="I182" s="207">
        <v>7.8663571289916634</v>
      </c>
      <c r="J182" s="207">
        <f t="shared" si="9"/>
        <v>9.3851690476062508</v>
      </c>
      <c r="K182" s="207"/>
      <c r="L182" s="207">
        <f t="shared" si="10"/>
        <v>8.3625427494461242</v>
      </c>
      <c r="M182" s="207">
        <f t="shared" si="11"/>
        <v>17.747711797052375</v>
      </c>
    </row>
    <row r="183" spans="1:13" s="24" customFormat="1" ht="17.100000000000001" customHeight="1" x14ac:dyDescent="0.25">
      <c r="A183" s="205">
        <v>208</v>
      </c>
      <c r="B183" s="206" t="s">
        <v>520</v>
      </c>
      <c r="C183" s="207">
        <v>184.33172799063004</v>
      </c>
      <c r="D183" s="207">
        <v>172.04294899887762</v>
      </c>
      <c r="E183" s="207">
        <v>12.288778991752366</v>
      </c>
      <c r="F183" s="207">
        <f t="shared" si="8"/>
        <v>184.33172799062999</v>
      </c>
      <c r="G183" s="207"/>
      <c r="H183" s="207">
        <v>0</v>
      </c>
      <c r="I183" s="207">
        <v>0</v>
      </c>
      <c r="J183" s="207">
        <f t="shared" si="9"/>
        <v>0</v>
      </c>
      <c r="K183" s="207"/>
      <c r="L183" s="207">
        <f t="shared" si="10"/>
        <v>5.6843418860808015E-14</v>
      </c>
      <c r="M183" s="207">
        <f t="shared" si="11"/>
        <v>5.6843418860808015E-14</v>
      </c>
    </row>
    <row r="184" spans="1:13" s="24" customFormat="1" ht="17.100000000000001" customHeight="1" x14ac:dyDescent="0.25">
      <c r="A184" s="205">
        <v>210</v>
      </c>
      <c r="B184" s="206" t="s">
        <v>519</v>
      </c>
      <c r="C184" s="207">
        <v>2712.9532060375032</v>
      </c>
      <c r="D184" s="207">
        <v>2635.0916925186657</v>
      </c>
      <c r="E184" s="207">
        <v>13.568771643493518</v>
      </c>
      <c r="F184" s="207">
        <f t="shared" si="8"/>
        <v>2648.6604641621593</v>
      </c>
      <c r="G184" s="207"/>
      <c r="H184" s="207">
        <v>5.5020382726571073</v>
      </c>
      <c r="I184" s="207">
        <v>28.496612464316087</v>
      </c>
      <c r="J184" s="207">
        <f t="shared" si="9"/>
        <v>33.998650736973197</v>
      </c>
      <c r="K184" s="207"/>
      <c r="L184" s="207">
        <f t="shared" si="10"/>
        <v>30.294091138370639</v>
      </c>
      <c r="M184" s="207">
        <f t="shared" si="11"/>
        <v>64.292741875343836</v>
      </c>
    </row>
    <row r="185" spans="1:13" s="24" customFormat="1" ht="17.100000000000001" customHeight="1" x14ac:dyDescent="0.25">
      <c r="A185" s="205">
        <v>211</v>
      </c>
      <c r="B185" s="206" t="s">
        <v>518</v>
      </c>
      <c r="C185" s="207">
        <v>3579.9702774757811</v>
      </c>
      <c r="D185" s="207">
        <v>3420.5768023775868</v>
      </c>
      <c r="E185" s="207">
        <v>25.046082007216953</v>
      </c>
      <c r="F185" s="207">
        <f t="shared" si="8"/>
        <v>3445.6228843848039</v>
      </c>
      <c r="G185" s="207"/>
      <c r="H185" s="207">
        <v>13.716924893049185</v>
      </c>
      <c r="I185" s="207">
        <v>57.642590904493382</v>
      </c>
      <c r="J185" s="207">
        <f t="shared" si="9"/>
        <v>71.359515797542571</v>
      </c>
      <c r="K185" s="207"/>
      <c r="L185" s="207">
        <f t="shared" si="10"/>
        <v>62.98787729343465</v>
      </c>
      <c r="M185" s="207">
        <f t="shared" si="11"/>
        <v>134.34739309097722</v>
      </c>
    </row>
    <row r="186" spans="1:13" s="18" customFormat="1" ht="17.100000000000001" customHeight="1" x14ac:dyDescent="0.25">
      <c r="A186" s="205">
        <v>212</v>
      </c>
      <c r="B186" s="197" t="s">
        <v>889</v>
      </c>
      <c r="C186" s="207">
        <v>720.29660629505781</v>
      </c>
      <c r="D186" s="207">
        <v>720.29660629505793</v>
      </c>
      <c r="E186" s="207">
        <v>0</v>
      </c>
      <c r="F186" s="207">
        <f t="shared" si="8"/>
        <v>720.29660629505793</v>
      </c>
      <c r="G186" s="207"/>
      <c r="H186" s="207">
        <v>0</v>
      </c>
      <c r="I186" s="207">
        <v>0</v>
      </c>
      <c r="J186" s="207">
        <f t="shared" si="9"/>
        <v>0</v>
      </c>
      <c r="K186" s="207"/>
      <c r="L186" s="207">
        <f t="shared" si="10"/>
        <v>-1.1368683772161603E-13</v>
      </c>
      <c r="M186" s="207">
        <f t="shared" si="11"/>
        <v>-1.1368683772161603E-13</v>
      </c>
    </row>
    <row r="187" spans="1:13" s="24" customFormat="1" ht="17.100000000000001" customHeight="1" x14ac:dyDescent="0.25">
      <c r="A187" s="205">
        <v>213</v>
      </c>
      <c r="B187" s="198" t="s">
        <v>517</v>
      </c>
      <c r="C187" s="207">
        <v>1192.3707819512026</v>
      </c>
      <c r="D187" s="207">
        <v>833.83250768299411</v>
      </c>
      <c r="E187" s="207">
        <v>39.214804442369399</v>
      </c>
      <c r="F187" s="207">
        <f t="shared" si="8"/>
        <v>873.04731212536353</v>
      </c>
      <c r="G187" s="207"/>
      <c r="H187" s="207">
        <v>27.613635548644481</v>
      </c>
      <c r="I187" s="207">
        <v>69.389428358460464</v>
      </c>
      <c r="J187" s="207">
        <f t="shared" si="9"/>
        <v>97.003063907104945</v>
      </c>
      <c r="K187" s="207"/>
      <c r="L187" s="207">
        <f t="shared" si="10"/>
        <v>222.32040591873414</v>
      </c>
      <c r="M187" s="207">
        <f t="shared" si="11"/>
        <v>319.32346982583908</v>
      </c>
    </row>
    <row r="188" spans="1:13" s="24" customFormat="1" ht="17.100000000000001" customHeight="1" x14ac:dyDescent="0.25">
      <c r="A188" s="205">
        <v>214</v>
      </c>
      <c r="B188" s="198" t="s">
        <v>516</v>
      </c>
      <c r="C188" s="207">
        <v>2352.1502634396302</v>
      </c>
      <c r="D188" s="207">
        <v>2009.4324264095098</v>
      </c>
      <c r="E188" s="207">
        <v>44.233546997880737</v>
      </c>
      <c r="F188" s="207">
        <f t="shared" si="8"/>
        <v>2053.6659734073905</v>
      </c>
      <c r="G188" s="207"/>
      <c r="H188" s="207">
        <v>21.843476669502746</v>
      </c>
      <c r="I188" s="207">
        <v>70.676291660658009</v>
      </c>
      <c r="J188" s="207">
        <f t="shared" si="9"/>
        <v>92.519768330160758</v>
      </c>
      <c r="K188" s="207"/>
      <c r="L188" s="207">
        <f t="shared" si="10"/>
        <v>205.96452170207888</v>
      </c>
      <c r="M188" s="207">
        <f t="shared" si="11"/>
        <v>298.48429003223964</v>
      </c>
    </row>
    <row r="189" spans="1:13" s="24" customFormat="1" ht="17.100000000000001" customHeight="1" x14ac:dyDescent="0.25">
      <c r="A189" s="205">
        <v>215</v>
      </c>
      <c r="B189" s="206" t="s">
        <v>515</v>
      </c>
      <c r="C189" s="207">
        <v>1219.1602288321628</v>
      </c>
      <c r="D189" s="207">
        <v>995.30261846334201</v>
      </c>
      <c r="E189" s="207">
        <v>32.141741623734951</v>
      </c>
      <c r="F189" s="207">
        <f t="shared" si="8"/>
        <v>1027.444360087077</v>
      </c>
      <c r="G189" s="207"/>
      <c r="H189" s="207">
        <v>17.202623114969782</v>
      </c>
      <c r="I189" s="207">
        <v>44.282829440923919</v>
      </c>
      <c r="J189" s="207">
        <f t="shared" si="9"/>
        <v>61.485452555893701</v>
      </c>
      <c r="K189" s="207"/>
      <c r="L189" s="207">
        <f t="shared" si="10"/>
        <v>130.23041618919211</v>
      </c>
      <c r="M189" s="207">
        <f t="shared" si="11"/>
        <v>191.7158687450858</v>
      </c>
    </row>
    <row r="190" spans="1:13" s="24" customFormat="1" ht="17.100000000000001" customHeight="1" x14ac:dyDescent="0.25">
      <c r="A190" s="205">
        <v>216</v>
      </c>
      <c r="B190" s="197" t="s">
        <v>514</v>
      </c>
      <c r="C190" s="207">
        <v>2955.3397667473846</v>
      </c>
      <c r="D190" s="207">
        <v>2269.1608260145613</v>
      </c>
      <c r="E190" s="207">
        <v>136.02090124415056</v>
      </c>
      <c r="F190" s="207">
        <f t="shared" si="8"/>
        <v>2405.1817272587118</v>
      </c>
      <c r="G190" s="207"/>
      <c r="H190" s="207">
        <v>136.02090124415056</v>
      </c>
      <c r="I190" s="207">
        <v>273.77735522615501</v>
      </c>
      <c r="J190" s="207">
        <f t="shared" si="9"/>
        <v>409.79825647030555</v>
      </c>
      <c r="K190" s="207"/>
      <c r="L190" s="207">
        <f t="shared" si="10"/>
        <v>140.35978301836724</v>
      </c>
      <c r="M190" s="207">
        <f t="shared" si="11"/>
        <v>550.15803948867278</v>
      </c>
    </row>
    <row r="191" spans="1:13" s="24" customFormat="1" ht="17.100000000000001" customHeight="1" x14ac:dyDescent="0.25">
      <c r="A191" s="205">
        <v>217</v>
      </c>
      <c r="B191" s="206" t="s">
        <v>513</v>
      </c>
      <c r="C191" s="207">
        <v>3114.0371833526051</v>
      </c>
      <c r="D191" s="207">
        <v>2080.5244590564134</v>
      </c>
      <c r="E191" s="207">
        <v>94.094019409968311</v>
      </c>
      <c r="F191" s="207">
        <f t="shared" si="8"/>
        <v>2174.6184784663819</v>
      </c>
      <c r="G191" s="207"/>
      <c r="H191" s="207">
        <v>67.381910516332297</v>
      </c>
      <c r="I191" s="207">
        <v>192.68844855743791</v>
      </c>
      <c r="J191" s="207">
        <f t="shared" si="9"/>
        <v>260.07035907377019</v>
      </c>
      <c r="K191" s="207"/>
      <c r="L191" s="207">
        <f t="shared" si="10"/>
        <v>679.34834581245298</v>
      </c>
      <c r="M191" s="207">
        <f t="shared" si="11"/>
        <v>939.41870488622317</v>
      </c>
    </row>
    <row r="192" spans="1:13" s="24" customFormat="1" ht="17.100000000000001" customHeight="1" x14ac:dyDescent="0.25">
      <c r="A192" s="210">
        <v>218</v>
      </c>
      <c r="B192" s="206" t="s">
        <v>512</v>
      </c>
      <c r="C192" s="207">
        <v>768.81157425660638</v>
      </c>
      <c r="D192" s="207">
        <v>762.10436021477665</v>
      </c>
      <c r="E192" s="207">
        <v>1.1688528947538461</v>
      </c>
      <c r="F192" s="207">
        <f t="shared" si="8"/>
        <v>763.2732131095305</v>
      </c>
      <c r="G192" s="207"/>
      <c r="H192" s="207">
        <v>0.47396137307611341</v>
      </c>
      <c r="I192" s="207">
        <v>2.4547799322145747</v>
      </c>
      <c r="J192" s="207">
        <f t="shared" si="9"/>
        <v>2.9287413052906883</v>
      </c>
      <c r="K192" s="207"/>
      <c r="L192" s="207">
        <f t="shared" si="10"/>
        <v>2.6096198417851868</v>
      </c>
      <c r="M192" s="207">
        <f t="shared" si="11"/>
        <v>5.5383611470758751</v>
      </c>
    </row>
    <row r="193" spans="1:13" s="18" customFormat="1" ht="17.100000000000001" customHeight="1" x14ac:dyDescent="0.25">
      <c r="A193" s="205">
        <v>219</v>
      </c>
      <c r="B193" s="206" t="s">
        <v>511</v>
      </c>
      <c r="C193" s="207">
        <v>835.0539503906474</v>
      </c>
      <c r="D193" s="207">
        <v>686.74836877081509</v>
      </c>
      <c r="E193" s="207">
        <v>25.844919769305548</v>
      </c>
      <c r="F193" s="207">
        <f t="shared" si="8"/>
        <v>712.59328854012062</v>
      </c>
      <c r="G193" s="207"/>
      <c r="H193" s="207">
        <v>10.479927073669428</v>
      </c>
      <c r="I193" s="207">
        <v>54.278506773304763</v>
      </c>
      <c r="J193" s="207">
        <f t="shared" si="9"/>
        <v>64.758433846974185</v>
      </c>
      <c r="K193" s="207"/>
      <c r="L193" s="207">
        <f t="shared" si="10"/>
        <v>57.702228003552591</v>
      </c>
      <c r="M193" s="207">
        <f t="shared" si="11"/>
        <v>122.46066185052678</v>
      </c>
    </row>
    <row r="194" spans="1:13" s="24" customFormat="1" ht="17.100000000000001" customHeight="1" x14ac:dyDescent="0.25">
      <c r="A194" s="205">
        <v>222</v>
      </c>
      <c r="B194" s="197" t="s">
        <v>510</v>
      </c>
      <c r="C194" s="207">
        <v>20596.080937323022</v>
      </c>
      <c r="D194" s="207">
        <v>17029.965606979134</v>
      </c>
      <c r="E194" s="207">
        <v>364.12296473714929</v>
      </c>
      <c r="F194" s="207">
        <f t="shared" si="8"/>
        <v>17394.088571716286</v>
      </c>
      <c r="G194" s="207"/>
      <c r="H194" s="207">
        <v>227.66885126740212</v>
      </c>
      <c r="I194" s="207">
        <v>749.15381934118261</v>
      </c>
      <c r="J194" s="207">
        <f t="shared" si="9"/>
        <v>976.82267060858476</v>
      </c>
      <c r="K194" s="207"/>
      <c r="L194" s="207">
        <f t="shared" si="10"/>
        <v>2225.169694998152</v>
      </c>
      <c r="M194" s="207">
        <f t="shared" si="11"/>
        <v>3201.9923656067367</v>
      </c>
    </row>
    <row r="195" spans="1:13" s="24" customFormat="1" ht="17.100000000000001" customHeight="1" x14ac:dyDescent="0.25">
      <c r="A195" s="210">
        <v>223</v>
      </c>
      <c r="B195" s="206" t="s">
        <v>890</v>
      </c>
      <c r="C195" s="207">
        <v>85.012356621525029</v>
      </c>
      <c r="D195" s="207">
        <v>85.012356621525043</v>
      </c>
      <c r="E195" s="207">
        <v>0</v>
      </c>
      <c r="F195" s="207">
        <f t="shared" si="8"/>
        <v>85.012356621525043</v>
      </c>
      <c r="G195" s="207"/>
      <c r="H195" s="207">
        <v>0</v>
      </c>
      <c r="I195" s="207">
        <v>0</v>
      </c>
      <c r="J195" s="207">
        <f t="shared" si="9"/>
        <v>0</v>
      </c>
      <c r="K195" s="207"/>
      <c r="L195" s="207">
        <f t="shared" si="10"/>
        <v>-1.4210854715202004E-14</v>
      </c>
      <c r="M195" s="207">
        <f t="shared" si="11"/>
        <v>-1.4210854715202004E-14</v>
      </c>
    </row>
    <row r="196" spans="1:13" s="24" customFormat="1" ht="17.100000000000001" customHeight="1" x14ac:dyDescent="0.25">
      <c r="A196" s="210">
        <v>225</v>
      </c>
      <c r="B196" s="206" t="s">
        <v>891</v>
      </c>
      <c r="C196" s="207">
        <v>24.319568422759488</v>
      </c>
      <c r="D196" s="207">
        <v>24.319568422759492</v>
      </c>
      <c r="E196" s="207">
        <v>0</v>
      </c>
      <c r="F196" s="207">
        <f t="shared" si="8"/>
        <v>24.319568422759492</v>
      </c>
      <c r="G196" s="207"/>
      <c r="H196" s="207">
        <v>0</v>
      </c>
      <c r="I196" s="207">
        <v>0</v>
      </c>
      <c r="J196" s="207">
        <f t="shared" si="9"/>
        <v>0</v>
      </c>
      <c r="K196" s="207"/>
      <c r="L196" s="207">
        <f t="shared" si="10"/>
        <v>-3.5527136788005009E-15</v>
      </c>
      <c r="M196" s="207">
        <f t="shared" si="11"/>
        <v>-3.5527136788005009E-15</v>
      </c>
    </row>
    <row r="197" spans="1:13" s="24" customFormat="1" ht="17.100000000000001" customHeight="1" x14ac:dyDescent="0.25">
      <c r="A197" s="210">
        <v>226</v>
      </c>
      <c r="B197" s="206" t="s">
        <v>509</v>
      </c>
      <c r="C197" s="207">
        <v>496.41741000000002</v>
      </c>
      <c r="D197" s="207">
        <v>372.31305750000007</v>
      </c>
      <c r="E197" s="207">
        <v>24.820870500000002</v>
      </c>
      <c r="F197" s="207">
        <f t="shared" si="8"/>
        <v>397.13392800000008</v>
      </c>
      <c r="G197" s="207"/>
      <c r="H197" s="207">
        <v>24.820870500000002</v>
      </c>
      <c r="I197" s="207">
        <v>49.641741000000003</v>
      </c>
      <c r="J197" s="207">
        <f t="shared" si="9"/>
        <v>74.462611500000008</v>
      </c>
      <c r="K197" s="207"/>
      <c r="L197" s="207">
        <f t="shared" si="10"/>
        <v>24.820870499999927</v>
      </c>
      <c r="M197" s="207">
        <f t="shared" si="11"/>
        <v>99.283481999999935</v>
      </c>
    </row>
    <row r="198" spans="1:13" s="24" customFormat="1" ht="17.100000000000001" customHeight="1" x14ac:dyDescent="0.25">
      <c r="A198" s="210">
        <v>227</v>
      </c>
      <c r="B198" s="206" t="s">
        <v>508</v>
      </c>
      <c r="C198" s="207">
        <v>2081.8633904003677</v>
      </c>
      <c r="D198" s="207">
        <v>1971.9401346161512</v>
      </c>
      <c r="E198" s="207">
        <v>12.932147740950505</v>
      </c>
      <c r="F198" s="207">
        <f t="shared" si="8"/>
        <v>1984.8722823571018</v>
      </c>
      <c r="G198" s="207"/>
      <c r="H198" s="207">
        <v>12.932147740950505</v>
      </c>
      <c r="I198" s="207">
        <v>38.79644321360967</v>
      </c>
      <c r="J198" s="207">
        <f t="shared" si="9"/>
        <v>51.728590954560175</v>
      </c>
      <c r="K198" s="207"/>
      <c r="L198" s="207">
        <f t="shared" si="10"/>
        <v>45.262517088705792</v>
      </c>
      <c r="M198" s="207">
        <f t="shared" si="11"/>
        <v>96.991108043265967</v>
      </c>
    </row>
    <row r="199" spans="1:13" ht="17.100000000000001" customHeight="1" x14ac:dyDescent="0.25">
      <c r="A199" s="210">
        <v>228</v>
      </c>
      <c r="B199" s="206" t="s">
        <v>507</v>
      </c>
      <c r="C199" s="207">
        <v>382.85797576384209</v>
      </c>
      <c r="D199" s="207">
        <v>361.37047853453072</v>
      </c>
      <c r="E199" s="207">
        <v>2.5442371620451825</v>
      </c>
      <c r="F199" s="207">
        <f t="shared" si="8"/>
        <v>363.91471569657591</v>
      </c>
      <c r="G199" s="207"/>
      <c r="H199" s="207">
        <v>2.5442371620451825</v>
      </c>
      <c r="I199" s="207">
        <v>7.5773040422872917</v>
      </c>
      <c r="J199" s="207">
        <f t="shared" si="9"/>
        <v>10.121541204332473</v>
      </c>
      <c r="K199" s="207"/>
      <c r="L199" s="207">
        <f t="shared" si="10"/>
        <v>8.8217188629337073</v>
      </c>
      <c r="M199" s="207">
        <f t="shared" si="11"/>
        <v>18.943260067266181</v>
      </c>
    </row>
    <row r="200" spans="1:13" s="24" customFormat="1" ht="17.100000000000001" customHeight="1" x14ac:dyDescent="0.25">
      <c r="A200" s="205">
        <v>229</v>
      </c>
      <c r="B200" s="197" t="s">
        <v>506</v>
      </c>
      <c r="C200" s="207">
        <v>2038.7823966995909</v>
      </c>
      <c r="D200" s="207">
        <v>1658.8643700168996</v>
      </c>
      <c r="E200" s="207">
        <v>62.461060755806457</v>
      </c>
      <c r="F200" s="207">
        <f t="shared" si="8"/>
        <v>1721.3254307727061</v>
      </c>
      <c r="G200" s="207"/>
      <c r="H200" s="207">
        <v>29.955436755806453</v>
      </c>
      <c r="I200" s="207">
        <v>138.18309379514486</v>
      </c>
      <c r="J200" s="207">
        <f t="shared" si="9"/>
        <v>168.13853055095132</v>
      </c>
      <c r="K200" s="207"/>
      <c r="L200" s="207">
        <f t="shared" si="10"/>
        <v>149.31843537593346</v>
      </c>
      <c r="M200" s="207">
        <f t="shared" si="11"/>
        <v>317.45696592688478</v>
      </c>
    </row>
    <row r="201" spans="1:13" s="24" customFormat="1" ht="17.100000000000001" customHeight="1" x14ac:dyDescent="0.25">
      <c r="A201" s="205">
        <v>231</v>
      </c>
      <c r="B201" s="197" t="s">
        <v>505</v>
      </c>
      <c r="C201" s="207">
        <v>125.9981945622857</v>
      </c>
      <c r="D201" s="207">
        <v>117.04728252777855</v>
      </c>
      <c r="E201" s="207">
        <v>1.5598577274214285</v>
      </c>
      <c r="F201" s="207">
        <f t="shared" si="8"/>
        <v>118.60714025519998</v>
      </c>
      <c r="G201" s="207"/>
      <c r="H201" s="207">
        <v>0.63251096875714274</v>
      </c>
      <c r="I201" s="207">
        <v>3.2759532125357138</v>
      </c>
      <c r="J201" s="207">
        <f t="shared" si="9"/>
        <v>3.9084641812928567</v>
      </c>
      <c r="K201" s="207"/>
      <c r="L201" s="207">
        <f t="shared" si="10"/>
        <v>3.4825901257928678</v>
      </c>
      <c r="M201" s="207">
        <f t="shared" si="11"/>
        <v>7.3910543070857244</v>
      </c>
    </row>
    <row r="202" spans="1:13" s="24" customFormat="1" ht="17.100000000000001" customHeight="1" x14ac:dyDescent="0.25">
      <c r="A202" s="205">
        <v>233</v>
      </c>
      <c r="B202" s="206" t="s">
        <v>504</v>
      </c>
      <c r="C202" s="207">
        <v>168.34756628637857</v>
      </c>
      <c r="D202" s="207">
        <v>156.38815518432861</v>
      </c>
      <c r="E202" s="207">
        <v>2.0841428493428569</v>
      </c>
      <c r="F202" s="207">
        <f t="shared" si="8"/>
        <v>158.47229803367148</v>
      </c>
      <c r="G202" s="207"/>
      <c r="H202" s="207">
        <v>0.84510481615714295</v>
      </c>
      <c r="I202" s="207">
        <v>4.3770367331357134</v>
      </c>
      <c r="J202" s="207">
        <f t="shared" si="9"/>
        <v>5.2221415492928562</v>
      </c>
      <c r="K202" s="207"/>
      <c r="L202" s="207">
        <f t="shared" si="10"/>
        <v>4.6531267034142312</v>
      </c>
      <c r="M202" s="207">
        <f t="shared" si="11"/>
        <v>9.8752682527070874</v>
      </c>
    </row>
    <row r="203" spans="1:13" s="24" customFormat="1" ht="17.100000000000001" customHeight="1" x14ac:dyDescent="0.25">
      <c r="A203" s="205">
        <v>234</v>
      </c>
      <c r="B203" s="206" t="s">
        <v>503</v>
      </c>
      <c r="C203" s="207">
        <v>702.82907583708936</v>
      </c>
      <c r="D203" s="207">
        <v>168.03199487326307</v>
      </c>
      <c r="E203" s="207">
        <v>31.199724581727736</v>
      </c>
      <c r="F203" s="207">
        <f t="shared" si="8"/>
        <v>199.23171945499081</v>
      </c>
      <c r="G203" s="207"/>
      <c r="H203" s="207">
        <v>4.7533306568757201</v>
      </c>
      <c r="I203" s="207">
        <v>44.046463073026793</v>
      </c>
      <c r="J203" s="207">
        <f t="shared" si="9"/>
        <v>48.799793729902511</v>
      </c>
      <c r="K203" s="207"/>
      <c r="L203" s="207">
        <f t="shared" si="10"/>
        <v>454.79756265219606</v>
      </c>
      <c r="M203" s="207">
        <f t="shared" si="11"/>
        <v>503.59735638209855</v>
      </c>
    </row>
    <row r="204" spans="1:13" ht="17.100000000000001" customHeight="1" x14ac:dyDescent="0.25">
      <c r="A204" s="205">
        <v>235</v>
      </c>
      <c r="B204" s="206" t="s">
        <v>502</v>
      </c>
      <c r="C204" s="207">
        <v>1920.8921239239912</v>
      </c>
      <c r="D204" s="207">
        <v>1236.1357599813525</v>
      </c>
      <c r="E204" s="207">
        <v>119.33113439283399</v>
      </c>
      <c r="F204" s="207">
        <f t="shared" si="8"/>
        <v>1355.4668943741865</v>
      </c>
      <c r="G204" s="207"/>
      <c r="H204" s="207">
        <v>48.387907475591419</v>
      </c>
      <c r="I204" s="207">
        <v>250.61466020128555</v>
      </c>
      <c r="J204" s="207">
        <f t="shared" si="9"/>
        <v>299.00256767687699</v>
      </c>
      <c r="K204" s="207"/>
      <c r="L204" s="207">
        <f t="shared" si="10"/>
        <v>266.42266187292773</v>
      </c>
      <c r="M204" s="207">
        <f t="shared" si="11"/>
        <v>565.42522954980473</v>
      </c>
    </row>
    <row r="205" spans="1:13" s="18" customFormat="1" ht="17.100000000000001" customHeight="1" x14ac:dyDescent="0.25">
      <c r="A205" s="205">
        <v>236</v>
      </c>
      <c r="B205" s="206" t="s">
        <v>501</v>
      </c>
      <c r="C205" s="207">
        <v>1803.8946858340501</v>
      </c>
      <c r="D205" s="207">
        <v>1734.9370714960749</v>
      </c>
      <c r="E205" s="207">
        <v>11.492935716693323</v>
      </c>
      <c r="F205" s="207">
        <f t="shared" si="8"/>
        <v>1746.4300072127683</v>
      </c>
      <c r="G205" s="207"/>
      <c r="H205" s="207">
        <v>11.492935716693323</v>
      </c>
      <c r="I205" s="207">
        <v>22.985871433386645</v>
      </c>
      <c r="J205" s="207">
        <f t="shared" si="9"/>
        <v>34.478807150079966</v>
      </c>
      <c r="K205" s="207"/>
      <c r="L205" s="207">
        <f t="shared" si="10"/>
        <v>22.985871471201825</v>
      </c>
      <c r="M205" s="207">
        <f t="shared" si="11"/>
        <v>57.464678621281791</v>
      </c>
    </row>
    <row r="206" spans="1:13" s="18" customFormat="1" ht="17.100000000000001" customHeight="1" x14ac:dyDescent="0.25">
      <c r="A206" s="205">
        <v>237</v>
      </c>
      <c r="B206" s="197" t="s">
        <v>500</v>
      </c>
      <c r="C206" s="207">
        <v>226.35731433967987</v>
      </c>
      <c r="D206" s="207">
        <v>171.01990463945538</v>
      </c>
      <c r="E206" s="207">
        <v>14.673181366739579</v>
      </c>
      <c r="F206" s="207">
        <f t="shared" si="8"/>
        <v>185.69308600619496</v>
      </c>
      <c r="G206" s="207"/>
      <c r="H206" s="207">
        <v>11.317865723140741</v>
      </c>
      <c r="I206" s="207">
        <v>22.635731380598966</v>
      </c>
      <c r="J206" s="207">
        <f t="shared" si="9"/>
        <v>33.95359710373971</v>
      </c>
      <c r="K206" s="207"/>
      <c r="L206" s="207">
        <f t="shared" si="10"/>
        <v>6.7106312297452035</v>
      </c>
      <c r="M206" s="207">
        <f t="shared" si="11"/>
        <v>40.664228333484914</v>
      </c>
    </row>
    <row r="207" spans="1:13" s="18" customFormat="1" ht="17.100000000000001" customHeight="1" x14ac:dyDescent="0.25">
      <c r="A207" s="205">
        <v>242</v>
      </c>
      <c r="B207" s="197" t="s">
        <v>499</v>
      </c>
      <c r="C207" s="207">
        <v>476.11957847081044</v>
      </c>
      <c r="D207" s="207">
        <v>315.69965760527737</v>
      </c>
      <c r="E207" s="207">
        <v>6.4607552032193594</v>
      </c>
      <c r="F207" s="207">
        <f t="shared" ref="F207:F252" si="12">+D207+E207</f>
        <v>322.16041280849674</v>
      </c>
      <c r="G207" s="207"/>
      <c r="H207" s="207">
        <v>6.868500512935917E-2</v>
      </c>
      <c r="I207" s="207">
        <v>6.5294402083487189</v>
      </c>
      <c r="J207" s="207">
        <f t="shared" ref="J207:J252" si="13">+H207+I207</f>
        <v>6.5981252134780783</v>
      </c>
      <c r="K207" s="207"/>
      <c r="L207" s="207">
        <f t="shared" ref="L207:L252" si="14">SUM(C207-F207-J207)</f>
        <v>147.36104044883561</v>
      </c>
      <c r="M207" s="207">
        <f t="shared" ref="M207:M252" si="15">J207+L207</f>
        <v>153.95916566231369</v>
      </c>
    </row>
    <row r="208" spans="1:13" s="18" customFormat="1" ht="17.100000000000001" customHeight="1" x14ac:dyDescent="0.25">
      <c r="A208" s="205">
        <v>243</v>
      </c>
      <c r="B208" s="197" t="s">
        <v>498</v>
      </c>
      <c r="C208" s="207">
        <v>1670.4918741538961</v>
      </c>
      <c r="D208" s="207">
        <v>1336.7346229332211</v>
      </c>
      <c r="E208" s="207">
        <v>56.762057102375934</v>
      </c>
      <c r="F208" s="207">
        <f t="shared" si="12"/>
        <v>1393.4966800355969</v>
      </c>
      <c r="G208" s="207"/>
      <c r="H208" s="207">
        <v>56.762057102375934</v>
      </c>
      <c r="I208" s="207">
        <v>132.2225133753457</v>
      </c>
      <c r="J208" s="207">
        <f t="shared" si="13"/>
        <v>188.98457047772163</v>
      </c>
      <c r="K208" s="207"/>
      <c r="L208" s="207">
        <f t="shared" si="14"/>
        <v>88.010623640577563</v>
      </c>
      <c r="M208" s="207">
        <f t="shared" si="15"/>
        <v>276.9951941182992</v>
      </c>
    </row>
    <row r="209" spans="1:13" s="18" customFormat="1" ht="17.100000000000001" customHeight="1" x14ac:dyDescent="0.25">
      <c r="A209" s="205">
        <v>244</v>
      </c>
      <c r="B209" s="198" t="s">
        <v>497</v>
      </c>
      <c r="C209" s="207">
        <v>1341.6947153363053</v>
      </c>
      <c r="D209" s="207">
        <v>1118.2497538397356</v>
      </c>
      <c r="E209" s="207">
        <v>39.755784568853542</v>
      </c>
      <c r="F209" s="207">
        <f t="shared" si="12"/>
        <v>1158.0055384085892</v>
      </c>
      <c r="G209" s="207"/>
      <c r="H209" s="207">
        <v>24.402192385096146</v>
      </c>
      <c r="I209" s="207">
        <v>85.852284885374814</v>
      </c>
      <c r="J209" s="207">
        <f t="shared" si="13"/>
        <v>110.25447727047096</v>
      </c>
      <c r="K209" s="207"/>
      <c r="L209" s="207">
        <f t="shared" si="14"/>
        <v>73.434699657245105</v>
      </c>
      <c r="M209" s="207">
        <f t="shared" si="15"/>
        <v>183.68917692771606</v>
      </c>
    </row>
    <row r="210" spans="1:13" s="18" customFormat="1" ht="17.100000000000001" customHeight="1" x14ac:dyDescent="0.25">
      <c r="A210" s="205">
        <v>247</v>
      </c>
      <c r="B210" s="206" t="s">
        <v>496</v>
      </c>
      <c r="C210" s="207">
        <v>371.87701527703746</v>
      </c>
      <c r="D210" s="207">
        <v>320.23097123646608</v>
      </c>
      <c r="E210" s="207">
        <v>8.8758930924818173</v>
      </c>
      <c r="F210" s="207">
        <f t="shared" si="12"/>
        <v>329.10686432894789</v>
      </c>
      <c r="G210" s="207"/>
      <c r="H210" s="207">
        <v>4.6446049506972704</v>
      </c>
      <c r="I210" s="207">
        <v>18.566015057995259</v>
      </c>
      <c r="J210" s="207">
        <f t="shared" si="13"/>
        <v>23.21062000869253</v>
      </c>
      <c r="K210" s="207"/>
      <c r="L210" s="207">
        <f t="shared" si="14"/>
        <v>19.559530939397035</v>
      </c>
      <c r="M210" s="207">
        <f t="shared" si="15"/>
        <v>42.770150948089565</v>
      </c>
    </row>
    <row r="211" spans="1:13" s="18" customFormat="1" ht="17.100000000000001" customHeight="1" x14ac:dyDescent="0.25">
      <c r="A211" s="205">
        <v>248</v>
      </c>
      <c r="B211" s="206" t="s">
        <v>495</v>
      </c>
      <c r="C211" s="207">
        <v>1219.295705484159</v>
      </c>
      <c r="D211" s="207">
        <v>1113.4824249768203</v>
      </c>
      <c r="E211" s="207">
        <v>17.742026831054886</v>
      </c>
      <c r="F211" s="207">
        <f t="shared" si="12"/>
        <v>1131.2244518078751</v>
      </c>
      <c r="G211" s="207"/>
      <c r="H211" s="207">
        <v>9.6520962501633338</v>
      </c>
      <c r="I211" s="207">
        <v>38.016010156303906</v>
      </c>
      <c r="J211" s="207">
        <f t="shared" si="13"/>
        <v>47.668106406467238</v>
      </c>
      <c r="K211" s="207"/>
      <c r="L211" s="207">
        <f t="shared" si="14"/>
        <v>40.403147269816721</v>
      </c>
      <c r="M211" s="207">
        <f t="shared" si="15"/>
        <v>88.071253676283959</v>
      </c>
    </row>
    <row r="212" spans="1:13" s="23" customFormat="1" ht="17.100000000000001" customHeight="1" x14ac:dyDescent="0.25">
      <c r="A212" s="205">
        <v>250</v>
      </c>
      <c r="B212" s="206" t="s">
        <v>494</v>
      </c>
      <c r="C212" s="207">
        <v>879.60393431496243</v>
      </c>
      <c r="D212" s="207">
        <v>831.60916072418979</v>
      </c>
      <c r="E212" s="207">
        <v>8.3639540876014173</v>
      </c>
      <c r="F212" s="207">
        <f t="shared" si="12"/>
        <v>839.97311481179122</v>
      </c>
      <c r="G212" s="207"/>
      <c r="H212" s="207">
        <v>3.3915225545790064</v>
      </c>
      <c r="I212" s="207">
        <v>17.565654771989056</v>
      </c>
      <c r="J212" s="207">
        <f t="shared" si="13"/>
        <v>20.957177326568061</v>
      </c>
      <c r="K212" s="207"/>
      <c r="L212" s="207">
        <f t="shared" si="14"/>
        <v>18.673642176603149</v>
      </c>
      <c r="M212" s="207">
        <f t="shared" si="15"/>
        <v>39.63081950317121</v>
      </c>
    </row>
    <row r="213" spans="1:13" s="18" customFormat="1" ht="17.100000000000001" customHeight="1" x14ac:dyDescent="0.25">
      <c r="A213" s="205">
        <v>251</v>
      </c>
      <c r="B213" s="198" t="s">
        <v>493</v>
      </c>
      <c r="C213" s="207">
        <v>503.59937431352751</v>
      </c>
      <c r="D213" s="207">
        <v>351.82755225392054</v>
      </c>
      <c r="E213" s="207">
        <v>15.633200883141617</v>
      </c>
      <c r="F213" s="207">
        <f t="shared" si="12"/>
        <v>367.46075313706217</v>
      </c>
      <c r="G213" s="207"/>
      <c r="H213" s="207">
        <v>8.0069514588604953</v>
      </c>
      <c r="I213" s="207">
        <v>31.644738866107392</v>
      </c>
      <c r="J213" s="207">
        <f t="shared" si="13"/>
        <v>39.651690324967888</v>
      </c>
      <c r="K213" s="207"/>
      <c r="L213" s="207">
        <f t="shared" si="14"/>
        <v>96.486930851497448</v>
      </c>
      <c r="M213" s="207">
        <f t="shared" si="15"/>
        <v>136.13862117646534</v>
      </c>
    </row>
    <row r="214" spans="1:13" s="18" customFormat="1" ht="17.100000000000001" customHeight="1" x14ac:dyDescent="0.25">
      <c r="A214" s="205">
        <v>252</v>
      </c>
      <c r="B214" s="206" t="s">
        <v>892</v>
      </c>
      <c r="C214" s="207">
        <v>155.41486028081107</v>
      </c>
      <c r="D214" s="207">
        <v>155.4148602808111</v>
      </c>
      <c r="E214" s="207">
        <v>0</v>
      </c>
      <c r="F214" s="207">
        <f t="shared" si="12"/>
        <v>155.4148602808111</v>
      </c>
      <c r="G214" s="207"/>
      <c r="H214" s="207">
        <v>0</v>
      </c>
      <c r="I214" s="207">
        <v>0</v>
      </c>
      <c r="J214" s="207">
        <f t="shared" si="13"/>
        <v>0</v>
      </c>
      <c r="K214" s="207"/>
      <c r="L214" s="207">
        <f t="shared" si="14"/>
        <v>-2.8421709430404007E-14</v>
      </c>
      <c r="M214" s="207">
        <f t="shared" si="15"/>
        <v>-2.8421709430404007E-14</v>
      </c>
    </row>
    <row r="215" spans="1:13" s="18" customFormat="1" ht="17.100000000000001" customHeight="1" x14ac:dyDescent="0.25">
      <c r="A215" s="205">
        <v>253</v>
      </c>
      <c r="B215" s="206" t="s">
        <v>492</v>
      </c>
      <c r="C215" s="207">
        <v>647.60844506989213</v>
      </c>
      <c r="D215" s="207">
        <v>458.64816873317727</v>
      </c>
      <c r="E215" s="207">
        <v>31.523835583016652</v>
      </c>
      <c r="F215" s="207">
        <f t="shared" si="12"/>
        <v>490.17200431619392</v>
      </c>
      <c r="G215" s="207"/>
      <c r="H215" s="207">
        <v>24.141868521970174</v>
      </c>
      <c r="I215" s="207">
        <v>61.979091880173364</v>
      </c>
      <c r="J215" s="207">
        <f t="shared" si="13"/>
        <v>86.120960402143538</v>
      </c>
      <c r="K215" s="207"/>
      <c r="L215" s="207">
        <f t="shared" si="14"/>
        <v>71.315480351554669</v>
      </c>
      <c r="M215" s="207">
        <f t="shared" si="15"/>
        <v>157.43644075369821</v>
      </c>
    </row>
    <row r="216" spans="1:13" s="18" customFormat="1" ht="17.100000000000001" customHeight="1" x14ac:dyDescent="0.25">
      <c r="A216" s="205">
        <v>259</v>
      </c>
      <c r="B216" s="198" t="s">
        <v>491</v>
      </c>
      <c r="C216" s="207">
        <v>657.44632273536706</v>
      </c>
      <c r="D216" s="207">
        <v>347.86959829437222</v>
      </c>
      <c r="E216" s="207">
        <v>25.580594883582865</v>
      </c>
      <c r="F216" s="207">
        <f t="shared" si="12"/>
        <v>373.4501931779551</v>
      </c>
      <c r="G216" s="207"/>
      <c r="H216" s="207">
        <v>13.931710658353577</v>
      </c>
      <c r="I216" s="207">
        <v>45.985816734583032</v>
      </c>
      <c r="J216" s="207">
        <f t="shared" si="13"/>
        <v>59.917527392936606</v>
      </c>
      <c r="K216" s="207"/>
      <c r="L216" s="207">
        <f t="shared" si="14"/>
        <v>224.07860216447534</v>
      </c>
      <c r="M216" s="207">
        <f t="shared" si="15"/>
        <v>283.99612955741196</v>
      </c>
    </row>
    <row r="217" spans="1:13" s="18" customFormat="1" ht="17.100000000000001" customHeight="1" x14ac:dyDescent="0.25">
      <c r="A217" s="205">
        <v>260</v>
      </c>
      <c r="B217" s="198" t="s">
        <v>490</v>
      </c>
      <c r="C217" s="207">
        <v>205.95829236980674</v>
      </c>
      <c r="D217" s="207">
        <v>50.473100366937651</v>
      </c>
      <c r="E217" s="207">
        <v>6.7132543964062199</v>
      </c>
      <c r="F217" s="207">
        <f t="shared" si="12"/>
        <v>57.186354763343871</v>
      </c>
      <c r="G217" s="207"/>
      <c r="H217" s="207">
        <v>0.21802661956872721</v>
      </c>
      <c r="I217" s="207">
        <v>7.0395373068799492</v>
      </c>
      <c r="J217" s="207">
        <f t="shared" si="13"/>
        <v>7.2575639264486762</v>
      </c>
      <c r="K217" s="207"/>
      <c r="L217" s="207">
        <f t="shared" si="14"/>
        <v>141.51437368001419</v>
      </c>
      <c r="M217" s="207">
        <f t="shared" si="15"/>
        <v>148.77193760646287</v>
      </c>
    </row>
    <row r="218" spans="1:13" s="18" customFormat="1" ht="17.100000000000001" customHeight="1" x14ac:dyDescent="0.25">
      <c r="A218" s="205">
        <v>261</v>
      </c>
      <c r="B218" s="197" t="s">
        <v>489</v>
      </c>
      <c r="C218" s="207">
        <v>7727.5992935153936</v>
      </c>
      <c r="D218" s="207">
        <v>5400.9967518509247</v>
      </c>
      <c r="E218" s="207">
        <v>316.44150544192956</v>
      </c>
      <c r="F218" s="207">
        <f t="shared" si="12"/>
        <v>5717.4382572928544</v>
      </c>
      <c r="G218" s="207"/>
      <c r="H218" s="207">
        <v>195.03322377649485</v>
      </c>
      <c r="I218" s="207">
        <v>642.25699426274139</v>
      </c>
      <c r="J218" s="207">
        <f t="shared" si="13"/>
        <v>837.29021803923627</v>
      </c>
      <c r="K218" s="207"/>
      <c r="L218" s="207">
        <f t="shared" si="14"/>
        <v>1172.8708181833031</v>
      </c>
      <c r="M218" s="207">
        <f t="shared" si="15"/>
        <v>2010.1610362225392</v>
      </c>
    </row>
    <row r="219" spans="1:13" s="18" customFormat="1" ht="17.100000000000001" customHeight="1" x14ac:dyDescent="0.25">
      <c r="A219" s="205">
        <v>262</v>
      </c>
      <c r="B219" s="206" t="s">
        <v>488</v>
      </c>
      <c r="C219" s="207">
        <v>738.70823022959337</v>
      </c>
      <c r="D219" s="207">
        <v>605.49045073381672</v>
      </c>
      <c r="E219" s="207">
        <v>22.707166476368513</v>
      </c>
      <c r="F219" s="207">
        <f t="shared" si="12"/>
        <v>628.19761721018517</v>
      </c>
      <c r="G219" s="207"/>
      <c r="H219" s="207">
        <v>10.751089788871171</v>
      </c>
      <c r="I219" s="207">
        <v>48.323893348120791</v>
      </c>
      <c r="J219" s="207">
        <f t="shared" si="13"/>
        <v>59.07498313699196</v>
      </c>
      <c r="K219" s="207"/>
      <c r="L219" s="207">
        <f t="shared" si="14"/>
        <v>51.435629882416237</v>
      </c>
      <c r="M219" s="207">
        <f t="shared" si="15"/>
        <v>110.5106130194082</v>
      </c>
    </row>
    <row r="220" spans="1:13" s="18" customFormat="1" ht="17.100000000000001" customHeight="1" x14ac:dyDescent="0.25">
      <c r="A220" s="205">
        <v>267</v>
      </c>
      <c r="B220" s="206" t="s">
        <v>487</v>
      </c>
      <c r="C220" s="207">
        <v>468.13992182239713</v>
      </c>
      <c r="D220" s="207">
        <v>377.2834599006959</v>
      </c>
      <c r="E220" s="207">
        <v>10.688995530529256</v>
      </c>
      <c r="F220" s="207">
        <f t="shared" si="12"/>
        <v>387.97245543122517</v>
      </c>
      <c r="G220" s="207"/>
      <c r="H220" s="207">
        <v>10.688995530529256</v>
      </c>
      <c r="I220" s="207">
        <v>32.066986545378626</v>
      </c>
      <c r="J220" s="207">
        <f t="shared" si="13"/>
        <v>42.75598207590788</v>
      </c>
      <c r="K220" s="207"/>
      <c r="L220" s="207">
        <f t="shared" si="14"/>
        <v>37.411484315264076</v>
      </c>
      <c r="M220" s="207">
        <f t="shared" si="15"/>
        <v>80.167466391171956</v>
      </c>
    </row>
    <row r="221" spans="1:13" s="18" customFormat="1" ht="17.100000000000001" customHeight="1" x14ac:dyDescent="0.25">
      <c r="A221" s="205">
        <v>269</v>
      </c>
      <c r="B221" s="206" t="s">
        <v>486</v>
      </c>
      <c r="C221" s="207">
        <v>56.588796213389742</v>
      </c>
      <c r="D221" s="207">
        <v>45.59404940396854</v>
      </c>
      <c r="E221" s="207">
        <v>1.2934996230068787</v>
      </c>
      <c r="F221" s="207">
        <f t="shared" si="12"/>
        <v>46.887549026975421</v>
      </c>
      <c r="G221" s="207"/>
      <c r="H221" s="207">
        <v>1.2934996230068787</v>
      </c>
      <c r="I221" s="207">
        <v>3.8804988782624665</v>
      </c>
      <c r="J221" s="207">
        <f t="shared" si="13"/>
        <v>5.1739985012693452</v>
      </c>
      <c r="K221" s="207"/>
      <c r="L221" s="207">
        <f t="shared" si="14"/>
        <v>4.5272486851449756</v>
      </c>
      <c r="M221" s="207">
        <f t="shared" si="15"/>
        <v>9.7012471864143208</v>
      </c>
    </row>
    <row r="222" spans="1:13" s="18" customFormat="1" ht="17.100000000000001" customHeight="1" x14ac:dyDescent="0.25">
      <c r="A222" s="205">
        <v>273</v>
      </c>
      <c r="B222" s="206" t="s">
        <v>485</v>
      </c>
      <c r="C222" s="207">
        <v>884.35982753824806</v>
      </c>
      <c r="D222" s="207">
        <v>415.62786770592442</v>
      </c>
      <c r="E222" s="207">
        <v>42.824691808665598</v>
      </c>
      <c r="F222" s="207">
        <f t="shared" si="12"/>
        <v>458.45255951459001</v>
      </c>
      <c r="G222" s="207"/>
      <c r="H222" s="207">
        <v>22.874510172959738</v>
      </c>
      <c r="I222" s="207">
        <v>78.075857252820612</v>
      </c>
      <c r="J222" s="207">
        <f t="shared" si="13"/>
        <v>100.95036742578034</v>
      </c>
      <c r="K222" s="207"/>
      <c r="L222" s="207">
        <f t="shared" si="14"/>
        <v>324.95690059787773</v>
      </c>
      <c r="M222" s="207">
        <f t="shared" si="15"/>
        <v>425.90726802365805</v>
      </c>
    </row>
    <row r="223" spans="1:13" s="18" customFormat="1" ht="17.100000000000001" customHeight="1" x14ac:dyDescent="0.25">
      <c r="A223" s="211">
        <v>275</v>
      </c>
      <c r="B223" s="206" t="s">
        <v>484</v>
      </c>
      <c r="C223" s="207">
        <v>1370.1042</v>
      </c>
      <c r="D223" s="207">
        <v>1101.904084150008</v>
      </c>
      <c r="E223" s="207">
        <v>31.552954805337745</v>
      </c>
      <c r="F223" s="207">
        <f t="shared" si="12"/>
        <v>1133.4570389553458</v>
      </c>
      <c r="G223" s="207"/>
      <c r="H223" s="207">
        <v>31.552954805337745</v>
      </c>
      <c r="I223" s="207">
        <v>94.6588644067714</v>
      </c>
      <c r="J223" s="207">
        <f t="shared" si="13"/>
        <v>126.21181921210915</v>
      </c>
      <c r="K223" s="207"/>
      <c r="L223" s="207">
        <f t="shared" si="14"/>
        <v>110.43534183254509</v>
      </c>
      <c r="M223" s="207">
        <f t="shared" si="15"/>
        <v>236.64716104465424</v>
      </c>
    </row>
    <row r="224" spans="1:13" ht="17.100000000000001" customHeight="1" x14ac:dyDescent="0.25">
      <c r="A224" s="205">
        <v>278</v>
      </c>
      <c r="B224" s="197" t="s">
        <v>483</v>
      </c>
      <c r="C224" s="207">
        <v>4200.6060000000007</v>
      </c>
      <c r="D224" s="207">
        <v>1032.6489739531203</v>
      </c>
      <c r="E224" s="207">
        <v>210.03029980371002</v>
      </c>
      <c r="F224" s="207">
        <f t="shared" si="12"/>
        <v>1242.6792737568303</v>
      </c>
      <c r="G224" s="207"/>
      <c r="H224" s="207">
        <v>0</v>
      </c>
      <c r="I224" s="207">
        <v>210.03029980371002</v>
      </c>
      <c r="J224" s="207">
        <f t="shared" si="13"/>
        <v>210.03029980371002</v>
      </c>
      <c r="K224" s="207"/>
      <c r="L224" s="207">
        <f t="shared" si="14"/>
        <v>2747.8964264394604</v>
      </c>
      <c r="M224" s="207">
        <f t="shared" si="15"/>
        <v>2957.9267262431704</v>
      </c>
    </row>
    <row r="225" spans="1:13" s="18" customFormat="1" ht="17.100000000000001" customHeight="1" x14ac:dyDescent="0.25">
      <c r="A225" s="211">
        <v>281</v>
      </c>
      <c r="B225" s="197" t="s">
        <v>482</v>
      </c>
      <c r="C225" s="207">
        <v>1693.5314738630823</v>
      </c>
      <c r="D225" s="207">
        <v>645.67259978042364</v>
      </c>
      <c r="E225" s="207">
        <v>143.24364329259896</v>
      </c>
      <c r="F225" s="207">
        <f t="shared" si="12"/>
        <v>788.91624307302254</v>
      </c>
      <c r="G225" s="207"/>
      <c r="H225" s="207">
        <v>33.229226420937579</v>
      </c>
      <c r="I225" s="207">
        <v>227.65711191646619</v>
      </c>
      <c r="J225" s="207">
        <f t="shared" si="13"/>
        <v>260.8863383374038</v>
      </c>
      <c r="K225" s="207"/>
      <c r="L225" s="207">
        <f t="shared" si="14"/>
        <v>643.72889245265594</v>
      </c>
      <c r="M225" s="207">
        <f t="shared" si="15"/>
        <v>904.61523079005974</v>
      </c>
    </row>
    <row r="226" spans="1:13" s="18" customFormat="1" ht="17.100000000000001" customHeight="1" x14ac:dyDescent="0.25">
      <c r="A226" s="211">
        <v>283</v>
      </c>
      <c r="B226" s="206" t="s">
        <v>481</v>
      </c>
      <c r="C226" s="207">
        <v>408.010796436958</v>
      </c>
      <c r="D226" s="207">
        <v>183.60485838291524</v>
      </c>
      <c r="E226" s="207">
        <v>40.801079640647821</v>
      </c>
      <c r="F226" s="207">
        <f t="shared" si="12"/>
        <v>224.40593802356307</v>
      </c>
      <c r="G226" s="207"/>
      <c r="H226" s="207">
        <v>0</v>
      </c>
      <c r="I226" s="207">
        <v>40.801079640647828</v>
      </c>
      <c r="J226" s="207">
        <f t="shared" si="13"/>
        <v>40.801079640647828</v>
      </c>
      <c r="K226" s="207"/>
      <c r="L226" s="207">
        <f t="shared" si="14"/>
        <v>142.80377877274711</v>
      </c>
      <c r="M226" s="207">
        <f t="shared" si="15"/>
        <v>183.60485841339494</v>
      </c>
    </row>
    <row r="227" spans="1:13" s="18" customFormat="1" ht="17.100000000000001" customHeight="1" x14ac:dyDescent="0.25">
      <c r="A227" s="205">
        <v>286</v>
      </c>
      <c r="B227" s="197" t="s">
        <v>480</v>
      </c>
      <c r="C227" s="207">
        <v>2098.3671095003592</v>
      </c>
      <c r="D227" s="207">
        <v>1573.7753321025136</v>
      </c>
      <c r="E227" s="207">
        <v>104.9183554735009</v>
      </c>
      <c r="F227" s="207">
        <f t="shared" si="12"/>
        <v>1678.6936875760146</v>
      </c>
      <c r="G227" s="207"/>
      <c r="H227" s="207">
        <v>104.9183554735009</v>
      </c>
      <c r="I227" s="207">
        <v>209.83671094700179</v>
      </c>
      <c r="J227" s="207">
        <f t="shared" si="13"/>
        <v>314.75506642050266</v>
      </c>
      <c r="K227" s="207"/>
      <c r="L227" s="207">
        <f t="shared" si="14"/>
        <v>104.91835550384201</v>
      </c>
      <c r="M227" s="207">
        <f t="shared" si="15"/>
        <v>419.67342192434467</v>
      </c>
    </row>
    <row r="228" spans="1:13" s="18" customFormat="1" ht="17.100000000000001" customHeight="1" x14ac:dyDescent="0.25">
      <c r="A228" s="205">
        <v>288</v>
      </c>
      <c r="B228" s="197" t="s">
        <v>479</v>
      </c>
      <c r="C228" s="207">
        <v>494.09630486489596</v>
      </c>
      <c r="D228" s="207">
        <v>244.87196511532204</v>
      </c>
      <c r="E228" s="207">
        <v>29.911260219732519</v>
      </c>
      <c r="F228" s="207">
        <f t="shared" si="12"/>
        <v>274.78322533505457</v>
      </c>
      <c r="G228" s="207"/>
      <c r="H228" s="207">
        <v>11.112324921145335</v>
      </c>
      <c r="I228" s="207">
        <v>41.117957224773569</v>
      </c>
      <c r="J228" s="207">
        <f t="shared" si="13"/>
        <v>52.230282145918906</v>
      </c>
      <c r="K228" s="207"/>
      <c r="L228" s="207">
        <f t="shared" si="14"/>
        <v>167.08279738392247</v>
      </c>
      <c r="M228" s="207">
        <f t="shared" si="15"/>
        <v>219.31307952984139</v>
      </c>
    </row>
    <row r="229" spans="1:13" s="18" customFormat="1" ht="17.100000000000001" customHeight="1" x14ac:dyDescent="0.25">
      <c r="A229" s="205">
        <v>292</v>
      </c>
      <c r="B229" s="197" t="s">
        <v>478</v>
      </c>
      <c r="C229" s="207">
        <v>1203.7296949299096</v>
      </c>
      <c r="D229" s="207">
        <v>552.39305520007326</v>
      </c>
      <c r="E229" s="207">
        <v>81.721071362573838</v>
      </c>
      <c r="F229" s="207">
        <f t="shared" si="12"/>
        <v>634.11412656264713</v>
      </c>
      <c r="G229" s="207"/>
      <c r="H229" s="207">
        <v>27.696038638048464</v>
      </c>
      <c r="I229" s="207">
        <v>82.726270650086931</v>
      </c>
      <c r="J229" s="207">
        <f t="shared" si="13"/>
        <v>110.42230928813539</v>
      </c>
      <c r="K229" s="207"/>
      <c r="L229" s="207">
        <f t="shared" si="14"/>
        <v>459.19325907912702</v>
      </c>
      <c r="M229" s="207">
        <f t="shared" si="15"/>
        <v>569.61556836726243</v>
      </c>
    </row>
    <row r="230" spans="1:13" s="18" customFormat="1" ht="17.100000000000001" customHeight="1" x14ac:dyDescent="0.25">
      <c r="A230" s="211">
        <v>293</v>
      </c>
      <c r="B230" s="206" t="s">
        <v>477</v>
      </c>
      <c r="C230" s="207">
        <v>1377.0864695319253</v>
      </c>
      <c r="D230" s="207">
        <v>1112.8110745134429</v>
      </c>
      <c r="E230" s="207">
        <v>31.091222941719835</v>
      </c>
      <c r="F230" s="207">
        <f t="shared" si="12"/>
        <v>1143.9022974551629</v>
      </c>
      <c r="G230" s="207"/>
      <c r="H230" s="207">
        <v>31.091222941719835</v>
      </c>
      <c r="I230" s="207">
        <v>93.273668871368628</v>
      </c>
      <c r="J230" s="207">
        <f t="shared" si="13"/>
        <v>124.36489181308846</v>
      </c>
      <c r="K230" s="207"/>
      <c r="L230" s="207">
        <f t="shared" si="14"/>
        <v>108.81928026367402</v>
      </c>
      <c r="M230" s="207">
        <f t="shared" si="15"/>
        <v>233.18417207676248</v>
      </c>
    </row>
    <row r="231" spans="1:13" ht="17.100000000000001" customHeight="1" x14ac:dyDescent="0.25">
      <c r="A231" s="205">
        <v>294</v>
      </c>
      <c r="B231" s="197" t="s">
        <v>476</v>
      </c>
      <c r="C231" s="207">
        <v>1025.9856900866882</v>
      </c>
      <c r="D231" s="207">
        <v>837.41686648764926</v>
      </c>
      <c r="E231" s="207">
        <v>24.080036396005486</v>
      </c>
      <c r="F231" s="207">
        <f t="shared" si="12"/>
        <v>861.4969028836548</v>
      </c>
      <c r="G231" s="207"/>
      <c r="H231" s="207">
        <v>21.08484575588621</v>
      </c>
      <c r="I231" s="207">
        <v>66.827553504803106</v>
      </c>
      <c r="J231" s="207">
        <f t="shared" si="13"/>
        <v>87.912399260689313</v>
      </c>
      <c r="K231" s="207"/>
      <c r="L231" s="207">
        <f t="shared" si="14"/>
        <v>76.576387942344127</v>
      </c>
      <c r="M231" s="207">
        <f t="shared" si="15"/>
        <v>164.48878720303344</v>
      </c>
    </row>
    <row r="232" spans="1:13" ht="17.100000000000001" customHeight="1" x14ac:dyDescent="0.25">
      <c r="A232" s="211">
        <v>295</v>
      </c>
      <c r="B232" s="206" t="s">
        <v>475</v>
      </c>
      <c r="C232" s="207">
        <v>393.72533565179651</v>
      </c>
      <c r="D232" s="207">
        <v>309.54816520847061</v>
      </c>
      <c r="E232" s="207">
        <v>11.214710800939866</v>
      </c>
      <c r="F232" s="207">
        <f t="shared" si="12"/>
        <v>320.76287600941049</v>
      </c>
      <c r="G232" s="207"/>
      <c r="H232" s="207">
        <v>8.8149350333368108</v>
      </c>
      <c r="I232" s="207">
        <v>30.011863107746557</v>
      </c>
      <c r="J232" s="207">
        <f t="shared" si="13"/>
        <v>38.826798141083366</v>
      </c>
      <c r="K232" s="207"/>
      <c r="L232" s="207">
        <f t="shared" si="14"/>
        <v>34.135661501302657</v>
      </c>
      <c r="M232" s="207">
        <f t="shared" si="15"/>
        <v>72.962459642386023</v>
      </c>
    </row>
    <row r="233" spans="1:13" s="18" customFormat="1" ht="17.100000000000001" customHeight="1" x14ac:dyDescent="0.25">
      <c r="A233" s="211">
        <v>300</v>
      </c>
      <c r="B233" s="206" t="s">
        <v>474</v>
      </c>
      <c r="C233" s="207">
        <v>504.74978274831994</v>
      </c>
      <c r="D233" s="207">
        <v>227.13740226900072</v>
      </c>
      <c r="E233" s="207">
        <v>50.474978282000158</v>
      </c>
      <c r="F233" s="207">
        <f t="shared" si="12"/>
        <v>277.61238055100085</v>
      </c>
      <c r="G233" s="207"/>
      <c r="H233" s="207">
        <v>0</v>
      </c>
      <c r="I233" s="207">
        <v>50.474978282000158</v>
      </c>
      <c r="J233" s="207">
        <f t="shared" si="13"/>
        <v>50.474978282000158</v>
      </c>
      <c r="K233" s="207"/>
      <c r="L233" s="207">
        <f t="shared" si="14"/>
        <v>176.66242391531893</v>
      </c>
      <c r="M233" s="207">
        <f t="shared" si="15"/>
        <v>227.13740219731909</v>
      </c>
    </row>
    <row r="234" spans="1:13" s="18" customFormat="1" ht="17.100000000000001" customHeight="1" x14ac:dyDescent="0.25">
      <c r="A234" s="205">
        <v>305</v>
      </c>
      <c r="B234" s="198" t="s">
        <v>473</v>
      </c>
      <c r="C234" s="207">
        <v>158.35174717842142</v>
      </c>
      <c r="D234" s="207">
        <v>127.77018785351665</v>
      </c>
      <c r="E234" s="207">
        <v>3.5978305115305114</v>
      </c>
      <c r="F234" s="207">
        <f t="shared" si="12"/>
        <v>131.36801836504716</v>
      </c>
      <c r="G234" s="207"/>
      <c r="H234" s="207">
        <v>3.5978305115305114</v>
      </c>
      <c r="I234" s="207">
        <v>10.793491506866047</v>
      </c>
      <c r="J234" s="207">
        <f t="shared" si="13"/>
        <v>14.391322018396558</v>
      </c>
      <c r="K234" s="207"/>
      <c r="L234" s="207">
        <f t="shared" si="14"/>
        <v>12.592406794977698</v>
      </c>
      <c r="M234" s="207">
        <f t="shared" si="15"/>
        <v>26.983728813374256</v>
      </c>
    </row>
    <row r="235" spans="1:13" s="18" customFormat="1" ht="17.100000000000001" customHeight="1" x14ac:dyDescent="0.25">
      <c r="A235" s="205">
        <v>306</v>
      </c>
      <c r="B235" s="198" t="s">
        <v>472</v>
      </c>
      <c r="C235" s="207">
        <v>1389.4768330936763</v>
      </c>
      <c r="D235" s="207">
        <v>746.91540812297399</v>
      </c>
      <c r="E235" s="207">
        <v>64.475981746258967</v>
      </c>
      <c r="F235" s="207">
        <f t="shared" si="12"/>
        <v>811.39138986923297</v>
      </c>
      <c r="G235" s="207"/>
      <c r="H235" s="207">
        <v>35.32218478322897</v>
      </c>
      <c r="I235" s="207">
        <v>100.78375618110289</v>
      </c>
      <c r="J235" s="207">
        <f t="shared" si="13"/>
        <v>136.10594096433186</v>
      </c>
      <c r="K235" s="207"/>
      <c r="L235" s="207">
        <f t="shared" si="14"/>
        <v>441.97950226011147</v>
      </c>
      <c r="M235" s="207">
        <f t="shared" si="15"/>
        <v>578.08544322444334</v>
      </c>
    </row>
    <row r="236" spans="1:13" s="18" customFormat="1" ht="17.100000000000001" customHeight="1" x14ac:dyDescent="0.25">
      <c r="A236" s="205">
        <v>307</v>
      </c>
      <c r="B236" s="198" t="s">
        <v>471</v>
      </c>
      <c r="C236" s="207">
        <v>1556.4109470273836</v>
      </c>
      <c r="D236" s="207">
        <v>715.56868836861236</v>
      </c>
      <c r="E236" s="207">
        <v>89.27102333454593</v>
      </c>
      <c r="F236" s="207">
        <f t="shared" si="12"/>
        <v>804.83971170315829</v>
      </c>
      <c r="G236" s="207"/>
      <c r="H236" s="207">
        <v>42.147290814059822</v>
      </c>
      <c r="I236" s="207">
        <v>134.67705505642022</v>
      </c>
      <c r="J236" s="207">
        <f t="shared" si="13"/>
        <v>176.82434587048004</v>
      </c>
      <c r="K236" s="207"/>
      <c r="L236" s="207">
        <f t="shared" si="14"/>
        <v>574.74688945374533</v>
      </c>
      <c r="M236" s="207">
        <f t="shared" si="15"/>
        <v>751.57123532422543</v>
      </c>
    </row>
    <row r="237" spans="1:13" ht="17.100000000000001" customHeight="1" x14ac:dyDescent="0.25">
      <c r="A237" s="205">
        <v>308</v>
      </c>
      <c r="B237" s="198" t="s">
        <v>470</v>
      </c>
      <c r="C237" s="207">
        <v>1017.8125377740422</v>
      </c>
      <c r="D237" s="207">
        <v>780.77340061009033</v>
      </c>
      <c r="E237" s="207">
        <v>58.815769072389074</v>
      </c>
      <c r="F237" s="207">
        <f t="shared" si="12"/>
        <v>839.58916968247945</v>
      </c>
      <c r="G237" s="207"/>
      <c r="H237" s="207">
        <v>52.041245425557698</v>
      </c>
      <c r="I237" s="207">
        <v>104.34634050372422</v>
      </c>
      <c r="J237" s="207">
        <f t="shared" si="13"/>
        <v>156.38758592928193</v>
      </c>
      <c r="K237" s="207"/>
      <c r="L237" s="207">
        <f t="shared" si="14"/>
        <v>21.835782162280822</v>
      </c>
      <c r="M237" s="207">
        <f t="shared" si="15"/>
        <v>178.22336809156275</v>
      </c>
    </row>
    <row r="238" spans="1:13" ht="17.100000000000001" customHeight="1" x14ac:dyDescent="0.25">
      <c r="A238" s="205">
        <v>309</v>
      </c>
      <c r="B238" s="197" t="s">
        <v>469</v>
      </c>
      <c r="C238" s="207">
        <v>952.3259884584661</v>
      </c>
      <c r="D238" s="207">
        <v>242.05199467188913</v>
      </c>
      <c r="E238" s="207">
        <v>53.913180597786351</v>
      </c>
      <c r="F238" s="207">
        <f t="shared" si="12"/>
        <v>295.96517526967546</v>
      </c>
      <c r="G238" s="207"/>
      <c r="H238" s="207">
        <v>8.8866355933851988</v>
      </c>
      <c r="I238" s="207">
        <v>77.355337550194676</v>
      </c>
      <c r="J238" s="207">
        <f t="shared" si="13"/>
        <v>86.24197314357987</v>
      </c>
      <c r="K238" s="207"/>
      <c r="L238" s="207">
        <f t="shared" si="14"/>
        <v>570.11884004521073</v>
      </c>
      <c r="M238" s="207">
        <f t="shared" si="15"/>
        <v>656.36081318879064</v>
      </c>
    </row>
    <row r="239" spans="1:13" ht="17.100000000000001" customHeight="1" x14ac:dyDescent="0.25">
      <c r="A239" s="205">
        <v>312</v>
      </c>
      <c r="B239" s="198" t="s">
        <v>468</v>
      </c>
      <c r="C239" s="207">
        <v>519.56716558395669</v>
      </c>
      <c r="D239" s="207">
        <v>183.78549045097662</v>
      </c>
      <c r="E239" s="207">
        <v>35.321451973708932</v>
      </c>
      <c r="F239" s="207">
        <f t="shared" si="12"/>
        <v>219.10694242468554</v>
      </c>
      <c r="G239" s="207"/>
      <c r="H239" s="207">
        <v>6.8364100740421403</v>
      </c>
      <c r="I239" s="207">
        <v>35.321451973708932</v>
      </c>
      <c r="J239" s="207">
        <f t="shared" si="13"/>
        <v>42.157862047751074</v>
      </c>
      <c r="K239" s="207"/>
      <c r="L239" s="207">
        <f t="shared" si="14"/>
        <v>258.3023611115201</v>
      </c>
      <c r="M239" s="207">
        <f t="shared" si="15"/>
        <v>300.46022315927115</v>
      </c>
    </row>
    <row r="240" spans="1:13" ht="17.100000000000001" customHeight="1" x14ac:dyDescent="0.25">
      <c r="A240" s="205">
        <v>314</v>
      </c>
      <c r="B240" s="198" t="s">
        <v>467</v>
      </c>
      <c r="C240" s="207">
        <v>1879.5733900311943</v>
      </c>
      <c r="D240" s="207">
        <v>399.38640791352208</v>
      </c>
      <c r="E240" s="207">
        <v>69.416785844999524</v>
      </c>
      <c r="F240" s="207">
        <f t="shared" si="12"/>
        <v>468.80319375852162</v>
      </c>
      <c r="G240" s="207"/>
      <c r="H240" s="207">
        <v>4.1343683134163749</v>
      </c>
      <c r="I240" s="207">
        <v>80.633936410138574</v>
      </c>
      <c r="J240" s="207">
        <f t="shared" si="13"/>
        <v>84.768304723554948</v>
      </c>
      <c r="K240" s="207"/>
      <c r="L240" s="207">
        <f t="shared" si="14"/>
        <v>1326.0018915491178</v>
      </c>
      <c r="M240" s="207">
        <f t="shared" si="15"/>
        <v>1410.7701962726728</v>
      </c>
    </row>
    <row r="241" spans="1:13" ht="17.100000000000001" customHeight="1" x14ac:dyDescent="0.25">
      <c r="A241" s="205">
        <v>316</v>
      </c>
      <c r="B241" s="198" t="s">
        <v>466</v>
      </c>
      <c r="C241" s="207">
        <v>350.65580509394465</v>
      </c>
      <c r="D241" s="207">
        <v>154.01750624927067</v>
      </c>
      <c r="E241" s="207">
        <v>23.221151065042285</v>
      </c>
      <c r="F241" s="207">
        <f t="shared" si="12"/>
        <v>177.23865731431295</v>
      </c>
      <c r="G241" s="207"/>
      <c r="H241" s="207">
        <v>7.650647489032556</v>
      </c>
      <c r="I241" s="207">
        <v>23.893335797685115</v>
      </c>
      <c r="J241" s="207">
        <f t="shared" si="13"/>
        <v>31.543983286717669</v>
      </c>
      <c r="K241" s="207"/>
      <c r="L241" s="207">
        <f t="shared" si="14"/>
        <v>141.87316449291404</v>
      </c>
      <c r="M241" s="207">
        <f t="shared" si="15"/>
        <v>173.4171477796317</v>
      </c>
    </row>
    <row r="242" spans="1:13" ht="17.100000000000001" customHeight="1" x14ac:dyDescent="0.25">
      <c r="A242" s="205">
        <v>317</v>
      </c>
      <c r="B242" s="198" t="s">
        <v>465</v>
      </c>
      <c r="C242" s="207">
        <v>1317.6379445907316</v>
      </c>
      <c r="D242" s="207">
        <v>667.79025146969786</v>
      </c>
      <c r="E242" s="207">
        <v>67.491719732021238</v>
      </c>
      <c r="F242" s="207">
        <f t="shared" si="12"/>
        <v>735.2819712017191</v>
      </c>
      <c r="G242" s="207"/>
      <c r="H242" s="207">
        <v>32.278321170587212</v>
      </c>
      <c r="I242" s="207">
        <v>92.783700627034449</v>
      </c>
      <c r="J242" s="207">
        <f t="shared" si="13"/>
        <v>125.06202179762167</v>
      </c>
      <c r="K242" s="207"/>
      <c r="L242" s="207">
        <f t="shared" si="14"/>
        <v>457.29395159139085</v>
      </c>
      <c r="M242" s="207">
        <f t="shared" si="15"/>
        <v>582.35597338901255</v>
      </c>
    </row>
    <row r="243" spans="1:13" ht="17.100000000000001" customHeight="1" x14ac:dyDescent="0.25">
      <c r="A243" s="205">
        <v>318</v>
      </c>
      <c r="B243" s="198" t="s">
        <v>464</v>
      </c>
      <c r="C243" s="207">
        <v>295.32497173003691</v>
      </c>
      <c r="D243" s="207">
        <v>229.31417235251183</v>
      </c>
      <c r="E243" s="207">
        <v>15.287611490167453</v>
      </c>
      <c r="F243" s="207">
        <f t="shared" si="12"/>
        <v>244.60178384267928</v>
      </c>
      <c r="G243" s="207"/>
      <c r="H243" s="207">
        <v>15.287611490167453</v>
      </c>
      <c r="I243" s="207">
        <v>30.575223099240933</v>
      </c>
      <c r="J243" s="207">
        <f t="shared" si="13"/>
        <v>45.862834589408386</v>
      </c>
      <c r="K243" s="207"/>
      <c r="L243" s="207">
        <f t="shared" si="14"/>
        <v>4.8603532979492385</v>
      </c>
      <c r="M243" s="207">
        <f t="shared" si="15"/>
        <v>50.723187887357625</v>
      </c>
    </row>
    <row r="244" spans="1:13" ht="17.100000000000001" customHeight="1" x14ac:dyDescent="0.25">
      <c r="A244" s="205">
        <v>319</v>
      </c>
      <c r="B244" s="198" t="s">
        <v>463</v>
      </c>
      <c r="C244" s="207">
        <v>884.34986080581086</v>
      </c>
      <c r="D244" s="207">
        <v>574.82740953053155</v>
      </c>
      <c r="E244" s="207">
        <v>88.434986081620224</v>
      </c>
      <c r="F244" s="207">
        <f t="shared" si="12"/>
        <v>663.26239561215175</v>
      </c>
      <c r="G244" s="207"/>
      <c r="H244" s="207">
        <v>44.217493040810112</v>
      </c>
      <c r="I244" s="207">
        <v>88.434986081620224</v>
      </c>
      <c r="J244" s="207">
        <f t="shared" si="13"/>
        <v>132.65247912243035</v>
      </c>
      <c r="K244" s="207"/>
      <c r="L244" s="207">
        <f t="shared" si="14"/>
        <v>88.434986071228764</v>
      </c>
      <c r="M244" s="207">
        <f t="shared" si="15"/>
        <v>221.08746519365911</v>
      </c>
    </row>
    <row r="245" spans="1:13" ht="17.100000000000001" customHeight="1" x14ac:dyDescent="0.25">
      <c r="A245" s="205">
        <v>320</v>
      </c>
      <c r="B245" s="198" t="s">
        <v>462</v>
      </c>
      <c r="C245" s="207">
        <v>1188.7562436221826</v>
      </c>
      <c r="D245" s="207">
        <v>511.77435389268203</v>
      </c>
      <c r="E245" s="207">
        <v>68.435799198159714</v>
      </c>
      <c r="F245" s="207">
        <f t="shared" si="12"/>
        <v>580.21015309084169</v>
      </c>
      <c r="G245" s="207"/>
      <c r="H245" s="207">
        <v>21.479060047686669</v>
      </c>
      <c r="I245" s="207">
        <v>77.961217391051804</v>
      </c>
      <c r="J245" s="207">
        <f t="shared" si="13"/>
        <v>99.440277438738477</v>
      </c>
      <c r="K245" s="207"/>
      <c r="L245" s="207">
        <f t="shared" si="14"/>
        <v>509.10581309260249</v>
      </c>
      <c r="M245" s="207">
        <f t="shared" si="15"/>
        <v>608.54609053134095</v>
      </c>
    </row>
    <row r="246" spans="1:13" ht="17.100000000000001" customHeight="1" x14ac:dyDescent="0.25">
      <c r="A246" s="205">
        <v>322</v>
      </c>
      <c r="B246" s="198" t="s">
        <v>461</v>
      </c>
      <c r="C246" s="207">
        <v>8689.1380280987159</v>
      </c>
      <c r="D246" s="207">
        <v>2716.7495124384009</v>
      </c>
      <c r="E246" s="207">
        <v>324.94752314230919</v>
      </c>
      <c r="F246" s="207">
        <f t="shared" si="12"/>
        <v>3041.6970355807102</v>
      </c>
      <c r="G246" s="207"/>
      <c r="H246" s="207">
        <v>88.798079516254262</v>
      </c>
      <c r="I246" s="207">
        <v>412.12776193606504</v>
      </c>
      <c r="J246" s="207">
        <f t="shared" si="13"/>
        <v>500.92584145231933</v>
      </c>
      <c r="K246" s="207"/>
      <c r="L246" s="207">
        <f t="shared" si="14"/>
        <v>5146.515151065687</v>
      </c>
      <c r="M246" s="207">
        <f t="shared" si="15"/>
        <v>5647.4409925180062</v>
      </c>
    </row>
    <row r="247" spans="1:13" ht="17.100000000000001" customHeight="1" x14ac:dyDescent="0.25">
      <c r="A247" s="205">
        <v>327</v>
      </c>
      <c r="B247" s="198" t="s">
        <v>460</v>
      </c>
      <c r="C247" s="207">
        <v>1030.19948340939</v>
      </c>
      <c r="D247" s="207">
        <v>1.5684144166800003</v>
      </c>
      <c r="E247" s="207">
        <v>63.701286270840001</v>
      </c>
      <c r="F247" s="207">
        <f t="shared" si="12"/>
        <v>65.26970068752</v>
      </c>
      <c r="G247" s="207"/>
      <c r="H247" s="207">
        <v>0</v>
      </c>
      <c r="I247" s="207">
        <v>64.485493479180008</v>
      </c>
      <c r="J247" s="207">
        <f t="shared" si="13"/>
        <v>64.485493479180008</v>
      </c>
      <c r="K247" s="207"/>
      <c r="L247" s="207">
        <f t="shared" si="14"/>
        <v>900.44428924269005</v>
      </c>
      <c r="M247" s="207">
        <f t="shared" si="15"/>
        <v>964.92978272187008</v>
      </c>
    </row>
    <row r="248" spans="1:13" ht="17.100000000000001" customHeight="1" x14ac:dyDescent="0.25">
      <c r="A248" s="205">
        <v>328</v>
      </c>
      <c r="B248" s="197" t="s">
        <v>459</v>
      </c>
      <c r="C248" s="207">
        <v>88.966866695282221</v>
      </c>
      <c r="D248" s="207">
        <v>15.063011594435226</v>
      </c>
      <c r="E248" s="207">
        <v>3.0365112866993735</v>
      </c>
      <c r="F248" s="207">
        <f t="shared" si="12"/>
        <v>18.0995228811346</v>
      </c>
      <c r="G248" s="207"/>
      <c r="H248" s="207">
        <v>4.2291413813360282E-2</v>
      </c>
      <c r="I248" s="207">
        <v>3.1512540911755389</v>
      </c>
      <c r="J248" s="207">
        <f t="shared" si="13"/>
        <v>3.193545504988899</v>
      </c>
      <c r="K248" s="207"/>
      <c r="L248" s="207">
        <f t="shared" si="14"/>
        <v>67.673798309158713</v>
      </c>
      <c r="M248" s="207">
        <f t="shared" si="15"/>
        <v>70.867343814147617</v>
      </c>
    </row>
    <row r="249" spans="1:13" ht="17.100000000000001" customHeight="1" x14ac:dyDescent="0.25">
      <c r="A249" s="205">
        <v>336</v>
      </c>
      <c r="B249" s="212" t="s">
        <v>458</v>
      </c>
      <c r="C249" s="207">
        <v>1253.1321766107724</v>
      </c>
      <c r="D249" s="207">
        <v>353.02099271809334</v>
      </c>
      <c r="E249" s="207">
        <v>79.54972573754155</v>
      </c>
      <c r="F249" s="207">
        <f t="shared" si="12"/>
        <v>432.5707184556349</v>
      </c>
      <c r="G249" s="207"/>
      <c r="H249" s="207">
        <v>8.9969355694955162</v>
      </c>
      <c r="I249" s="207">
        <v>103.95973824517294</v>
      </c>
      <c r="J249" s="207">
        <f t="shared" si="13"/>
        <v>112.95667381466846</v>
      </c>
      <c r="K249" s="207"/>
      <c r="L249" s="207">
        <f t="shared" si="14"/>
        <v>707.604784340469</v>
      </c>
      <c r="M249" s="207">
        <f t="shared" si="15"/>
        <v>820.56145815513742</v>
      </c>
    </row>
    <row r="250" spans="1:13" ht="17.100000000000001" customHeight="1" x14ac:dyDescent="0.25">
      <c r="A250" s="205">
        <v>339</v>
      </c>
      <c r="B250" s="198" t="s">
        <v>457</v>
      </c>
      <c r="C250" s="207">
        <v>10729.960241885208</v>
      </c>
      <c r="D250" s="207">
        <v>2931.2281689142346</v>
      </c>
      <c r="E250" s="207">
        <v>458.71381093772635</v>
      </c>
      <c r="F250" s="207">
        <f t="shared" si="12"/>
        <v>3389.9419798519612</v>
      </c>
      <c r="G250" s="207"/>
      <c r="H250" s="207">
        <v>157.53019751990848</v>
      </c>
      <c r="I250" s="207">
        <v>683.07006454156351</v>
      </c>
      <c r="J250" s="207">
        <f t="shared" si="13"/>
        <v>840.60026206147199</v>
      </c>
      <c r="K250" s="207"/>
      <c r="L250" s="207">
        <f t="shared" si="14"/>
        <v>6499.4179999717753</v>
      </c>
      <c r="M250" s="207">
        <f t="shared" si="15"/>
        <v>7340.0182620332471</v>
      </c>
    </row>
    <row r="251" spans="1:13" ht="17.100000000000001" customHeight="1" x14ac:dyDescent="0.25">
      <c r="A251" s="205">
        <v>348</v>
      </c>
      <c r="B251" s="198" t="s">
        <v>456</v>
      </c>
      <c r="C251" s="207">
        <v>114.12544019229</v>
      </c>
      <c r="D251" s="207">
        <v>15.159027784770002</v>
      </c>
      <c r="E251" s="207">
        <v>3.8041812677700015</v>
      </c>
      <c r="F251" s="207">
        <f t="shared" si="12"/>
        <v>18.963209052540002</v>
      </c>
      <c r="G251" s="207"/>
      <c r="H251" s="207">
        <v>0</v>
      </c>
      <c r="I251" s="207">
        <v>3.8330278498800014</v>
      </c>
      <c r="J251" s="207">
        <f t="shared" si="13"/>
        <v>3.8330278498800014</v>
      </c>
      <c r="K251" s="207"/>
      <c r="L251" s="207">
        <f t="shared" si="14"/>
        <v>91.329203289869994</v>
      </c>
      <c r="M251" s="207">
        <f t="shared" si="15"/>
        <v>95.162231139749991</v>
      </c>
    </row>
    <row r="252" spans="1:13" ht="17.100000000000001" customHeight="1" x14ac:dyDescent="0.25">
      <c r="A252" s="205">
        <v>350</v>
      </c>
      <c r="B252" s="198" t="s">
        <v>455</v>
      </c>
      <c r="C252" s="207">
        <v>1479.9149439085659</v>
      </c>
      <c r="D252" s="207">
        <v>248.51801944052713</v>
      </c>
      <c r="E252" s="207">
        <v>49.51301617952803</v>
      </c>
      <c r="F252" s="207">
        <f t="shared" si="12"/>
        <v>298.03103562005515</v>
      </c>
      <c r="G252" s="207"/>
      <c r="H252" s="207">
        <v>0.54313476681116224</v>
      </c>
      <c r="I252" s="207">
        <v>50.824775476739191</v>
      </c>
      <c r="J252" s="207">
        <f t="shared" si="13"/>
        <v>51.367910243550355</v>
      </c>
      <c r="K252" s="207"/>
      <c r="L252" s="207">
        <f t="shared" si="14"/>
        <v>1130.5159980449603</v>
      </c>
      <c r="M252" s="207">
        <f t="shared" si="15"/>
        <v>1181.8839082885106</v>
      </c>
    </row>
    <row r="253" spans="1:13" s="18" customFormat="1" ht="17.100000000000001" customHeight="1" x14ac:dyDescent="0.25">
      <c r="A253" s="213">
        <v>21</v>
      </c>
      <c r="B253" s="214" t="s">
        <v>454</v>
      </c>
      <c r="C253" s="215">
        <f>SUM(C254:C274)</f>
        <v>60785.971907694569</v>
      </c>
      <c r="D253" s="215">
        <f>SUM(D254:D274)</f>
        <v>21236.347762911009</v>
      </c>
      <c r="E253" s="215">
        <f>SUM(E254:E274)</f>
        <v>2662.7889768192049</v>
      </c>
      <c r="F253" s="215">
        <f>SUM(F254:F274)</f>
        <v>23899.13673973022</v>
      </c>
      <c r="G253" s="215"/>
      <c r="H253" s="215">
        <f>SUM(H254:H274)</f>
        <v>713.53196715363867</v>
      </c>
      <c r="I253" s="215">
        <f>SUM(I254:I274)</f>
        <v>4322.8538798631207</v>
      </c>
      <c r="J253" s="215">
        <f>SUM(J254:J274)</f>
        <v>5036.3858470167597</v>
      </c>
      <c r="K253" s="215">
        <f>SUM(K254:K273)</f>
        <v>0</v>
      </c>
      <c r="L253" s="215">
        <f>SUM(L254:L274)</f>
        <v>31850.449320947577</v>
      </c>
      <c r="M253" s="215">
        <f>SUM(M254:M274)</f>
        <v>36886.835167964331</v>
      </c>
    </row>
    <row r="254" spans="1:13" s="18" customFormat="1" ht="17.100000000000001" customHeight="1" x14ac:dyDescent="0.25">
      <c r="A254" s="205">
        <v>188</v>
      </c>
      <c r="B254" s="206" t="s">
        <v>49</v>
      </c>
      <c r="C254" s="207">
        <v>3506.2891798550577</v>
      </c>
      <c r="D254" s="207">
        <v>3353.5296842285679</v>
      </c>
      <c r="E254" s="207">
        <v>19.053140022338223</v>
      </c>
      <c r="F254" s="207">
        <f t="shared" ref="F254:F274" si="16">+D254+E254</f>
        <v>3372.582824250906</v>
      </c>
      <c r="G254" s="207"/>
      <c r="H254" s="207">
        <v>10.28869134082389</v>
      </c>
      <c r="I254" s="207">
        <v>39.265323327590927</v>
      </c>
      <c r="J254" s="207">
        <f t="shared" ref="J254:J265" si="17">+H254+I254</f>
        <v>49.554014668414816</v>
      </c>
      <c r="K254" s="207"/>
      <c r="L254" s="207">
        <f t="shared" ref="L254:L274" si="18">SUM(C254-F254-J254)</f>
        <v>84.152340935736845</v>
      </c>
      <c r="M254" s="207">
        <f t="shared" ref="M254:M265" si="19">J254+L254</f>
        <v>133.70635560415167</v>
      </c>
    </row>
    <row r="255" spans="1:13" s="18" customFormat="1" ht="17.100000000000001" customHeight="1" x14ac:dyDescent="0.25">
      <c r="A255" s="205">
        <v>209</v>
      </c>
      <c r="B255" s="198" t="s">
        <v>453</v>
      </c>
      <c r="C255" s="207">
        <v>1037.7296602337728</v>
      </c>
      <c r="D255" s="207">
        <v>868.03448727017098</v>
      </c>
      <c r="E255" s="207">
        <v>20.40293267759651</v>
      </c>
      <c r="F255" s="207">
        <f t="shared" si="16"/>
        <v>888.43741994776747</v>
      </c>
      <c r="G255" s="207"/>
      <c r="H255" s="207">
        <v>13.640810799071327</v>
      </c>
      <c r="I255" s="207">
        <v>41.138983099873975</v>
      </c>
      <c r="J255" s="207">
        <f t="shared" si="17"/>
        <v>54.7797938989453</v>
      </c>
      <c r="K255" s="207"/>
      <c r="L255" s="207">
        <f t="shared" si="18"/>
        <v>94.512446387060081</v>
      </c>
      <c r="M255" s="207">
        <f t="shared" si="19"/>
        <v>149.29224028600538</v>
      </c>
    </row>
    <row r="256" spans="1:13" s="18" customFormat="1" ht="17.100000000000001" customHeight="1" x14ac:dyDescent="0.25">
      <c r="A256" s="205">
        <v>245</v>
      </c>
      <c r="B256" s="198" t="s">
        <v>452</v>
      </c>
      <c r="C256" s="207">
        <v>786.01655669948366</v>
      </c>
      <c r="D256" s="207">
        <v>677.38156809719771</v>
      </c>
      <c r="E256" s="207">
        <v>25.531460929932649</v>
      </c>
      <c r="F256" s="207">
        <f t="shared" si="16"/>
        <v>702.91302902713039</v>
      </c>
      <c r="G256" s="207"/>
      <c r="H256" s="207">
        <v>13.769388159819997</v>
      </c>
      <c r="I256" s="207">
        <v>34.185863098042667</v>
      </c>
      <c r="J256" s="207">
        <f t="shared" si="17"/>
        <v>47.955251257862663</v>
      </c>
      <c r="K256" s="207"/>
      <c r="L256" s="207">
        <f t="shared" si="18"/>
        <v>35.148276414490603</v>
      </c>
      <c r="M256" s="207">
        <f t="shared" si="19"/>
        <v>83.103527672353266</v>
      </c>
    </row>
    <row r="257" spans="1:13" s="18" customFormat="1" ht="17.100000000000001" customHeight="1" x14ac:dyDescent="0.25">
      <c r="A257" s="205">
        <v>249</v>
      </c>
      <c r="B257" s="198" t="s">
        <v>451</v>
      </c>
      <c r="C257" s="207">
        <v>871.7200883999833</v>
      </c>
      <c r="D257" s="207">
        <v>632.77340774494496</v>
      </c>
      <c r="E257" s="207">
        <v>38.304357301522487</v>
      </c>
      <c r="F257" s="207">
        <f t="shared" si="16"/>
        <v>671.07776504646745</v>
      </c>
      <c r="G257" s="207"/>
      <c r="H257" s="207">
        <v>23.385458689975973</v>
      </c>
      <c r="I257" s="207">
        <v>88.479489088381442</v>
      </c>
      <c r="J257" s="207">
        <f t="shared" si="17"/>
        <v>111.86494777835742</v>
      </c>
      <c r="K257" s="207"/>
      <c r="L257" s="207">
        <f t="shared" si="18"/>
        <v>88.77737557515843</v>
      </c>
      <c r="M257" s="207">
        <f t="shared" si="19"/>
        <v>200.64232335351585</v>
      </c>
    </row>
    <row r="258" spans="1:13" s="18" customFormat="1" ht="17.100000000000001" customHeight="1" x14ac:dyDescent="0.25">
      <c r="A258" s="205">
        <v>264</v>
      </c>
      <c r="B258" s="197" t="s">
        <v>41</v>
      </c>
      <c r="C258" s="207">
        <v>11867.832801747794</v>
      </c>
      <c r="D258" s="207">
        <v>5775.0661181932473</v>
      </c>
      <c r="E258" s="207">
        <v>577.2719987196723</v>
      </c>
      <c r="F258" s="207">
        <f t="shared" si="16"/>
        <v>6352.3381169129198</v>
      </c>
      <c r="G258" s="207"/>
      <c r="H258" s="207">
        <v>378.22629659550546</v>
      </c>
      <c r="I258" s="207">
        <v>999.32714599694214</v>
      </c>
      <c r="J258" s="207">
        <f t="shared" si="17"/>
        <v>1377.5534425924475</v>
      </c>
      <c r="K258" s="207"/>
      <c r="L258" s="207">
        <f t="shared" si="18"/>
        <v>4137.9412422424266</v>
      </c>
      <c r="M258" s="207">
        <f t="shared" si="19"/>
        <v>5515.4946848348736</v>
      </c>
    </row>
    <row r="259" spans="1:13" ht="17.100000000000001" customHeight="1" x14ac:dyDescent="0.25">
      <c r="A259" s="205">
        <v>266</v>
      </c>
      <c r="B259" s="197" t="s">
        <v>40</v>
      </c>
      <c r="C259" s="207">
        <v>618.62955637523476</v>
      </c>
      <c r="D259" s="207">
        <v>243.7103088074139</v>
      </c>
      <c r="E259" s="207">
        <v>53.949053862767521</v>
      </c>
      <c r="F259" s="207">
        <f t="shared" si="16"/>
        <v>297.65936267018139</v>
      </c>
      <c r="G259" s="207"/>
      <c r="H259" s="207">
        <v>0</v>
      </c>
      <c r="I259" s="207">
        <v>53.949053862767535</v>
      </c>
      <c r="J259" s="207">
        <f t="shared" si="17"/>
        <v>53.949053862767535</v>
      </c>
      <c r="K259" s="207"/>
      <c r="L259" s="207">
        <f t="shared" si="18"/>
        <v>267.02113984228583</v>
      </c>
      <c r="M259" s="207">
        <f t="shared" si="19"/>
        <v>320.97019370505336</v>
      </c>
    </row>
    <row r="260" spans="1:13" ht="17.100000000000001" customHeight="1" x14ac:dyDescent="0.25">
      <c r="A260" s="205">
        <v>274</v>
      </c>
      <c r="B260" s="197" t="s">
        <v>450</v>
      </c>
      <c r="C260" s="207">
        <v>2011.3786932034591</v>
      </c>
      <c r="D260" s="207">
        <v>1325.5651824119091</v>
      </c>
      <c r="E260" s="207">
        <v>81.878136383684463</v>
      </c>
      <c r="F260" s="207">
        <f t="shared" si="16"/>
        <v>1407.4433187955935</v>
      </c>
      <c r="G260" s="207"/>
      <c r="H260" s="207">
        <v>52.115787872341308</v>
      </c>
      <c r="I260" s="207">
        <v>158.36264805247544</v>
      </c>
      <c r="J260" s="207">
        <f t="shared" si="17"/>
        <v>210.47843592481675</v>
      </c>
      <c r="K260" s="207"/>
      <c r="L260" s="207">
        <f t="shared" si="18"/>
        <v>393.45693848304882</v>
      </c>
      <c r="M260" s="207">
        <f t="shared" si="19"/>
        <v>603.93537440786554</v>
      </c>
    </row>
    <row r="261" spans="1:13" ht="17.100000000000001" customHeight="1" x14ac:dyDescent="0.25">
      <c r="A261" s="205">
        <v>280</v>
      </c>
      <c r="B261" s="197" t="s">
        <v>449</v>
      </c>
      <c r="C261" s="207">
        <v>484.72591565174696</v>
      </c>
      <c r="D261" s="207">
        <v>221.3870508066525</v>
      </c>
      <c r="E261" s="207">
        <v>20.870568511392268</v>
      </c>
      <c r="F261" s="207">
        <f t="shared" si="16"/>
        <v>242.25761931804476</v>
      </c>
      <c r="G261" s="207"/>
      <c r="H261" s="207">
        <v>12.299641839899161</v>
      </c>
      <c r="I261" s="207">
        <v>34.493488522624276</v>
      </c>
      <c r="J261" s="207">
        <f t="shared" si="17"/>
        <v>46.793130362523435</v>
      </c>
      <c r="K261" s="207"/>
      <c r="L261" s="207">
        <f t="shared" si="18"/>
        <v>195.67516597117876</v>
      </c>
      <c r="M261" s="207">
        <f t="shared" si="19"/>
        <v>242.4682963337022</v>
      </c>
    </row>
    <row r="262" spans="1:13" ht="17.100000000000001" customHeight="1" x14ac:dyDescent="0.25">
      <c r="A262" s="205">
        <v>282</v>
      </c>
      <c r="B262" s="197" t="s">
        <v>448</v>
      </c>
      <c r="C262" s="207">
        <v>313.44130757839787</v>
      </c>
      <c r="D262" s="207">
        <v>76.90445173314076</v>
      </c>
      <c r="E262" s="207">
        <v>11.520401615623706</v>
      </c>
      <c r="F262" s="207">
        <f t="shared" si="16"/>
        <v>88.424853348764472</v>
      </c>
      <c r="G262" s="207"/>
      <c r="H262" s="207">
        <v>3.2170739425037058</v>
      </c>
      <c r="I262" s="207">
        <v>14.737475558127413</v>
      </c>
      <c r="J262" s="207">
        <f t="shared" si="17"/>
        <v>17.954549500631117</v>
      </c>
      <c r="K262" s="207"/>
      <c r="L262" s="207">
        <f t="shared" si="18"/>
        <v>207.06190472900226</v>
      </c>
      <c r="M262" s="207">
        <f t="shared" si="19"/>
        <v>225.01645422963338</v>
      </c>
    </row>
    <row r="263" spans="1:13" ht="17.100000000000001" customHeight="1" x14ac:dyDescent="0.25">
      <c r="A263" s="205">
        <v>284</v>
      </c>
      <c r="B263" s="197" t="s">
        <v>447</v>
      </c>
      <c r="C263" s="207">
        <v>843.85071000000005</v>
      </c>
      <c r="D263" s="207">
        <v>577.37153849337005</v>
      </c>
      <c r="E263" s="207">
        <v>44.413195283820002</v>
      </c>
      <c r="F263" s="207">
        <f t="shared" si="16"/>
        <v>621.78473377719001</v>
      </c>
      <c r="G263" s="207"/>
      <c r="H263" s="207">
        <v>44.413195283820002</v>
      </c>
      <c r="I263" s="207">
        <v>88.826390567640004</v>
      </c>
      <c r="J263" s="207">
        <f t="shared" si="17"/>
        <v>133.23958585145999</v>
      </c>
      <c r="K263" s="207"/>
      <c r="L263" s="207">
        <f t="shared" si="18"/>
        <v>88.826390371350044</v>
      </c>
      <c r="M263" s="207">
        <f t="shared" si="19"/>
        <v>222.06597622281004</v>
      </c>
    </row>
    <row r="264" spans="1:13" ht="17.100000000000001" customHeight="1" x14ac:dyDescent="0.25">
      <c r="A264" s="205">
        <v>296</v>
      </c>
      <c r="B264" s="197" t="s">
        <v>34</v>
      </c>
      <c r="C264" s="207">
        <v>9525.162633237238</v>
      </c>
      <c r="D264" s="207">
        <v>3358.8230301362696</v>
      </c>
      <c r="E264" s="207">
        <v>620.15033067026081</v>
      </c>
      <c r="F264" s="207">
        <f t="shared" si="16"/>
        <v>3978.9733608065303</v>
      </c>
      <c r="G264" s="207"/>
      <c r="H264" s="207">
        <v>126.89178773627631</v>
      </c>
      <c r="I264" s="207">
        <v>747.04211840653716</v>
      </c>
      <c r="J264" s="207">
        <f t="shared" si="17"/>
        <v>873.9339061428135</v>
      </c>
      <c r="K264" s="207"/>
      <c r="L264" s="207">
        <f t="shared" si="18"/>
        <v>4672.2553662878936</v>
      </c>
      <c r="M264" s="207">
        <f t="shared" si="19"/>
        <v>5546.1892724307072</v>
      </c>
    </row>
    <row r="265" spans="1:13" ht="17.100000000000001" customHeight="1" x14ac:dyDescent="0.25">
      <c r="A265" s="205">
        <v>297</v>
      </c>
      <c r="B265" s="197" t="s">
        <v>446</v>
      </c>
      <c r="C265" s="207">
        <v>1858.6210627305697</v>
      </c>
      <c r="D265" s="207">
        <v>462.67373866814955</v>
      </c>
      <c r="E265" s="207">
        <v>75.01623528030683</v>
      </c>
      <c r="F265" s="207">
        <f t="shared" si="16"/>
        <v>537.68997394845633</v>
      </c>
      <c r="G265" s="207"/>
      <c r="H265" s="207">
        <v>15.081818346852476</v>
      </c>
      <c r="I265" s="207">
        <v>100.26285910516525</v>
      </c>
      <c r="J265" s="207">
        <f t="shared" si="17"/>
        <v>115.34467745201772</v>
      </c>
      <c r="K265" s="207"/>
      <c r="L265" s="207">
        <f t="shared" si="18"/>
        <v>1205.5864113300956</v>
      </c>
      <c r="M265" s="207">
        <f t="shared" si="19"/>
        <v>1320.9310887821134</v>
      </c>
    </row>
    <row r="266" spans="1:13" ht="17.100000000000001" customHeight="1" x14ac:dyDescent="0.25">
      <c r="A266" s="205">
        <v>298</v>
      </c>
      <c r="B266" s="197" t="s">
        <v>32</v>
      </c>
      <c r="C266" s="207">
        <v>8156.2797543322804</v>
      </c>
      <c r="D266" s="207">
        <v>271.87599173256001</v>
      </c>
      <c r="E266" s="207">
        <v>271.87599173256001</v>
      </c>
      <c r="F266" s="207">
        <f t="shared" si="16"/>
        <v>543.75198346512002</v>
      </c>
      <c r="G266" s="207"/>
      <c r="H266" s="207">
        <v>0</v>
      </c>
      <c r="I266" s="207">
        <v>815.6279753939699</v>
      </c>
      <c r="J266" s="207">
        <f>H266+I266</f>
        <v>815.6279753939699</v>
      </c>
      <c r="K266" s="207"/>
      <c r="L266" s="207">
        <f t="shared" si="18"/>
        <v>6796.8997954731904</v>
      </c>
      <c r="M266" s="207">
        <f>SUM(J266+L266)</f>
        <v>7612.5277708671601</v>
      </c>
    </row>
    <row r="267" spans="1:13" ht="17.100000000000001" customHeight="1" x14ac:dyDescent="0.25">
      <c r="A267" s="205">
        <v>310</v>
      </c>
      <c r="B267" s="198" t="s">
        <v>445</v>
      </c>
      <c r="C267" s="207">
        <v>676.57959259740551</v>
      </c>
      <c r="D267" s="207">
        <v>187.95275247564535</v>
      </c>
      <c r="E267" s="207">
        <v>30.834748561699556</v>
      </c>
      <c r="F267" s="207">
        <f t="shared" si="16"/>
        <v>218.7875010373449</v>
      </c>
      <c r="G267" s="207"/>
      <c r="H267" s="207">
        <v>10.832390130345471</v>
      </c>
      <c r="I267" s="207">
        <v>37.406590268223937</v>
      </c>
      <c r="J267" s="207">
        <f t="shared" ref="J267:J274" si="20">+H267+I267</f>
        <v>48.23898039856941</v>
      </c>
      <c r="K267" s="207"/>
      <c r="L267" s="207">
        <f t="shared" si="18"/>
        <v>409.55311116149119</v>
      </c>
      <c r="M267" s="207">
        <f t="shared" ref="M267:M274" si="21">J267+L267</f>
        <v>457.79209156006061</v>
      </c>
    </row>
    <row r="268" spans="1:13" ht="17.100000000000001" customHeight="1" x14ac:dyDescent="0.25">
      <c r="A268" s="205">
        <v>311</v>
      </c>
      <c r="B268" s="198" t="s">
        <v>444</v>
      </c>
      <c r="C268" s="207">
        <v>6324.5104049376696</v>
      </c>
      <c r="D268" s="207">
        <v>1337.2154658011502</v>
      </c>
      <c r="E268" s="207">
        <v>314.93348467457338</v>
      </c>
      <c r="F268" s="207">
        <f t="shared" si="16"/>
        <v>1652.1489504757237</v>
      </c>
      <c r="G268" s="207"/>
      <c r="H268" s="207">
        <v>0</v>
      </c>
      <c r="I268" s="207">
        <v>314.93348467457338</v>
      </c>
      <c r="J268" s="207">
        <f t="shared" si="20"/>
        <v>314.93348467457338</v>
      </c>
      <c r="K268" s="207"/>
      <c r="L268" s="207">
        <f t="shared" si="18"/>
        <v>4357.4279697873726</v>
      </c>
      <c r="M268" s="207">
        <f t="shared" si="21"/>
        <v>4672.3614544619459</v>
      </c>
    </row>
    <row r="269" spans="1:13" ht="17.100000000000001" customHeight="1" x14ac:dyDescent="0.25">
      <c r="A269" s="205">
        <v>313</v>
      </c>
      <c r="B269" s="216" t="s">
        <v>443</v>
      </c>
      <c r="C269" s="207">
        <v>8298.5967357052486</v>
      </c>
      <c r="D269" s="207">
        <v>1045.8481142005198</v>
      </c>
      <c r="E269" s="207">
        <v>261.46202855012996</v>
      </c>
      <c r="F269" s="207">
        <f t="shared" si="16"/>
        <v>1307.3101427506499</v>
      </c>
      <c r="G269" s="207"/>
      <c r="H269" s="207">
        <v>0</v>
      </c>
      <c r="I269" s="207">
        <v>485.18857145592</v>
      </c>
      <c r="J269" s="207">
        <f t="shared" si="20"/>
        <v>485.18857145592</v>
      </c>
      <c r="K269" s="207"/>
      <c r="L269" s="207">
        <f t="shared" si="18"/>
        <v>6506.0980214986785</v>
      </c>
      <c r="M269" s="207">
        <f t="shared" si="21"/>
        <v>6991.2865929545987</v>
      </c>
    </row>
    <row r="270" spans="1:13" ht="17.100000000000001" customHeight="1" x14ac:dyDescent="0.25">
      <c r="A270" s="205">
        <v>321</v>
      </c>
      <c r="B270" s="198" t="s">
        <v>442</v>
      </c>
      <c r="C270" s="207">
        <v>616.42653925428567</v>
      </c>
      <c r="D270" s="207">
        <v>209.23028671542011</v>
      </c>
      <c r="E270" s="207">
        <v>37.18179322618635</v>
      </c>
      <c r="F270" s="207">
        <f t="shared" si="16"/>
        <v>246.41207994160646</v>
      </c>
      <c r="G270" s="207"/>
      <c r="H270" s="207">
        <v>5.6244925724014037</v>
      </c>
      <c r="I270" s="207">
        <v>44.393276161774978</v>
      </c>
      <c r="J270" s="207">
        <f t="shared" si="20"/>
        <v>50.017768734176379</v>
      </c>
      <c r="K270" s="207"/>
      <c r="L270" s="207">
        <f t="shared" si="18"/>
        <v>319.99669057850281</v>
      </c>
      <c r="M270" s="207">
        <f t="shared" si="21"/>
        <v>370.01445931267921</v>
      </c>
    </row>
    <row r="271" spans="1:13" ht="17.100000000000001" customHeight="1" x14ac:dyDescent="0.25">
      <c r="A271" s="205">
        <v>337</v>
      </c>
      <c r="B271" s="198" t="s">
        <v>441</v>
      </c>
      <c r="C271" s="207">
        <v>1481.0570220119639</v>
      </c>
      <c r="D271" s="207">
        <v>432.17547256968891</v>
      </c>
      <c r="E271" s="207">
        <v>96.654314322632246</v>
      </c>
      <c r="F271" s="207">
        <f t="shared" si="16"/>
        <v>528.82978689232118</v>
      </c>
      <c r="G271" s="207"/>
      <c r="H271" s="207">
        <v>3.7416185225924417</v>
      </c>
      <c r="I271" s="207">
        <v>100.39593284522469</v>
      </c>
      <c r="J271" s="207">
        <f t="shared" si="20"/>
        <v>104.13755136781714</v>
      </c>
      <c r="K271" s="207"/>
      <c r="L271" s="207">
        <f t="shared" si="18"/>
        <v>848.08968375182553</v>
      </c>
      <c r="M271" s="207">
        <f t="shared" si="21"/>
        <v>952.22723511964273</v>
      </c>
    </row>
    <row r="272" spans="1:13" ht="17.100000000000001" customHeight="1" x14ac:dyDescent="0.25">
      <c r="A272" s="205">
        <v>338</v>
      </c>
      <c r="B272" s="198" t="s">
        <v>440</v>
      </c>
      <c r="C272" s="207">
        <v>908.42464566819001</v>
      </c>
      <c r="D272" s="207">
        <v>147.08003104530934</v>
      </c>
      <c r="E272" s="207">
        <v>41.526997775676335</v>
      </c>
      <c r="F272" s="207">
        <f t="shared" si="16"/>
        <v>188.60702882098568</v>
      </c>
      <c r="G272" s="207"/>
      <c r="H272" s="207">
        <v>0</v>
      </c>
      <c r="I272" s="207">
        <v>68.910681354786348</v>
      </c>
      <c r="J272" s="207">
        <f t="shared" si="20"/>
        <v>68.910681354786348</v>
      </c>
      <c r="K272" s="207"/>
      <c r="L272" s="207">
        <f t="shared" si="18"/>
        <v>650.90693549241803</v>
      </c>
      <c r="M272" s="207">
        <f t="shared" si="21"/>
        <v>719.81761684720436</v>
      </c>
    </row>
    <row r="273" spans="1:14" ht="17.100000000000001" customHeight="1" x14ac:dyDescent="0.25">
      <c r="A273" s="205">
        <v>349</v>
      </c>
      <c r="B273" s="198" t="s">
        <v>439</v>
      </c>
      <c r="C273" s="207">
        <v>456.2881725469166</v>
      </c>
      <c r="D273" s="207">
        <v>31.749081779687788</v>
      </c>
      <c r="E273" s="207">
        <v>15.210777644169635</v>
      </c>
      <c r="F273" s="207">
        <f t="shared" si="16"/>
        <v>46.959859423857424</v>
      </c>
      <c r="G273" s="207"/>
      <c r="H273" s="207">
        <v>3.5153214096329995E-3</v>
      </c>
      <c r="I273" s="207">
        <v>36.938412731839271</v>
      </c>
      <c r="J273" s="207">
        <f t="shared" si="20"/>
        <v>36.941928053248901</v>
      </c>
      <c r="K273" s="207"/>
      <c r="L273" s="207">
        <f t="shared" si="18"/>
        <v>372.38638506981027</v>
      </c>
      <c r="M273" s="207">
        <f t="shared" si="21"/>
        <v>409.32831312305916</v>
      </c>
    </row>
    <row r="274" spans="1:14" ht="17.100000000000001" customHeight="1" thickBot="1" x14ac:dyDescent="0.3">
      <c r="A274" s="217">
        <v>352</v>
      </c>
      <c r="B274" s="218" t="s">
        <v>438</v>
      </c>
      <c r="C274" s="219">
        <v>142.41087492786002</v>
      </c>
      <c r="D274" s="219">
        <v>0</v>
      </c>
      <c r="E274" s="219">
        <v>4.7470290726600011</v>
      </c>
      <c r="F274" s="219">
        <f t="shared" si="16"/>
        <v>4.7470290726600011</v>
      </c>
      <c r="G274" s="219"/>
      <c r="H274" s="219">
        <v>0</v>
      </c>
      <c r="I274" s="219">
        <v>18.988116290640004</v>
      </c>
      <c r="J274" s="219">
        <f t="shared" si="20"/>
        <v>18.988116290640004</v>
      </c>
      <c r="K274" s="219"/>
      <c r="L274" s="219">
        <f t="shared" si="18"/>
        <v>118.67572956456</v>
      </c>
      <c r="M274" s="219">
        <f t="shared" si="21"/>
        <v>137.66384585520001</v>
      </c>
    </row>
    <row r="275" spans="1:14" ht="15" customHeight="1" x14ac:dyDescent="0.25">
      <c r="A275" s="155" t="s">
        <v>729</v>
      </c>
      <c r="B275" s="186"/>
      <c r="C275" s="160"/>
      <c r="D275" s="160"/>
      <c r="E275" s="160"/>
      <c r="F275" s="156"/>
      <c r="G275" s="160"/>
      <c r="H275" s="160"/>
      <c r="I275" s="160"/>
      <c r="J275" s="160"/>
      <c r="K275" s="160"/>
      <c r="L275" s="190"/>
      <c r="M275" s="190"/>
    </row>
    <row r="276" spans="1:14" s="21" customFormat="1" ht="15" customHeight="1" x14ac:dyDescent="0.25">
      <c r="A276" s="155" t="s">
        <v>893</v>
      </c>
      <c r="B276" s="191"/>
      <c r="C276" s="155"/>
      <c r="D276" s="155"/>
      <c r="E276" s="155"/>
      <c r="F276" s="155"/>
      <c r="G276" s="160"/>
      <c r="H276" s="155"/>
      <c r="I276" s="155"/>
      <c r="J276" s="160"/>
      <c r="K276" s="155"/>
      <c r="L276" s="155"/>
      <c r="M276" s="155"/>
    </row>
    <row r="277" spans="1:14" s="21" customFormat="1" ht="15" customHeight="1" x14ac:dyDescent="0.25">
      <c r="A277" s="155" t="s">
        <v>894</v>
      </c>
      <c r="B277" s="155"/>
      <c r="C277" s="155"/>
      <c r="D277" s="155"/>
      <c r="E277" s="155"/>
      <c r="F277" s="155"/>
      <c r="G277" s="160"/>
      <c r="H277" s="155"/>
      <c r="I277" s="160"/>
      <c r="J277" s="160"/>
      <c r="K277" s="155"/>
      <c r="L277" s="155"/>
      <c r="M277" s="155"/>
      <c r="N277" s="20"/>
    </row>
    <row r="278" spans="1:14" ht="15" customHeight="1" x14ac:dyDescent="0.25">
      <c r="A278" s="185" t="s">
        <v>0</v>
      </c>
      <c r="B278" s="192"/>
      <c r="C278" s="192"/>
      <c r="D278" s="192"/>
      <c r="E278" s="192"/>
      <c r="F278" s="192"/>
      <c r="G278" s="160"/>
      <c r="H278" s="192"/>
      <c r="I278" s="192"/>
      <c r="J278" s="192"/>
      <c r="K278" s="192"/>
      <c r="L278" s="192"/>
      <c r="M278" s="192"/>
      <c r="N278" s="21"/>
    </row>
    <row r="279" spans="1:14" ht="15" customHeight="1" x14ac:dyDescent="0.25">
      <c r="A279" s="155"/>
      <c r="B279" s="155"/>
      <c r="C279" s="155"/>
      <c r="D279" s="155"/>
      <c r="E279" s="155"/>
      <c r="F279" s="155"/>
      <c r="G279" s="155"/>
      <c r="H279" s="155"/>
      <c r="I279" s="155"/>
      <c r="J279" s="155"/>
      <c r="K279" s="155"/>
      <c r="L279" s="155"/>
      <c r="M279" s="155"/>
    </row>
    <row r="280" spans="1:14" ht="15" customHeight="1" x14ac:dyDescent="0.25">
      <c r="A280" s="155"/>
      <c r="B280" s="155"/>
      <c r="C280" s="193"/>
      <c r="D280" s="193"/>
      <c r="E280" s="193"/>
      <c r="F280" s="193"/>
      <c r="G280" s="193"/>
      <c r="H280" s="193"/>
      <c r="I280" s="193"/>
      <c r="J280" s="193"/>
      <c r="K280" s="193"/>
      <c r="L280" s="193"/>
      <c r="M280" s="193"/>
    </row>
    <row r="281" spans="1:14" ht="15" customHeight="1" x14ac:dyDescent="0.25">
      <c r="A281" s="155"/>
      <c r="B281" s="155"/>
      <c r="C281" s="194"/>
      <c r="D281" s="194"/>
      <c r="E281" s="194"/>
      <c r="F281" s="194"/>
      <c r="G281" s="194"/>
      <c r="H281" s="194"/>
      <c r="I281" s="194"/>
      <c r="J281" s="194"/>
      <c r="K281" s="194"/>
      <c r="L281" s="194"/>
      <c r="M281" s="194"/>
    </row>
    <row r="282" spans="1:14" ht="15" customHeight="1" x14ac:dyDescent="0.25">
      <c r="A282" s="155"/>
      <c r="B282" s="155"/>
      <c r="C282" s="155"/>
      <c r="D282" s="155"/>
      <c r="E282" s="155"/>
      <c r="F282" s="155"/>
      <c r="G282" s="155"/>
      <c r="H282" s="155"/>
      <c r="I282" s="155"/>
      <c r="J282" s="155"/>
      <c r="K282" s="155"/>
      <c r="L282" s="155"/>
      <c r="M282" s="155"/>
    </row>
    <row r="283" spans="1:14" ht="15" customHeight="1" x14ac:dyDescent="0.25">
      <c r="A283" s="155"/>
      <c r="B283" s="155"/>
      <c r="C283" s="193"/>
      <c r="D283" s="193"/>
      <c r="E283" s="193"/>
      <c r="F283" s="193"/>
      <c r="G283" s="193"/>
      <c r="H283" s="193"/>
      <c r="I283" s="193"/>
      <c r="J283" s="193"/>
      <c r="K283" s="193"/>
      <c r="L283" s="193"/>
      <c r="M283" s="193"/>
    </row>
    <row r="284" spans="1:14" ht="15" customHeight="1" x14ac:dyDescent="0.25">
      <c r="A284" s="155"/>
      <c r="B284" s="155"/>
      <c r="C284" s="193"/>
      <c r="D284" s="193"/>
      <c r="E284" s="193"/>
      <c r="F284" s="193"/>
      <c r="G284" s="193"/>
      <c r="H284" s="193"/>
      <c r="I284" s="193"/>
      <c r="J284" s="193"/>
      <c r="K284" s="193"/>
      <c r="L284" s="193"/>
      <c r="M284" s="193"/>
    </row>
    <row r="285" spans="1:14" ht="15" customHeight="1" x14ac:dyDescent="0.25">
      <c r="A285" s="155"/>
      <c r="B285" s="155"/>
      <c r="C285" s="195"/>
      <c r="D285" s="195"/>
      <c r="E285" s="195"/>
      <c r="F285" s="195"/>
      <c r="G285" s="195"/>
      <c r="H285" s="195"/>
      <c r="I285" s="195"/>
      <c r="J285" s="195"/>
      <c r="K285" s="195"/>
      <c r="L285" s="195"/>
      <c r="M285" s="195"/>
    </row>
    <row r="286" spans="1:14" ht="15" customHeight="1" x14ac:dyDescent="0.25">
      <c r="A286" s="155"/>
      <c r="B286" s="155"/>
      <c r="C286" s="155"/>
      <c r="D286" s="155"/>
      <c r="E286" s="155"/>
      <c r="F286" s="155"/>
      <c r="G286" s="155"/>
      <c r="H286" s="155"/>
      <c r="I286" s="155"/>
      <c r="J286" s="155"/>
      <c r="K286" s="155"/>
      <c r="L286" s="155"/>
      <c r="M286" s="155"/>
    </row>
    <row r="287" spans="1:14" ht="15" customHeight="1" x14ac:dyDescent="0.25">
      <c r="A287" s="155"/>
      <c r="B287" s="155"/>
      <c r="C287" s="155"/>
      <c r="D287" s="155"/>
      <c r="E287" s="155"/>
      <c r="F287" s="155"/>
      <c r="G287" s="155"/>
      <c r="H287" s="155"/>
      <c r="I287" s="155"/>
      <c r="J287" s="155"/>
      <c r="K287" s="155"/>
      <c r="L287" s="155"/>
      <c r="M287" s="155"/>
    </row>
    <row r="288" spans="1:14" ht="15" customHeight="1" x14ac:dyDescent="0.25">
      <c r="A288" s="193"/>
      <c r="B288" s="193"/>
      <c r="C288" s="193"/>
      <c r="D288" s="193"/>
      <c r="E288" s="193"/>
      <c r="F288" s="193"/>
      <c r="G288" s="193"/>
      <c r="H288" s="193"/>
      <c r="I288" s="193"/>
      <c r="J288" s="193"/>
      <c r="K288" s="193"/>
      <c r="L288" s="193"/>
      <c r="M288" s="193"/>
    </row>
    <row r="289" spans="1:13" ht="15" customHeight="1" x14ac:dyDescent="0.25">
      <c r="A289" s="193"/>
      <c r="B289" s="193"/>
      <c r="C289" s="193"/>
      <c r="D289" s="193"/>
      <c r="E289" s="193"/>
      <c r="F289" s="193"/>
      <c r="G289" s="193"/>
      <c r="H289" s="193"/>
      <c r="I289" s="193"/>
      <c r="J289" s="193"/>
      <c r="K289" s="193"/>
      <c r="L289" s="193"/>
      <c r="M289" s="193"/>
    </row>
    <row r="290" spans="1:13" x14ac:dyDescent="0.25">
      <c r="A290" s="193"/>
      <c r="B290" s="193"/>
      <c r="C290" s="193"/>
      <c r="D290" s="193"/>
      <c r="E290" s="193"/>
      <c r="F290" s="193"/>
      <c r="G290" s="193"/>
      <c r="H290" s="193"/>
      <c r="I290" s="193"/>
      <c r="J290" s="193"/>
      <c r="K290" s="193"/>
      <c r="L290" s="193"/>
      <c r="M290" s="193"/>
    </row>
    <row r="291" spans="1:13" x14ac:dyDescent="0.25">
      <c r="A291" s="155"/>
      <c r="B291" s="155"/>
      <c r="C291" s="155"/>
      <c r="D291" s="155"/>
      <c r="E291" s="155"/>
      <c r="F291" s="155"/>
      <c r="G291" s="155"/>
      <c r="H291" s="155"/>
      <c r="I291" s="155"/>
      <c r="J291" s="155"/>
      <c r="K291" s="155"/>
      <c r="L291" s="155"/>
      <c r="M291" s="155"/>
    </row>
    <row r="292" spans="1:13" x14ac:dyDescent="0.25">
      <c r="A292" s="155"/>
      <c r="B292" s="155"/>
      <c r="C292" s="155"/>
      <c r="D292" s="155"/>
      <c r="E292" s="155"/>
      <c r="F292" s="155"/>
      <c r="G292" s="155"/>
      <c r="H292" s="155"/>
      <c r="I292" s="155"/>
      <c r="J292" s="155"/>
      <c r="K292" s="155"/>
      <c r="L292" s="155"/>
      <c r="M292" s="155"/>
    </row>
    <row r="293" spans="1:13" x14ac:dyDescent="0.25">
      <c r="A293" s="155"/>
      <c r="B293" s="155"/>
      <c r="C293" s="155"/>
      <c r="D293" s="155"/>
      <c r="E293" s="155"/>
      <c r="F293" s="155"/>
      <c r="G293" s="155"/>
      <c r="H293" s="155"/>
      <c r="I293" s="155"/>
      <c r="J293" s="155"/>
      <c r="K293" s="155"/>
      <c r="L293" s="155"/>
      <c r="M293" s="155"/>
    </row>
    <row r="294" spans="1:13" x14ac:dyDescent="0.25">
      <c r="A294" s="155"/>
      <c r="B294" s="155"/>
      <c r="C294" s="155"/>
      <c r="D294" s="155"/>
      <c r="E294" s="155"/>
      <c r="F294" s="155"/>
      <c r="G294" s="155"/>
      <c r="H294" s="155"/>
      <c r="I294" s="155"/>
      <c r="J294" s="155"/>
      <c r="K294" s="155"/>
      <c r="L294" s="155"/>
      <c r="M294" s="155"/>
    </row>
    <row r="295" spans="1:13" x14ac:dyDescent="0.25">
      <c r="A295" s="155"/>
      <c r="B295" s="155"/>
      <c r="C295" s="155"/>
      <c r="D295" s="155"/>
      <c r="E295" s="155"/>
      <c r="F295" s="155"/>
      <c r="G295" s="155"/>
      <c r="H295" s="155"/>
      <c r="I295" s="155"/>
      <c r="J295" s="155"/>
      <c r="K295" s="155"/>
      <c r="L295" s="155"/>
      <c r="M295" s="155"/>
    </row>
    <row r="296" spans="1:13" x14ac:dyDescent="0.25">
      <c r="A296" s="155"/>
      <c r="B296" s="155"/>
      <c r="C296" s="155"/>
      <c r="D296" s="155"/>
      <c r="E296" s="155"/>
      <c r="F296" s="155"/>
      <c r="G296" s="155"/>
      <c r="H296" s="155"/>
      <c r="I296" s="155"/>
      <c r="J296" s="155"/>
      <c r="K296" s="155"/>
      <c r="L296" s="155"/>
      <c r="M296" s="155"/>
    </row>
    <row r="297" spans="1:13" x14ac:dyDescent="0.25">
      <c r="A297" s="155"/>
      <c r="B297" s="155"/>
      <c r="C297" s="155"/>
      <c r="D297" s="155"/>
      <c r="E297" s="155"/>
      <c r="F297" s="155"/>
      <c r="G297" s="155"/>
      <c r="H297" s="155"/>
      <c r="I297" s="155"/>
      <c r="J297" s="155"/>
      <c r="K297" s="155"/>
      <c r="L297" s="155"/>
      <c r="M297" s="155"/>
    </row>
    <row r="298" spans="1:13" x14ac:dyDescent="0.25">
      <c r="A298" s="155"/>
      <c r="B298" s="155"/>
      <c r="C298" s="155"/>
      <c r="D298" s="155"/>
      <c r="E298" s="155"/>
      <c r="F298" s="155"/>
      <c r="G298" s="155"/>
      <c r="H298" s="155"/>
      <c r="I298" s="155"/>
      <c r="J298" s="155"/>
      <c r="K298" s="155"/>
      <c r="L298" s="155"/>
      <c r="M298" s="155"/>
    </row>
    <row r="299" spans="1:13" x14ac:dyDescent="0.25">
      <c r="A299" s="155"/>
      <c r="B299" s="155"/>
      <c r="C299" s="155"/>
      <c r="D299" s="155"/>
      <c r="E299" s="155"/>
      <c r="F299" s="155"/>
      <c r="G299" s="155"/>
      <c r="H299" s="155"/>
      <c r="I299" s="155"/>
      <c r="J299" s="155"/>
      <c r="K299" s="155"/>
      <c r="L299" s="155"/>
      <c r="M299" s="155"/>
    </row>
    <row r="300" spans="1:13" x14ac:dyDescent="0.25">
      <c r="A300" s="155"/>
      <c r="B300" s="155"/>
      <c r="C300" s="155"/>
      <c r="D300" s="155"/>
      <c r="E300" s="155"/>
      <c r="F300" s="155"/>
      <c r="G300" s="155"/>
      <c r="H300" s="155"/>
      <c r="I300" s="155"/>
      <c r="J300" s="155"/>
      <c r="K300" s="155"/>
      <c r="L300" s="155"/>
      <c r="M300" s="155"/>
    </row>
    <row r="301" spans="1:13" x14ac:dyDescent="0.25">
      <c r="A301" s="155"/>
      <c r="B301" s="155"/>
      <c r="C301" s="155"/>
      <c r="D301" s="155"/>
      <c r="E301" s="155"/>
      <c r="F301" s="155"/>
      <c r="G301" s="155"/>
      <c r="H301" s="155"/>
      <c r="I301" s="155"/>
      <c r="J301" s="155"/>
      <c r="K301" s="155"/>
      <c r="L301" s="155"/>
      <c r="M301" s="155"/>
    </row>
    <row r="302" spans="1:13" x14ac:dyDescent="0.25">
      <c r="A302" s="155"/>
      <c r="B302" s="155"/>
      <c r="C302" s="155"/>
      <c r="D302" s="155"/>
      <c r="E302" s="155"/>
      <c r="F302" s="155"/>
      <c r="G302" s="155"/>
      <c r="H302" s="155"/>
      <c r="I302" s="155"/>
      <c r="J302" s="155"/>
      <c r="K302" s="155"/>
      <c r="L302" s="155"/>
      <c r="M302" s="155"/>
    </row>
    <row r="303" spans="1:13" x14ac:dyDescent="0.25">
      <c r="A303" s="155"/>
      <c r="B303" s="155"/>
      <c r="C303" s="155"/>
      <c r="D303" s="155"/>
      <c r="E303" s="155"/>
      <c r="F303" s="155"/>
      <c r="G303" s="155"/>
      <c r="H303" s="155"/>
      <c r="I303" s="155"/>
      <c r="J303" s="155"/>
      <c r="K303" s="155"/>
      <c r="L303" s="155"/>
      <c r="M303" s="155"/>
    </row>
    <row r="304" spans="1:13" x14ac:dyDescent="0.25">
      <c r="A304" s="155"/>
      <c r="B304" s="155"/>
      <c r="C304" s="155"/>
      <c r="D304" s="155"/>
      <c r="E304" s="155"/>
      <c r="F304" s="155"/>
      <c r="G304" s="155"/>
      <c r="H304" s="155"/>
      <c r="I304" s="155"/>
      <c r="J304" s="155"/>
      <c r="K304" s="155"/>
      <c r="L304" s="155"/>
      <c r="M304" s="155"/>
    </row>
    <row r="305" spans="1:13" x14ac:dyDescent="0.25">
      <c r="A305" s="155"/>
      <c r="B305" s="155"/>
      <c r="C305" s="155"/>
      <c r="D305" s="155"/>
      <c r="E305" s="155"/>
      <c r="F305" s="155"/>
      <c r="G305" s="155"/>
      <c r="H305" s="155"/>
      <c r="I305" s="155"/>
      <c r="J305" s="155"/>
      <c r="K305" s="155"/>
      <c r="L305" s="155"/>
      <c r="M305" s="155"/>
    </row>
    <row r="306" spans="1:13" x14ac:dyDescent="0.25">
      <c r="A306" s="155"/>
      <c r="B306" s="155"/>
      <c r="C306" s="155"/>
      <c r="D306" s="155"/>
      <c r="E306" s="155"/>
      <c r="F306" s="155"/>
      <c r="G306" s="155"/>
      <c r="H306" s="155"/>
      <c r="I306" s="155"/>
      <c r="J306" s="155"/>
      <c r="K306" s="155"/>
      <c r="L306" s="155"/>
      <c r="M306" s="155"/>
    </row>
    <row r="307" spans="1:13" x14ac:dyDescent="0.25">
      <c r="A307" s="155"/>
      <c r="B307" s="155"/>
      <c r="C307" s="155"/>
      <c r="D307" s="155"/>
      <c r="E307" s="155"/>
      <c r="F307" s="155"/>
      <c r="G307" s="155"/>
      <c r="H307" s="155"/>
      <c r="I307" s="155"/>
      <c r="J307" s="155"/>
      <c r="K307" s="155"/>
      <c r="L307" s="155"/>
      <c r="M307" s="155"/>
    </row>
    <row r="308" spans="1:13" x14ac:dyDescent="0.25">
      <c r="A308" s="155"/>
      <c r="B308" s="155"/>
      <c r="C308" s="155"/>
      <c r="D308" s="155"/>
      <c r="E308" s="155"/>
      <c r="F308" s="155"/>
      <c r="G308" s="155"/>
      <c r="H308" s="155"/>
      <c r="I308" s="155"/>
      <c r="J308" s="155"/>
      <c r="K308" s="155"/>
      <c r="L308" s="155"/>
      <c r="M308" s="155"/>
    </row>
    <row r="309" spans="1:13" x14ac:dyDescent="0.25">
      <c r="A309" s="155"/>
      <c r="B309" s="155"/>
      <c r="C309" s="155"/>
      <c r="D309" s="155"/>
      <c r="E309" s="155"/>
      <c r="F309" s="155"/>
      <c r="G309" s="155"/>
      <c r="H309" s="155"/>
      <c r="I309" s="155"/>
      <c r="J309" s="155"/>
      <c r="K309" s="155"/>
      <c r="L309" s="155"/>
      <c r="M309" s="155"/>
    </row>
    <row r="310" spans="1:13" x14ac:dyDescent="0.25">
      <c r="A310" s="155"/>
      <c r="B310" s="155"/>
      <c r="C310" s="155"/>
      <c r="D310" s="155"/>
      <c r="E310" s="155"/>
      <c r="F310" s="155"/>
      <c r="G310" s="155"/>
      <c r="H310" s="155"/>
      <c r="I310" s="155"/>
      <c r="J310" s="155"/>
      <c r="K310" s="155"/>
      <c r="L310" s="155"/>
      <c r="M310" s="155"/>
    </row>
    <row r="311" spans="1:13" x14ac:dyDescent="0.25">
      <c r="A311" s="155"/>
      <c r="B311" s="155"/>
      <c r="C311" s="155"/>
      <c r="D311" s="155"/>
      <c r="E311" s="155"/>
      <c r="F311" s="155"/>
      <c r="G311" s="155"/>
      <c r="H311" s="155"/>
      <c r="I311" s="155"/>
      <c r="J311" s="155"/>
      <c r="K311" s="155"/>
      <c r="L311" s="155"/>
      <c r="M311" s="155"/>
    </row>
    <row r="312" spans="1:13" x14ac:dyDescent="0.25">
      <c r="A312" s="155"/>
      <c r="B312" s="155"/>
      <c r="C312" s="155"/>
      <c r="D312" s="155"/>
      <c r="E312" s="155"/>
      <c r="F312" s="155"/>
      <c r="G312" s="155"/>
      <c r="H312" s="155"/>
      <c r="I312" s="155"/>
      <c r="J312" s="155"/>
      <c r="K312" s="155"/>
      <c r="L312" s="155"/>
      <c r="M312" s="155"/>
    </row>
    <row r="313" spans="1:13" x14ac:dyDescent="0.25">
      <c r="A313" s="155"/>
      <c r="B313" s="155"/>
      <c r="C313" s="155"/>
      <c r="D313" s="155"/>
      <c r="E313" s="155"/>
      <c r="F313" s="155"/>
      <c r="G313" s="155"/>
      <c r="H313" s="155"/>
      <c r="I313" s="155"/>
      <c r="J313" s="155"/>
      <c r="K313" s="155"/>
      <c r="L313" s="155"/>
      <c r="M313" s="155"/>
    </row>
    <row r="314" spans="1:13" x14ac:dyDescent="0.25">
      <c r="A314" s="155"/>
      <c r="B314" s="155"/>
      <c r="C314" s="155"/>
      <c r="D314" s="155"/>
      <c r="E314" s="155"/>
      <c r="F314" s="155"/>
      <c r="G314" s="155"/>
      <c r="H314" s="155"/>
      <c r="I314" s="155"/>
      <c r="J314" s="155"/>
      <c r="K314" s="155"/>
      <c r="L314" s="155"/>
      <c r="M314" s="155"/>
    </row>
    <row r="315" spans="1:13" x14ac:dyDescent="0.25">
      <c r="A315" s="155"/>
      <c r="B315" s="155"/>
      <c r="C315" s="155"/>
      <c r="D315" s="155"/>
      <c r="E315" s="155"/>
      <c r="F315" s="155"/>
      <c r="G315" s="155"/>
      <c r="H315" s="155"/>
      <c r="I315" s="155"/>
      <c r="J315" s="155"/>
      <c r="K315" s="155"/>
      <c r="L315" s="155"/>
      <c r="M315" s="155"/>
    </row>
    <row r="316" spans="1:13" x14ac:dyDescent="0.25">
      <c r="A316" s="155"/>
      <c r="B316" s="155"/>
      <c r="C316" s="155"/>
      <c r="D316" s="155"/>
      <c r="E316" s="155"/>
      <c r="F316" s="155"/>
      <c r="G316" s="155"/>
      <c r="H316" s="155"/>
      <c r="I316" s="155"/>
      <c r="J316" s="155"/>
      <c r="K316" s="155"/>
      <c r="L316" s="155"/>
      <c r="M316" s="155"/>
    </row>
    <row r="317" spans="1:13" x14ac:dyDescent="0.25">
      <c r="A317" s="155"/>
      <c r="B317" s="155"/>
      <c r="C317" s="155"/>
      <c r="D317" s="155"/>
      <c r="E317" s="155"/>
      <c r="F317" s="155"/>
      <c r="G317" s="155"/>
      <c r="H317" s="155"/>
      <c r="I317" s="155"/>
      <c r="J317" s="155"/>
      <c r="K317" s="155"/>
      <c r="L317" s="155"/>
      <c r="M317" s="155"/>
    </row>
    <row r="318" spans="1:13" x14ac:dyDescent="0.25">
      <c r="A318" s="155"/>
      <c r="B318" s="155"/>
      <c r="C318" s="155"/>
      <c r="D318" s="155"/>
      <c r="E318" s="155"/>
      <c r="F318" s="155"/>
      <c r="G318" s="155"/>
      <c r="H318" s="155"/>
      <c r="I318" s="155"/>
      <c r="J318" s="155"/>
      <c r="K318" s="155"/>
      <c r="L318" s="155"/>
      <c r="M318" s="155"/>
    </row>
    <row r="319" spans="1:13" x14ac:dyDescent="0.25">
      <c r="A319" s="155"/>
      <c r="B319" s="155"/>
      <c r="C319" s="155"/>
      <c r="D319" s="155"/>
      <c r="E319" s="155"/>
      <c r="F319" s="155"/>
      <c r="G319" s="155"/>
      <c r="H319" s="155"/>
      <c r="I319" s="155"/>
      <c r="J319" s="155"/>
      <c r="K319" s="155"/>
      <c r="L319" s="155"/>
      <c r="M319" s="155"/>
    </row>
    <row r="320" spans="1:13" x14ac:dyDescent="0.25">
      <c r="A320" s="155"/>
      <c r="B320" s="155"/>
      <c r="C320" s="155"/>
      <c r="D320" s="155"/>
      <c r="E320" s="155"/>
      <c r="F320" s="155"/>
      <c r="G320" s="155"/>
      <c r="H320" s="155"/>
      <c r="I320" s="155"/>
      <c r="J320" s="155"/>
      <c r="K320" s="155"/>
      <c r="L320" s="155"/>
      <c r="M320" s="155"/>
    </row>
    <row r="321" spans="1:13" x14ac:dyDescent="0.25">
      <c r="A321" s="155"/>
      <c r="B321" s="155"/>
      <c r="C321" s="155"/>
      <c r="D321" s="155"/>
      <c r="E321" s="155"/>
      <c r="F321" s="155"/>
      <c r="G321" s="155"/>
      <c r="H321" s="155"/>
      <c r="I321" s="155"/>
      <c r="J321" s="155"/>
      <c r="K321" s="155"/>
      <c r="L321" s="155"/>
      <c r="M321" s="155"/>
    </row>
    <row r="322" spans="1:13" x14ac:dyDescent="0.25">
      <c r="A322" s="155"/>
      <c r="B322" s="155"/>
      <c r="C322" s="155"/>
      <c r="D322" s="155"/>
      <c r="E322" s="155"/>
      <c r="F322" s="155"/>
      <c r="G322" s="155"/>
      <c r="H322" s="155"/>
      <c r="I322" s="155"/>
      <c r="J322" s="155"/>
      <c r="K322" s="155"/>
      <c r="L322" s="155"/>
      <c r="M322" s="155"/>
    </row>
    <row r="323" spans="1:13" x14ac:dyDescent="0.25">
      <c r="A323" s="155"/>
      <c r="B323" s="155"/>
      <c r="C323" s="155"/>
      <c r="D323" s="155"/>
      <c r="E323" s="155"/>
      <c r="F323" s="155"/>
      <c r="G323" s="155"/>
      <c r="H323" s="155"/>
      <c r="I323" s="155"/>
      <c r="J323" s="155"/>
      <c r="K323" s="155"/>
      <c r="L323" s="155"/>
      <c r="M323" s="155"/>
    </row>
    <row r="324" spans="1:13" x14ac:dyDescent="0.25">
      <c r="A324" s="155"/>
      <c r="B324" s="155"/>
      <c r="C324" s="155"/>
      <c r="D324" s="155"/>
      <c r="E324" s="155"/>
      <c r="F324" s="155"/>
      <c r="G324" s="155"/>
      <c r="H324" s="155"/>
      <c r="I324" s="155"/>
      <c r="J324" s="155"/>
      <c r="K324" s="155"/>
      <c r="L324" s="155"/>
      <c r="M324" s="155"/>
    </row>
    <row r="325" spans="1:13" x14ac:dyDescent="0.25">
      <c r="A325" s="155"/>
      <c r="B325" s="155"/>
      <c r="C325" s="155"/>
      <c r="D325" s="155"/>
      <c r="E325" s="155"/>
      <c r="F325" s="155"/>
      <c r="G325" s="155"/>
      <c r="H325" s="155"/>
      <c r="I325" s="155"/>
      <c r="J325" s="155"/>
      <c r="K325" s="155"/>
      <c r="L325" s="155"/>
      <c r="M325" s="155"/>
    </row>
    <row r="326" spans="1:13" x14ac:dyDescent="0.25">
      <c r="A326" s="155"/>
      <c r="B326" s="155"/>
      <c r="C326" s="155"/>
      <c r="D326" s="155"/>
      <c r="E326" s="155"/>
      <c r="F326" s="155"/>
      <c r="G326" s="155"/>
      <c r="H326" s="155"/>
      <c r="I326" s="155"/>
      <c r="J326" s="155"/>
      <c r="K326" s="155"/>
      <c r="L326" s="155"/>
      <c r="M326" s="155"/>
    </row>
    <row r="327" spans="1:13" x14ac:dyDescent="0.25">
      <c r="A327" s="155"/>
      <c r="B327" s="155"/>
      <c r="C327" s="155"/>
      <c r="D327" s="155"/>
      <c r="E327" s="155"/>
      <c r="F327" s="155"/>
      <c r="G327" s="155"/>
      <c r="H327" s="155"/>
      <c r="I327" s="155"/>
      <c r="J327" s="155"/>
      <c r="K327" s="155"/>
      <c r="L327" s="155"/>
      <c r="M327" s="155"/>
    </row>
    <row r="328" spans="1:13" x14ac:dyDescent="0.25">
      <c r="A328" s="155"/>
      <c r="B328" s="155"/>
      <c r="C328" s="155"/>
      <c r="D328" s="155"/>
      <c r="E328" s="155"/>
      <c r="F328" s="155"/>
      <c r="G328" s="155"/>
      <c r="H328" s="155"/>
      <c r="I328" s="155"/>
      <c r="J328" s="155"/>
      <c r="K328" s="155"/>
      <c r="L328" s="155"/>
      <c r="M328" s="155"/>
    </row>
    <row r="329" spans="1:13" x14ac:dyDescent="0.25">
      <c r="A329" s="155"/>
      <c r="B329" s="155"/>
      <c r="C329" s="155"/>
      <c r="D329" s="155"/>
      <c r="E329" s="155"/>
      <c r="F329" s="155"/>
      <c r="G329" s="155"/>
      <c r="H329" s="155"/>
      <c r="I329" s="155"/>
      <c r="J329" s="155"/>
      <c r="K329" s="155"/>
      <c r="L329" s="155"/>
      <c r="M329" s="155"/>
    </row>
    <row r="330" spans="1:13" x14ac:dyDescent="0.25">
      <c r="A330" s="155"/>
      <c r="B330" s="155"/>
      <c r="C330" s="155"/>
      <c r="D330" s="155"/>
      <c r="E330" s="155"/>
      <c r="F330" s="155"/>
      <c r="G330" s="155"/>
      <c r="H330" s="155"/>
      <c r="I330" s="155"/>
      <c r="J330" s="155"/>
      <c r="K330" s="155"/>
      <c r="L330" s="155"/>
      <c r="M330" s="155"/>
    </row>
    <row r="331" spans="1:13" x14ac:dyDescent="0.25">
      <c r="A331" s="155"/>
      <c r="B331" s="155"/>
      <c r="C331" s="155"/>
      <c r="D331" s="155"/>
      <c r="E331" s="155"/>
      <c r="F331" s="155"/>
      <c r="G331" s="155"/>
      <c r="H331" s="155"/>
      <c r="I331" s="155"/>
      <c r="J331" s="155"/>
      <c r="K331" s="155"/>
      <c r="L331" s="155"/>
      <c r="M331" s="155"/>
    </row>
    <row r="332" spans="1:13" x14ac:dyDescent="0.25">
      <c r="A332" s="155"/>
      <c r="B332" s="155"/>
      <c r="C332" s="155"/>
      <c r="D332" s="155"/>
      <c r="E332" s="155"/>
      <c r="F332" s="155"/>
      <c r="G332" s="155"/>
      <c r="H332" s="155"/>
      <c r="I332" s="155"/>
      <c r="J332" s="155"/>
      <c r="K332" s="155"/>
      <c r="L332" s="155"/>
      <c r="M332" s="155"/>
    </row>
    <row r="333" spans="1:13" x14ac:dyDescent="0.25">
      <c r="A333" s="155"/>
      <c r="B333" s="155"/>
      <c r="C333" s="155"/>
      <c r="D333" s="155"/>
      <c r="E333" s="155"/>
      <c r="F333" s="155"/>
      <c r="G333" s="155"/>
      <c r="H333" s="155"/>
      <c r="I333" s="155"/>
      <c r="J333" s="155"/>
      <c r="K333" s="155"/>
      <c r="L333" s="155"/>
      <c r="M333" s="155"/>
    </row>
    <row r="334" spans="1:13" x14ac:dyDescent="0.25">
      <c r="A334" s="155"/>
      <c r="B334" s="155"/>
      <c r="C334" s="155"/>
      <c r="D334" s="155"/>
      <c r="E334" s="155"/>
      <c r="F334" s="155"/>
      <c r="G334" s="155"/>
      <c r="H334" s="155"/>
      <c r="I334" s="155"/>
      <c r="J334" s="155"/>
      <c r="K334" s="155"/>
      <c r="L334" s="155"/>
      <c r="M334" s="155"/>
    </row>
    <row r="335" spans="1:13" x14ac:dyDescent="0.25">
      <c r="A335" s="155"/>
      <c r="B335" s="155"/>
      <c r="C335" s="155"/>
      <c r="D335" s="155"/>
      <c r="E335" s="155"/>
      <c r="F335" s="155"/>
      <c r="G335" s="155"/>
      <c r="H335" s="155"/>
      <c r="I335" s="155"/>
      <c r="J335" s="155"/>
      <c r="K335" s="155"/>
      <c r="L335" s="155"/>
      <c r="M335" s="155"/>
    </row>
    <row r="336" spans="1:13" x14ac:dyDescent="0.25">
      <c r="A336" s="155"/>
      <c r="B336" s="155"/>
      <c r="C336" s="155"/>
      <c r="D336" s="155"/>
      <c r="E336" s="155"/>
      <c r="F336" s="155"/>
      <c r="G336" s="155"/>
      <c r="H336" s="155"/>
      <c r="I336" s="155"/>
      <c r="J336" s="155"/>
      <c r="K336" s="155"/>
      <c r="L336" s="155"/>
      <c r="M336" s="155"/>
    </row>
    <row r="337" spans="1:13" x14ac:dyDescent="0.25">
      <c r="A337" s="155"/>
      <c r="B337" s="155"/>
      <c r="C337" s="155"/>
      <c r="D337" s="155"/>
      <c r="E337" s="155"/>
      <c r="F337" s="155"/>
      <c r="G337" s="155"/>
      <c r="H337" s="155"/>
      <c r="I337" s="155"/>
      <c r="J337" s="155"/>
      <c r="K337" s="155"/>
      <c r="L337" s="155"/>
      <c r="M337" s="155"/>
    </row>
    <row r="338" spans="1:13" x14ac:dyDescent="0.25">
      <c r="A338" s="155"/>
      <c r="B338" s="155"/>
      <c r="C338" s="155"/>
      <c r="D338" s="155"/>
      <c r="E338" s="155"/>
      <c r="F338" s="155"/>
      <c r="G338" s="155"/>
      <c r="H338" s="155"/>
      <c r="I338" s="155"/>
      <c r="J338" s="155"/>
      <c r="K338" s="155"/>
      <c r="L338" s="155"/>
      <c r="M338" s="155"/>
    </row>
    <row r="339" spans="1:13" x14ac:dyDescent="0.25">
      <c r="A339" s="155"/>
      <c r="B339" s="155"/>
      <c r="C339" s="155"/>
      <c r="D339" s="155"/>
      <c r="E339" s="155"/>
      <c r="F339" s="155"/>
      <c r="G339" s="155"/>
      <c r="H339" s="155"/>
      <c r="I339" s="155"/>
      <c r="J339" s="155"/>
      <c r="K339" s="155"/>
      <c r="L339" s="155"/>
      <c r="M339" s="155"/>
    </row>
    <row r="340" spans="1:13" x14ac:dyDescent="0.25">
      <c r="A340" s="155"/>
      <c r="B340" s="155"/>
      <c r="C340" s="155"/>
      <c r="D340" s="155"/>
      <c r="E340" s="155"/>
      <c r="F340" s="155"/>
      <c r="G340" s="155"/>
      <c r="H340" s="155"/>
      <c r="I340" s="155"/>
      <c r="J340" s="155"/>
      <c r="K340" s="155"/>
      <c r="L340" s="155"/>
      <c r="M340" s="155"/>
    </row>
    <row r="341" spans="1:13" x14ac:dyDescent="0.25">
      <c r="A341" s="155"/>
      <c r="B341" s="155"/>
      <c r="C341" s="155"/>
      <c r="D341" s="155"/>
      <c r="E341" s="155"/>
      <c r="F341" s="155"/>
      <c r="G341" s="155"/>
      <c r="H341" s="155"/>
      <c r="I341" s="155"/>
      <c r="J341" s="155"/>
      <c r="K341" s="155"/>
      <c r="L341" s="155"/>
      <c r="M341" s="155"/>
    </row>
    <row r="342" spans="1:13" x14ac:dyDescent="0.25">
      <c r="A342" s="155"/>
      <c r="B342" s="155"/>
      <c r="C342" s="155"/>
      <c r="D342" s="155"/>
      <c r="E342" s="155"/>
      <c r="F342" s="155"/>
      <c r="G342" s="155"/>
      <c r="H342" s="155"/>
      <c r="I342" s="155"/>
      <c r="J342" s="155"/>
      <c r="K342" s="155"/>
      <c r="L342" s="155"/>
      <c r="M342" s="155"/>
    </row>
    <row r="343" spans="1:13" x14ac:dyDescent="0.25">
      <c r="A343" s="155"/>
      <c r="B343" s="155"/>
      <c r="C343" s="155"/>
      <c r="D343" s="155"/>
      <c r="E343" s="155"/>
      <c r="F343" s="155"/>
      <c r="G343" s="155"/>
      <c r="H343" s="155"/>
      <c r="I343" s="155"/>
      <c r="J343" s="155"/>
      <c r="K343" s="155"/>
      <c r="L343" s="155"/>
      <c r="M343" s="155"/>
    </row>
    <row r="344" spans="1:13" x14ac:dyDescent="0.25">
      <c r="A344" s="155"/>
      <c r="B344" s="155"/>
      <c r="C344" s="155"/>
      <c r="D344" s="155"/>
      <c r="E344" s="155"/>
      <c r="F344" s="155"/>
      <c r="G344" s="155"/>
      <c r="H344" s="155"/>
      <c r="I344" s="155"/>
      <c r="J344" s="155"/>
      <c r="K344" s="155"/>
      <c r="L344" s="155"/>
      <c r="M344" s="155"/>
    </row>
    <row r="345" spans="1:13" x14ac:dyDescent="0.25">
      <c r="A345" s="155"/>
      <c r="B345" s="155"/>
      <c r="C345" s="155"/>
      <c r="D345" s="155"/>
      <c r="E345" s="155"/>
      <c r="F345" s="155"/>
      <c r="G345" s="155"/>
      <c r="H345" s="155"/>
      <c r="I345" s="155"/>
      <c r="J345" s="155"/>
      <c r="K345" s="155"/>
      <c r="L345" s="155"/>
      <c r="M345" s="155"/>
    </row>
    <row r="346" spans="1:13" x14ac:dyDescent="0.25">
      <c r="A346" s="155"/>
      <c r="B346" s="155"/>
      <c r="C346" s="155"/>
      <c r="D346" s="155"/>
      <c r="E346" s="155"/>
      <c r="F346" s="155"/>
      <c r="G346" s="155"/>
      <c r="H346" s="155"/>
      <c r="I346" s="155"/>
      <c r="J346" s="155"/>
      <c r="K346" s="155"/>
      <c r="L346" s="155"/>
      <c r="M346" s="155"/>
    </row>
    <row r="347" spans="1:13" x14ac:dyDescent="0.25">
      <c r="A347" s="155"/>
      <c r="B347" s="155"/>
      <c r="C347" s="155"/>
      <c r="D347" s="155"/>
      <c r="E347" s="155"/>
      <c r="F347" s="155"/>
      <c r="G347" s="155"/>
      <c r="H347" s="155"/>
      <c r="I347" s="155"/>
      <c r="J347" s="155"/>
      <c r="K347" s="155"/>
      <c r="L347" s="155"/>
      <c r="M347" s="155"/>
    </row>
    <row r="348" spans="1:13" x14ac:dyDescent="0.25">
      <c r="A348" s="155"/>
      <c r="B348" s="155"/>
      <c r="C348" s="155"/>
      <c r="D348" s="155"/>
      <c r="E348" s="155"/>
      <c r="F348" s="155"/>
      <c r="G348" s="155"/>
      <c r="H348" s="155"/>
      <c r="I348" s="155"/>
      <c r="J348" s="155"/>
      <c r="K348" s="155"/>
      <c r="L348" s="155"/>
      <c r="M348" s="155"/>
    </row>
    <row r="349" spans="1:13" x14ac:dyDescent="0.25">
      <c r="A349" s="155"/>
      <c r="B349" s="155"/>
      <c r="C349" s="155"/>
      <c r="D349" s="155"/>
      <c r="E349" s="155"/>
      <c r="F349" s="155"/>
      <c r="G349" s="155"/>
      <c r="H349" s="155"/>
      <c r="I349" s="155"/>
      <c r="J349" s="155"/>
      <c r="K349" s="155"/>
      <c r="L349" s="155"/>
      <c r="M349" s="155"/>
    </row>
    <row r="350" spans="1:13" x14ac:dyDescent="0.25">
      <c r="A350" s="155"/>
      <c r="B350" s="155"/>
      <c r="C350" s="155"/>
      <c r="D350" s="155"/>
      <c r="E350" s="155"/>
      <c r="F350" s="155"/>
      <c r="G350" s="155"/>
      <c r="H350" s="155"/>
      <c r="I350" s="155"/>
      <c r="J350" s="155"/>
      <c r="K350" s="155"/>
      <c r="L350" s="155"/>
      <c r="M350" s="155"/>
    </row>
    <row r="351" spans="1:13" x14ac:dyDescent="0.25">
      <c r="A351" s="155"/>
      <c r="B351" s="155"/>
      <c r="C351" s="155"/>
      <c r="D351" s="155"/>
      <c r="E351" s="155"/>
      <c r="F351" s="155"/>
      <c r="G351" s="155"/>
      <c r="H351" s="155"/>
      <c r="I351" s="155"/>
      <c r="J351" s="155"/>
      <c r="K351" s="155"/>
      <c r="L351" s="155"/>
      <c r="M351" s="155"/>
    </row>
    <row r="352" spans="1:13" x14ac:dyDescent="0.25">
      <c r="A352" s="155"/>
      <c r="B352" s="155"/>
      <c r="C352" s="155"/>
      <c r="D352" s="155"/>
      <c r="E352" s="155"/>
      <c r="F352" s="155"/>
      <c r="G352" s="155"/>
      <c r="H352" s="155"/>
      <c r="I352" s="155"/>
      <c r="J352" s="155"/>
      <c r="K352" s="155"/>
      <c r="L352" s="155"/>
      <c r="M352" s="155"/>
    </row>
    <row r="360" spans="1:1" x14ac:dyDescent="0.25">
      <c r="A360" s="174"/>
    </row>
  </sheetData>
  <mergeCells count="13">
    <mergeCell ref="A1:B1"/>
    <mergeCell ref="A2:M2"/>
    <mergeCell ref="A3:F3"/>
    <mergeCell ref="G3:L3"/>
    <mergeCell ref="A4:M4"/>
    <mergeCell ref="A8:M8"/>
    <mergeCell ref="A9:A11"/>
    <mergeCell ref="B9:B11"/>
    <mergeCell ref="C9:C10"/>
    <mergeCell ref="D9:F9"/>
    <mergeCell ref="G9:G10"/>
    <mergeCell ref="H9:J9"/>
    <mergeCell ref="L9:M9"/>
  </mergeCells>
  <printOptions horizontalCentered="1"/>
  <pageMargins left="0.23622047244094491" right="0.23622047244094491" top="0.74803149606299213" bottom="0.74803149606299213" header="0.31496062992125984" footer="0.31496062992125984"/>
  <pageSetup scale="70" fitToHeight="4" orientation="landscape" r:id="rId1"/>
  <headerFooter>
    <oddHeader xml:space="preserve">&amp;L
</oddHeader>
  </headerFooter>
  <ignoredErrors>
    <ignoredError sqref="C11:M11" numberStoredAsText="1"/>
    <ignoredError sqref="F253:M253 J265:M266" formula="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46"/>
  <sheetViews>
    <sheetView showGridLines="0" topLeftCell="D1" zoomScaleNormal="100" zoomScaleSheetLayoutView="90" workbookViewId="0">
      <selection activeCell="O16" sqref="O16"/>
    </sheetView>
  </sheetViews>
  <sheetFormatPr baseColWidth="10" defaultColWidth="15.7109375" defaultRowHeight="11.25" x14ac:dyDescent="0.25"/>
  <cols>
    <col min="1" max="1" width="6.140625" style="144" customWidth="1"/>
    <col min="2" max="2" width="5.28515625" style="225" customWidth="1"/>
    <col min="3" max="3" width="51.7109375" style="229" customWidth="1"/>
    <col min="4" max="5" width="15.7109375" style="144" customWidth="1"/>
    <col min="6" max="6" width="12.85546875" style="144" bestFit="1" customWidth="1"/>
    <col min="7" max="8" width="15.7109375" style="144" customWidth="1"/>
    <col min="9" max="9" width="13.28515625" style="144" customWidth="1"/>
    <col min="10" max="10" width="0.85546875" style="144" customWidth="1"/>
    <col min="11" max="11" width="16.7109375" style="144" customWidth="1"/>
    <col min="12" max="12" width="19" style="144" customWidth="1"/>
    <col min="13" max="210" width="11.42578125" style="18" customWidth="1"/>
    <col min="211" max="211" width="4.28515625" style="18" customWidth="1"/>
    <col min="212" max="212" width="4.85546875" style="18" customWidth="1"/>
    <col min="213" max="213" width="46.42578125" style="18" customWidth="1"/>
    <col min="214" max="225" width="12.85546875" style="18" customWidth="1"/>
    <col min="226" max="226" width="6.140625" style="18" customWidth="1"/>
    <col min="227" max="227" width="5.28515625" style="18" customWidth="1"/>
    <col min="228" max="228" width="67.7109375" style="18" customWidth="1"/>
    <col min="229" max="16384" width="15.7109375" style="18"/>
  </cols>
  <sheetData>
    <row r="1" spans="1:12" s="141" customFormat="1" ht="45" customHeight="1" x14ac:dyDescent="0.2">
      <c r="A1" s="320" t="s">
        <v>733</v>
      </c>
      <c r="B1" s="320"/>
      <c r="C1" s="320"/>
      <c r="D1" s="175" t="s">
        <v>735</v>
      </c>
      <c r="E1" s="175"/>
      <c r="F1" s="177"/>
      <c r="G1" s="177"/>
      <c r="H1" s="177"/>
      <c r="I1" s="177"/>
      <c r="J1" s="177"/>
      <c r="K1" s="177"/>
      <c r="L1" s="177"/>
    </row>
    <row r="2" spans="1:12" s="7" customFormat="1" ht="36" customHeight="1" thickBot="1" x14ac:dyDescent="0.35">
      <c r="A2" s="335" t="s">
        <v>734</v>
      </c>
      <c r="B2" s="335"/>
      <c r="C2" s="335"/>
      <c r="D2" s="335"/>
      <c r="E2" s="335"/>
      <c r="F2" s="335"/>
      <c r="G2" s="335"/>
      <c r="H2" s="335"/>
      <c r="I2" s="335"/>
      <c r="J2" s="335"/>
      <c r="K2" s="335"/>
      <c r="L2" s="335"/>
    </row>
    <row r="3" spans="1:12" customFormat="1" ht="4.5" customHeight="1" x14ac:dyDescent="0.3">
      <c r="A3" s="318"/>
      <c r="B3" s="318"/>
      <c r="C3" s="318"/>
      <c r="D3" s="318"/>
      <c r="E3" s="318"/>
      <c r="F3" s="318"/>
      <c r="G3" s="318"/>
      <c r="H3" s="318"/>
      <c r="I3" s="318"/>
      <c r="J3" s="318"/>
      <c r="K3" s="318"/>
      <c r="L3" s="318"/>
    </row>
    <row r="4" spans="1:12" s="28" customFormat="1" ht="26.25" customHeight="1" x14ac:dyDescent="0.25">
      <c r="A4" s="357" t="s">
        <v>895</v>
      </c>
      <c r="B4" s="357"/>
      <c r="C4" s="357"/>
      <c r="D4" s="357"/>
      <c r="E4" s="357"/>
      <c r="F4" s="357"/>
      <c r="G4" s="357"/>
      <c r="H4" s="357"/>
      <c r="I4" s="357"/>
      <c r="J4" s="357"/>
      <c r="K4" s="357"/>
      <c r="L4" s="357"/>
    </row>
    <row r="5" spans="1:12" s="28" customFormat="1" ht="18" customHeight="1" x14ac:dyDescent="0.25">
      <c r="A5" s="151" t="s">
        <v>575</v>
      </c>
      <c r="B5" s="233"/>
      <c r="C5" s="234"/>
      <c r="D5" s="151"/>
      <c r="E5" s="151"/>
      <c r="F5" s="151"/>
      <c r="G5" s="151"/>
      <c r="H5" s="151"/>
      <c r="I5" s="151"/>
      <c r="J5" s="151"/>
      <c r="K5" s="151"/>
      <c r="L5" s="151"/>
    </row>
    <row r="6" spans="1:12" s="28" customFormat="1" ht="18" customHeight="1" x14ac:dyDescent="0.25">
      <c r="A6" s="151" t="s">
        <v>75</v>
      </c>
      <c r="B6" s="235"/>
      <c r="C6" s="236"/>
      <c r="D6" s="237"/>
      <c r="E6" s="237"/>
      <c r="F6" s="237"/>
      <c r="G6" s="237"/>
      <c r="H6" s="237"/>
      <c r="I6" s="237"/>
      <c r="J6" s="237"/>
      <c r="K6" s="237"/>
      <c r="L6" s="237"/>
    </row>
    <row r="7" spans="1:12" s="28" customFormat="1" ht="18" customHeight="1" x14ac:dyDescent="0.25">
      <c r="A7" s="151" t="s">
        <v>757</v>
      </c>
      <c r="B7" s="235"/>
      <c r="C7" s="236"/>
      <c r="D7" s="237"/>
      <c r="E7" s="237"/>
      <c r="F7" s="237"/>
      <c r="G7" s="237"/>
      <c r="H7" s="237"/>
      <c r="I7" s="237"/>
      <c r="J7" s="237"/>
      <c r="K7" s="237"/>
      <c r="L7" s="237"/>
    </row>
    <row r="8" spans="1:12" s="28" customFormat="1" ht="18" customHeight="1" x14ac:dyDescent="0.25">
      <c r="A8" s="316" t="s">
        <v>912</v>
      </c>
      <c r="B8" s="235"/>
      <c r="C8" s="236"/>
      <c r="D8" s="237"/>
      <c r="E8" s="237"/>
      <c r="F8" s="237"/>
      <c r="G8" s="237"/>
      <c r="H8" s="237"/>
      <c r="I8" s="237"/>
      <c r="J8" s="237"/>
      <c r="K8" s="237"/>
      <c r="L8" s="237"/>
    </row>
    <row r="9" spans="1:12" s="17" customFormat="1" ht="24" customHeight="1" x14ac:dyDescent="0.25">
      <c r="A9" s="344" t="s">
        <v>435</v>
      </c>
      <c r="B9" s="349" t="s">
        <v>573</v>
      </c>
      <c r="C9" s="349"/>
      <c r="D9" s="358" t="s">
        <v>648</v>
      </c>
      <c r="E9" s="358"/>
      <c r="F9" s="358"/>
      <c r="G9" s="351" t="s">
        <v>647</v>
      </c>
      <c r="H9" s="358" t="s">
        <v>646</v>
      </c>
      <c r="I9" s="358"/>
      <c r="J9" s="230"/>
      <c r="K9" s="358" t="s">
        <v>645</v>
      </c>
      <c r="L9" s="358"/>
    </row>
    <row r="10" spans="1:12" s="17" customFormat="1" ht="49.9" customHeight="1" x14ac:dyDescent="0.25">
      <c r="A10" s="344"/>
      <c r="B10" s="349"/>
      <c r="C10" s="349"/>
      <c r="D10" s="230" t="s">
        <v>644</v>
      </c>
      <c r="E10" s="230" t="s">
        <v>643</v>
      </c>
      <c r="F10" s="230" t="s">
        <v>380</v>
      </c>
      <c r="G10" s="351"/>
      <c r="H10" s="230" t="s">
        <v>642</v>
      </c>
      <c r="I10" s="230" t="s">
        <v>641</v>
      </c>
      <c r="J10" s="230"/>
      <c r="K10" s="230" t="s">
        <v>640</v>
      </c>
      <c r="L10" s="230" t="s">
        <v>639</v>
      </c>
    </row>
    <row r="11" spans="1:12" s="24" customFormat="1" ht="17.100000000000001" customHeight="1" thickBot="1" x14ac:dyDescent="0.3">
      <c r="A11" s="345"/>
      <c r="B11" s="350"/>
      <c r="C11" s="350"/>
      <c r="D11" s="179" t="s">
        <v>371</v>
      </c>
      <c r="E11" s="179" t="s">
        <v>370</v>
      </c>
      <c r="F11" s="180" t="s">
        <v>638</v>
      </c>
      <c r="G11" s="179" t="s">
        <v>368</v>
      </c>
      <c r="H11" s="180" t="s">
        <v>637</v>
      </c>
      <c r="I11" s="180" t="s">
        <v>636</v>
      </c>
      <c r="J11" s="231"/>
      <c r="K11" s="179" t="s">
        <v>365</v>
      </c>
      <c r="L11" s="179" t="s">
        <v>364</v>
      </c>
    </row>
    <row r="12" spans="1:12" s="24" customFormat="1" ht="5.25" customHeight="1" thickBot="1" x14ac:dyDescent="0.3">
      <c r="A12" s="182"/>
      <c r="B12" s="183"/>
      <c r="C12" s="183"/>
      <c r="D12" s="184"/>
      <c r="E12" s="184"/>
      <c r="F12" s="183"/>
      <c r="G12" s="184"/>
      <c r="H12" s="183"/>
      <c r="I12" s="183"/>
      <c r="J12" s="232"/>
      <c r="K12" s="184"/>
      <c r="L12" s="184"/>
    </row>
    <row r="13" spans="1:12" s="17" customFormat="1" ht="22.5" customHeight="1" x14ac:dyDescent="0.25">
      <c r="A13" s="354" t="s">
        <v>560</v>
      </c>
      <c r="B13" s="354"/>
      <c r="C13" s="354"/>
      <c r="D13" s="242">
        <f>+D14+D277</f>
        <v>772610.08179884183</v>
      </c>
      <c r="E13" s="242">
        <f>+E14+E277</f>
        <v>768552.6172512304</v>
      </c>
      <c r="F13" s="242">
        <f t="shared" ref="F13:F76" si="0">E13/D13*100-100</f>
        <v>-0.52516329299827191</v>
      </c>
      <c r="G13" s="242">
        <f>+G14+G277</f>
        <v>720147.95030896063</v>
      </c>
      <c r="H13" s="242">
        <f>+H14+H277</f>
        <v>376480.71420954447</v>
      </c>
      <c r="I13" s="243">
        <f t="shared" ref="I13:I76" si="1">+H13/E13*100</f>
        <v>48.985678502539997</v>
      </c>
      <c r="J13" s="243"/>
      <c r="K13" s="242">
        <f>+K14+K277</f>
        <v>13004.452346751003</v>
      </c>
      <c r="L13" s="242">
        <f>+L14+L277</f>
        <v>363476.26186279347</v>
      </c>
    </row>
    <row r="14" spans="1:12" s="17" customFormat="1" ht="20.25" customHeight="1" x14ac:dyDescent="0.25">
      <c r="A14" s="355" t="s">
        <v>635</v>
      </c>
      <c r="B14" s="355"/>
      <c r="C14" s="355"/>
      <c r="D14" s="244">
        <f>SUM(D15:D276)</f>
        <v>514029.53124917269</v>
      </c>
      <c r="E14" s="244">
        <f>SUM(E15:E276)</f>
        <v>509972.06669728202</v>
      </c>
      <c r="F14" s="244">
        <f t="shared" si="0"/>
        <v>-0.78934463979733493</v>
      </c>
      <c r="G14" s="244">
        <f>SUM(G15:G276)</f>
        <v>461567.39975550753</v>
      </c>
      <c r="H14" s="244">
        <f>SUM(H15:H276)</f>
        <v>117900.16365800645</v>
      </c>
      <c r="I14" s="245">
        <f t="shared" si="1"/>
        <v>23.118945400590274</v>
      </c>
      <c r="J14" s="245"/>
      <c r="K14" s="244">
        <f>SUM(K15:K276)</f>
        <v>13004.452346751003</v>
      </c>
      <c r="L14" s="244">
        <f>SUM(L15:L276)</f>
        <v>104895.71131125545</v>
      </c>
    </row>
    <row r="15" spans="1:12" s="17" customFormat="1" ht="18" customHeight="1" x14ac:dyDescent="0.25">
      <c r="A15" s="71">
        <v>1</v>
      </c>
      <c r="B15" s="165" t="s">
        <v>92</v>
      </c>
      <c r="C15" s="240" t="s">
        <v>359</v>
      </c>
      <c r="D15" s="167">
        <v>2028.3823440000001</v>
      </c>
      <c r="E15" s="167">
        <v>2028.3823440000001</v>
      </c>
      <c r="F15" s="246">
        <f t="shared" si="0"/>
        <v>0</v>
      </c>
      <c r="G15" s="167">
        <v>2028.3823440000001</v>
      </c>
      <c r="H15" s="167">
        <f t="shared" ref="H15:H78" si="2">+K15+L15</f>
        <v>0</v>
      </c>
      <c r="I15" s="167">
        <f t="shared" si="1"/>
        <v>0</v>
      </c>
      <c r="J15" s="246"/>
      <c r="K15" s="167">
        <v>0</v>
      </c>
      <c r="L15" s="167">
        <v>0</v>
      </c>
    </row>
    <row r="16" spans="1:12" s="17" customFormat="1" ht="18" customHeight="1" x14ac:dyDescent="0.25">
      <c r="A16" s="71">
        <v>2</v>
      </c>
      <c r="B16" s="165" t="s">
        <v>102</v>
      </c>
      <c r="C16" s="240" t="s">
        <v>358</v>
      </c>
      <c r="D16" s="167">
        <v>5444.4165269850009</v>
      </c>
      <c r="E16" s="167">
        <v>5444.416527558933</v>
      </c>
      <c r="F16" s="246">
        <f t="shared" si="0"/>
        <v>1.0541654660300992E-8</v>
      </c>
      <c r="G16" s="167">
        <v>5444.4165858720007</v>
      </c>
      <c r="H16" s="167">
        <f t="shared" si="2"/>
        <v>-2.2315589376376012E-12</v>
      </c>
      <c r="I16" s="167">
        <f t="shared" si="1"/>
        <v>-4.0988027391764354E-14</v>
      </c>
      <c r="J16" s="246"/>
      <c r="K16" s="167">
        <v>0</v>
      </c>
      <c r="L16" s="167">
        <v>-2.2315589376376012E-12</v>
      </c>
    </row>
    <row r="17" spans="1:12" s="17" customFormat="1" ht="18" customHeight="1" x14ac:dyDescent="0.25">
      <c r="A17" s="71">
        <v>3</v>
      </c>
      <c r="B17" s="165" t="s">
        <v>124</v>
      </c>
      <c r="C17" s="240" t="s">
        <v>357</v>
      </c>
      <c r="D17" s="167">
        <v>539.14709308500005</v>
      </c>
      <c r="E17" s="167">
        <v>539.14709365894612</v>
      </c>
      <c r="F17" s="246">
        <f t="shared" si="0"/>
        <v>1.0645445058798941E-7</v>
      </c>
      <c r="G17" s="167">
        <v>539.14709308500005</v>
      </c>
      <c r="H17" s="167">
        <f t="shared" si="2"/>
        <v>-1.3947243360235007E-13</v>
      </c>
      <c r="I17" s="167">
        <f t="shared" si="1"/>
        <v>-2.5869087535242766E-14</v>
      </c>
      <c r="J17" s="246"/>
      <c r="K17" s="167">
        <v>0</v>
      </c>
      <c r="L17" s="167">
        <v>-1.3947243360235007E-13</v>
      </c>
    </row>
    <row r="18" spans="1:12" s="17" customFormat="1" ht="18" customHeight="1" x14ac:dyDescent="0.25">
      <c r="A18" s="71">
        <v>4</v>
      </c>
      <c r="B18" s="165" t="s">
        <v>102</v>
      </c>
      <c r="C18" s="240" t="s">
        <v>356</v>
      </c>
      <c r="D18" s="167">
        <v>6498.904780110136</v>
      </c>
      <c r="E18" s="167">
        <v>6498.9047796142104</v>
      </c>
      <c r="F18" s="246">
        <f t="shared" si="0"/>
        <v>-7.6309021324050264E-9</v>
      </c>
      <c r="G18" s="167">
        <v>6498.9047797290004</v>
      </c>
      <c r="H18" s="167">
        <f t="shared" si="2"/>
        <v>1.1157794688188006E-12</v>
      </c>
      <c r="I18" s="167">
        <f t="shared" si="1"/>
        <v>1.7168730834752064E-14</v>
      </c>
      <c r="J18" s="246"/>
      <c r="K18" s="167">
        <v>0</v>
      </c>
      <c r="L18" s="167">
        <v>1.1157794688188006E-12</v>
      </c>
    </row>
    <row r="19" spans="1:12" s="17" customFormat="1" ht="18" customHeight="1" x14ac:dyDescent="0.25">
      <c r="A19" s="71">
        <v>5</v>
      </c>
      <c r="B19" s="165" t="s">
        <v>355</v>
      </c>
      <c r="C19" s="240" t="s">
        <v>354</v>
      </c>
      <c r="D19" s="167">
        <v>1202.7012769275721</v>
      </c>
      <c r="E19" s="167">
        <v>1202.7012763926309</v>
      </c>
      <c r="F19" s="246">
        <f t="shared" si="0"/>
        <v>-4.4478312588580593E-8</v>
      </c>
      <c r="G19" s="167">
        <v>1202.7012767370002</v>
      </c>
      <c r="H19" s="167">
        <f t="shared" si="2"/>
        <v>1.3947243360235007E-13</v>
      </c>
      <c r="I19" s="167">
        <f t="shared" si="1"/>
        <v>1.1596598119583124E-14</v>
      </c>
      <c r="J19" s="246"/>
      <c r="K19" s="167">
        <v>0</v>
      </c>
      <c r="L19" s="167">
        <v>1.3947243360235007E-13</v>
      </c>
    </row>
    <row r="20" spans="1:12" s="17" customFormat="1" ht="18" customHeight="1" x14ac:dyDescent="0.25">
      <c r="A20" s="71">
        <v>6</v>
      </c>
      <c r="B20" s="165" t="s">
        <v>102</v>
      </c>
      <c r="C20" s="240" t="s">
        <v>353</v>
      </c>
      <c r="D20" s="167">
        <v>6042.8536034400004</v>
      </c>
      <c r="E20" s="167">
        <v>6042.8536034400004</v>
      </c>
      <c r="F20" s="246">
        <f t="shared" si="0"/>
        <v>0</v>
      </c>
      <c r="G20" s="167">
        <v>6042.8536034400004</v>
      </c>
      <c r="H20" s="167">
        <f t="shared" si="2"/>
        <v>0</v>
      </c>
      <c r="I20" s="167">
        <f t="shared" si="1"/>
        <v>0</v>
      </c>
      <c r="J20" s="246"/>
      <c r="K20" s="167">
        <v>0</v>
      </c>
      <c r="L20" s="167">
        <v>0</v>
      </c>
    </row>
    <row r="21" spans="1:12" s="17" customFormat="1" ht="18" customHeight="1" x14ac:dyDescent="0.25">
      <c r="A21" s="71">
        <v>7</v>
      </c>
      <c r="B21" s="165" t="s">
        <v>162</v>
      </c>
      <c r="C21" s="240" t="s">
        <v>352</v>
      </c>
      <c r="D21" s="167">
        <v>13764.244533795001</v>
      </c>
      <c r="E21" s="167">
        <v>13764.244534368934</v>
      </c>
      <c r="F21" s="246">
        <f t="shared" si="0"/>
        <v>4.1697347796798567E-9</v>
      </c>
      <c r="G21" s="167">
        <v>13764.244533795001</v>
      </c>
      <c r="H21" s="167">
        <f t="shared" si="2"/>
        <v>0</v>
      </c>
      <c r="I21" s="167">
        <f t="shared" si="1"/>
        <v>0</v>
      </c>
      <c r="J21" s="246"/>
      <c r="K21" s="167">
        <v>0</v>
      </c>
      <c r="L21" s="167">
        <v>0</v>
      </c>
    </row>
    <row r="22" spans="1:12" s="17" customFormat="1" ht="18" customHeight="1" x14ac:dyDescent="0.25">
      <c r="A22" s="71">
        <v>9</v>
      </c>
      <c r="B22" s="165" t="s">
        <v>90</v>
      </c>
      <c r="C22" s="240" t="s">
        <v>351</v>
      </c>
      <c r="D22" s="167">
        <v>1963.2714397575585</v>
      </c>
      <c r="E22" s="167">
        <v>1963.2714392226289</v>
      </c>
      <c r="F22" s="246">
        <f t="shared" si="0"/>
        <v>-2.7246855438534112E-8</v>
      </c>
      <c r="G22" s="167">
        <v>1963.2714395670002</v>
      </c>
      <c r="H22" s="167">
        <f t="shared" si="2"/>
        <v>0</v>
      </c>
      <c r="I22" s="167">
        <f t="shared" si="1"/>
        <v>0</v>
      </c>
      <c r="J22" s="246"/>
      <c r="K22" s="167">
        <v>0</v>
      </c>
      <c r="L22" s="167">
        <v>0</v>
      </c>
    </row>
    <row r="23" spans="1:12" s="17" customFormat="1" ht="18" customHeight="1" x14ac:dyDescent="0.25">
      <c r="A23" s="71">
        <v>10</v>
      </c>
      <c r="B23" s="165" t="s">
        <v>90</v>
      </c>
      <c r="C23" s="240" t="s">
        <v>350</v>
      </c>
      <c r="D23" s="167">
        <v>2604.137659297422</v>
      </c>
      <c r="E23" s="167">
        <v>2604.1376592584193</v>
      </c>
      <c r="F23" s="246">
        <f t="shared" si="0"/>
        <v>-1.4977246109992848E-9</v>
      </c>
      <c r="G23" s="167">
        <v>2604.1376594879998</v>
      </c>
      <c r="H23" s="167">
        <f t="shared" si="2"/>
        <v>0</v>
      </c>
      <c r="I23" s="167">
        <f t="shared" si="1"/>
        <v>0</v>
      </c>
      <c r="J23" s="246"/>
      <c r="K23" s="167">
        <v>0</v>
      </c>
      <c r="L23" s="167">
        <v>0</v>
      </c>
    </row>
    <row r="24" spans="1:12" s="17" customFormat="1" ht="18" customHeight="1" x14ac:dyDescent="0.25">
      <c r="A24" s="247">
        <v>11</v>
      </c>
      <c r="B24" s="165" t="s">
        <v>90</v>
      </c>
      <c r="C24" s="240" t="s">
        <v>349</v>
      </c>
      <c r="D24" s="167">
        <v>2088.7129588050002</v>
      </c>
      <c r="E24" s="167">
        <v>2088.7129593789323</v>
      </c>
      <c r="F24" s="246">
        <f t="shared" si="0"/>
        <v>2.7477781827656145E-8</v>
      </c>
      <c r="G24" s="167">
        <v>2088.7129588050002</v>
      </c>
      <c r="H24" s="167">
        <f t="shared" si="2"/>
        <v>0</v>
      </c>
      <c r="I24" s="167">
        <f t="shared" si="1"/>
        <v>0</v>
      </c>
      <c r="J24" s="246"/>
      <c r="K24" s="167">
        <v>0</v>
      </c>
      <c r="L24" s="167">
        <v>0</v>
      </c>
    </row>
    <row r="25" spans="1:12" s="17" customFormat="1" ht="18" customHeight="1" x14ac:dyDescent="0.25">
      <c r="A25" s="247">
        <v>12</v>
      </c>
      <c r="B25" s="165" t="s">
        <v>84</v>
      </c>
      <c r="C25" s="240" t="s">
        <v>348</v>
      </c>
      <c r="D25" s="167">
        <v>3438.5701006725585</v>
      </c>
      <c r="E25" s="167">
        <v>3438.5701007115613</v>
      </c>
      <c r="F25" s="246">
        <f t="shared" si="0"/>
        <v>1.1342677908032783E-9</v>
      </c>
      <c r="G25" s="167">
        <v>3438.5701004820003</v>
      </c>
      <c r="H25" s="167">
        <f t="shared" si="2"/>
        <v>5.578897344094003E-13</v>
      </c>
      <c r="I25" s="167">
        <f t="shared" si="1"/>
        <v>1.6224468836449002E-14</v>
      </c>
      <c r="J25" s="246"/>
      <c r="K25" s="167">
        <v>0</v>
      </c>
      <c r="L25" s="167">
        <v>5.578897344094003E-13</v>
      </c>
    </row>
    <row r="26" spans="1:12" s="17" customFormat="1" ht="18" customHeight="1" x14ac:dyDescent="0.25">
      <c r="A26" s="247">
        <v>13</v>
      </c>
      <c r="B26" s="165" t="s">
        <v>84</v>
      </c>
      <c r="C26" s="240" t="s">
        <v>347</v>
      </c>
      <c r="D26" s="167">
        <v>994.344466379854</v>
      </c>
      <c r="E26" s="167">
        <v>994.3444668757885</v>
      </c>
      <c r="F26" s="246">
        <f t="shared" si="0"/>
        <v>4.9875524155140738E-8</v>
      </c>
      <c r="G26" s="167">
        <v>994.34446676100004</v>
      </c>
      <c r="H26" s="167">
        <f t="shared" si="2"/>
        <v>0</v>
      </c>
      <c r="I26" s="167">
        <f t="shared" si="1"/>
        <v>0</v>
      </c>
      <c r="J26" s="246"/>
      <c r="K26" s="167">
        <v>0</v>
      </c>
      <c r="L26" s="167">
        <v>0</v>
      </c>
    </row>
    <row r="27" spans="1:12" s="17" customFormat="1" ht="18" customHeight="1" x14ac:dyDescent="0.25">
      <c r="A27" s="247">
        <v>14</v>
      </c>
      <c r="B27" s="165" t="s">
        <v>84</v>
      </c>
      <c r="C27" s="240" t="s">
        <v>346</v>
      </c>
      <c r="D27" s="167">
        <v>662.67651217500008</v>
      </c>
      <c r="E27" s="167">
        <v>662.67651274894615</v>
      </c>
      <c r="F27" s="246">
        <f t="shared" si="0"/>
        <v>8.6610299376843614E-8</v>
      </c>
      <c r="G27" s="167">
        <v>662.67651217500008</v>
      </c>
      <c r="H27" s="167">
        <f t="shared" si="2"/>
        <v>0</v>
      </c>
      <c r="I27" s="167">
        <f t="shared" si="1"/>
        <v>0</v>
      </c>
      <c r="J27" s="246"/>
      <c r="K27" s="167">
        <v>0</v>
      </c>
      <c r="L27" s="167">
        <v>0</v>
      </c>
    </row>
    <row r="28" spans="1:12" s="17" customFormat="1" ht="18" customHeight="1" x14ac:dyDescent="0.25">
      <c r="A28" s="247">
        <v>15</v>
      </c>
      <c r="B28" s="165" t="s">
        <v>84</v>
      </c>
      <c r="C28" s="240" t="s">
        <v>345</v>
      </c>
      <c r="D28" s="167">
        <v>1233.6541098151442</v>
      </c>
      <c r="E28" s="167">
        <v>1233.6541098931577</v>
      </c>
      <c r="F28" s="246">
        <f t="shared" si="0"/>
        <v>6.3237592939913156E-9</v>
      </c>
      <c r="G28" s="167">
        <v>1233.654109434</v>
      </c>
      <c r="H28" s="167">
        <f t="shared" si="2"/>
        <v>0</v>
      </c>
      <c r="I28" s="167">
        <f t="shared" si="1"/>
        <v>0</v>
      </c>
      <c r="J28" s="246"/>
      <c r="K28" s="167">
        <v>0</v>
      </c>
      <c r="L28" s="167">
        <v>0</v>
      </c>
    </row>
    <row r="29" spans="1:12" s="17" customFormat="1" ht="18" customHeight="1" x14ac:dyDescent="0.25">
      <c r="A29" s="247">
        <v>16</v>
      </c>
      <c r="B29" s="165" t="s">
        <v>84</v>
      </c>
      <c r="C29" s="240" t="s">
        <v>344</v>
      </c>
      <c r="D29" s="167">
        <v>1423.3175356950001</v>
      </c>
      <c r="E29" s="167">
        <v>1423.317536268946</v>
      </c>
      <c r="F29" s="246">
        <f t="shared" si="0"/>
        <v>4.0324522387891193E-8</v>
      </c>
      <c r="G29" s="167">
        <v>1423.3175356950001</v>
      </c>
      <c r="H29" s="167">
        <f t="shared" si="2"/>
        <v>2.7894486720470015E-13</v>
      </c>
      <c r="I29" s="167">
        <f t="shared" si="1"/>
        <v>1.9598217551363853E-14</v>
      </c>
      <c r="J29" s="246"/>
      <c r="K29" s="167">
        <v>0</v>
      </c>
      <c r="L29" s="167">
        <v>2.7894486720470015E-13</v>
      </c>
    </row>
    <row r="30" spans="1:12" s="17" customFormat="1" ht="18" customHeight="1" x14ac:dyDescent="0.25">
      <c r="A30" s="247">
        <v>17</v>
      </c>
      <c r="B30" s="165" t="s">
        <v>90</v>
      </c>
      <c r="C30" s="240" t="s">
        <v>343</v>
      </c>
      <c r="D30" s="167">
        <v>874.35254660242606</v>
      </c>
      <c r="E30" s="167">
        <v>874.35254713736731</v>
      </c>
      <c r="F30" s="246">
        <f t="shared" si="0"/>
        <v>6.1181410160315863E-8</v>
      </c>
      <c r="G30" s="167">
        <v>874.3525467930001</v>
      </c>
      <c r="H30" s="167">
        <f t="shared" si="2"/>
        <v>0</v>
      </c>
      <c r="I30" s="167">
        <f t="shared" si="1"/>
        <v>0</v>
      </c>
      <c r="J30" s="246"/>
      <c r="K30" s="167">
        <v>0</v>
      </c>
      <c r="L30" s="167">
        <v>0</v>
      </c>
    </row>
    <row r="31" spans="1:12" s="17" customFormat="1" ht="18" customHeight="1" x14ac:dyDescent="0.25">
      <c r="A31" s="247">
        <v>18</v>
      </c>
      <c r="B31" s="165" t="s">
        <v>90</v>
      </c>
      <c r="C31" s="240" t="s">
        <v>342</v>
      </c>
      <c r="D31" s="167">
        <v>807.86402006242611</v>
      </c>
      <c r="E31" s="167">
        <v>807.86402059736736</v>
      </c>
      <c r="F31" s="246">
        <f t="shared" si="0"/>
        <v>6.6216742311553389E-8</v>
      </c>
      <c r="G31" s="167">
        <v>807.86402025300015</v>
      </c>
      <c r="H31" s="167">
        <f t="shared" si="2"/>
        <v>1.3947243360235007E-13</v>
      </c>
      <c r="I31" s="167">
        <f t="shared" si="1"/>
        <v>1.7264345242064191E-14</v>
      </c>
      <c r="J31" s="246"/>
      <c r="K31" s="167">
        <v>0</v>
      </c>
      <c r="L31" s="167">
        <v>1.3947243360235007E-13</v>
      </c>
    </row>
    <row r="32" spans="1:12" s="17" customFormat="1" ht="18" customHeight="1" x14ac:dyDescent="0.25">
      <c r="A32" s="247">
        <v>19</v>
      </c>
      <c r="B32" s="165" t="s">
        <v>90</v>
      </c>
      <c r="C32" s="240" t="s">
        <v>341</v>
      </c>
      <c r="D32" s="167">
        <v>543.32129808000002</v>
      </c>
      <c r="E32" s="167">
        <v>543.32129808000002</v>
      </c>
      <c r="F32" s="246">
        <f t="shared" si="0"/>
        <v>0</v>
      </c>
      <c r="G32" s="167">
        <v>543.32129808000002</v>
      </c>
      <c r="H32" s="167">
        <f t="shared" si="2"/>
        <v>0</v>
      </c>
      <c r="I32" s="167">
        <f t="shared" si="1"/>
        <v>0</v>
      </c>
      <c r="J32" s="246"/>
      <c r="K32" s="167">
        <v>0</v>
      </c>
      <c r="L32" s="167">
        <v>0</v>
      </c>
    </row>
    <row r="33" spans="1:12" s="17" customFormat="1" ht="18" customHeight="1" x14ac:dyDescent="0.25">
      <c r="A33" s="247">
        <v>20</v>
      </c>
      <c r="B33" s="165" t="s">
        <v>90</v>
      </c>
      <c r="C33" s="240" t="s">
        <v>340</v>
      </c>
      <c r="D33" s="167">
        <v>553.93842789000007</v>
      </c>
      <c r="E33" s="167">
        <v>553.93842789000007</v>
      </c>
      <c r="F33" s="246">
        <f t="shared" si="0"/>
        <v>0</v>
      </c>
      <c r="G33" s="167">
        <v>553.93842789000007</v>
      </c>
      <c r="H33" s="167">
        <f t="shared" si="2"/>
        <v>-6.9736216801175037E-14</v>
      </c>
      <c r="I33" s="167">
        <f t="shared" si="1"/>
        <v>-1.2589163937733366E-14</v>
      </c>
      <c r="J33" s="246"/>
      <c r="K33" s="167">
        <v>0</v>
      </c>
      <c r="L33" s="167">
        <v>-6.9736216801175037E-14</v>
      </c>
    </row>
    <row r="34" spans="1:12" s="17" customFormat="1" ht="18" customHeight="1" x14ac:dyDescent="0.25">
      <c r="A34" s="247">
        <v>21</v>
      </c>
      <c r="B34" s="165" t="s">
        <v>84</v>
      </c>
      <c r="C34" s="240" t="s">
        <v>339</v>
      </c>
      <c r="D34" s="167">
        <v>716.03920454985382</v>
      </c>
      <c r="E34" s="167">
        <v>716.03920504578855</v>
      </c>
      <c r="F34" s="246">
        <f t="shared" si="0"/>
        <v>6.9260835289242095E-8</v>
      </c>
      <c r="G34" s="167">
        <v>716.03920493100009</v>
      </c>
      <c r="H34" s="167">
        <f t="shared" si="2"/>
        <v>1.3947243360235007E-13</v>
      </c>
      <c r="I34" s="167">
        <f t="shared" si="1"/>
        <v>1.9478323619644714E-14</v>
      </c>
      <c r="J34" s="246"/>
      <c r="K34" s="167">
        <v>0</v>
      </c>
      <c r="L34" s="167">
        <v>1.3947243360235007E-13</v>
      </c>
    </row>
    <row r="35" spans="1:12" s="17" customFormat="1" ht="18" customHeight="1" x14ac:dyDescent="0.25">
      <c r="A35" s="247">
        <v>22</v>
      </c>
      <c r="B35" s="165" t="s">
        <v>84</v>
      </c>
      <c r="C35" s="240" t="s">
        <v>338</v>
      </c>
      <c r="D35" s="167">
        <v>883.08908099999996</v>
      </c>
      <c r="E35" s="167">
        <v>883.08908099999996</v>
      </c>
      <c r="F35" s="246">
        <f t="shared" si="0"/>
        <v>0</v>
      </c>
      <c r="G35" s="167">
        <v>883.08908099999996</v>
      </c>
      <c r="H35" s="167">
        <f t="shared" si="2"/>
        <v>0</v>
      </c>
      <c r="I35" s="167">
        <f t="shared" si="1"/>
        <v>0</v>
      </c>
      <c r="J35" s="246"/>
      <c r="K35" s="167">
        <v>0</v>
      </c>
      <c r="L35" s="167">
        <v>0</v>
      </c>
    </row>
    <row r="36" spans="1:12" s="17" customFormat="1" ht="18" customHeight="1" x14ac:dyDescent="0.25">
      <c r="A36" s="247">
        <v>23</v>
      </c>
      <c r="B36" s="165" t="s">
        <v>84</v>
      </c>
      <c r="C36" s="240" t="s">
        <v>337</v>
      </c>
      <c r="D36" s="167">
        <v>477.75553083</v>
      </c>
      <c r="E36" s="167">
        <v>477.75553083</v>
      </c>
      <c r="F36" s="246">
        <f t="shared" si="0"/>
        <v>0</v>
      </c>
      <c r="G36" s="167">
        <v>477.75553083</v>
      </c>
      <c r="H36" s="167">
        <f t="shared" si="2"/>
        <v>6.9736216801175037E-14</v>
      </c>
      <c r="I36" s="167">
        <f t="shared" si="1"/>
        <v>1.4596632022244302E-14</v>
      </c>
      <c r="J36" s="246"/>
      <c r="K36" s="167">
        <v>0</v>
      </c>
      <c r="L36" s="167">
        <v>6.9736216801175037E-14</v>
      </c>
    </row>
    <row r="37" spans="1:12" s="17" customFormat="1" ht="18" customHeight="1" x14ac:dyDescent="0.25">
      <c r="A37" s="247">
        <v>24</v>
      </c>
      <c r="B37" s="165" t="s">
        <v>84</v>
      </c>
      <c r="C37" s="240" t="s">
        <v>336</v>
      </c>
      <c r="D37" s="167">
        <v>866.2389785401441</v>
      </c>
      <c r="E37" s="167">
        <v>866.23897804420972</v>
      </c>
      <c r="F37" s="246">
        <f t="shared" si="0"/>
        <v>-5.7251440921390895E-8</v>
      </c>
      <c r="G37" s="167">
        <v>866.23897815900011</v>
      </c>
      <c r="H37" s="167">
        <f t="shared" si="2"/>
        <v>0</v>
      </c>
      <c r="I37" s="167">
        <f t="shared" si="1"/>
        <v>0</v>
      </c>
      <c r="J37" s="246"/>
      <c r="K37" s="167">
        <v>0</v>
      </c>
      <c r="L37" s="167">
        <v>0</v>
      </c>
    </row>
    <row r="38" spans="1:12" s="17" customFormat="1" ht="18" customHeight="1" x14ac:dyDescent="0.25">
      <c r="A38" s="247">
        <v>25</v>
      </c>
      <c r="B38" s="165" t="s">
        <v>92</v>
      </c>
      <c r="C38" s="240" t="s">
        <v>335</v>
      </c>
      <c r="D38" s="167">
        <v>2579.667853462422</v>
      </c>
      <c r="E38" s="167">
        <v>2579.6678539973518</v>
      </c>
      <c r="F38" s="246">
        <f t="shared" si="0"/>
        <v>2.0736393935294473E-8</v>
      </c>
      <c r="G38" s="167">
        <v>2579.6678536530003</v>
      </c>
      <c r="H38" s="167">
        <f t="shared" si="2"/>
        <v>0</v>
      </c>
      <c r="I38" s="167">
        <f t="shared" si="1"/>
        <v>0</v>
      </c>
      <c r="J38" s="246"/>
      <c r="K38" s="167">
        <v>0</v>
      </c>
      <c r="L38" s="167">
        <v>0</v>
      </c>
    </row>
    <row r="39" spans="1:12" s="17" customFormat="1" ht="18" customHeight="1" x14ac:dyDescent="0.25">
      <c r="A39" s="247">
        <v>26</v>
      </c>
      <c r="B39" s="165" t="s">
        <v>334</v>
      </c>
      <c r="C39" s="240" t="s">
        <v>333</v>
      </c>
      <c r="D39" s="167">
        <v>2253.7192400550002</v>
      </c>
      <c r="E39" s="167">
        <v>2253.7192406289323</v>
      </c>
      <c r="F39" s="246">
        <f t="shared" si="0"/>
        <v>2.5466007969043858E-8</v>
      </c>
      <c r="G39" s="167">
        <v>2253.7192400550002</v>
      </c>
      <c r="H39" s="167">
        <f t="shared" si="2"/>
        <v>2.7894486720470015E-13</v>
      </c>
      <c r="I39" s="167">
        <f t="shared" si="1"/>
        <v>1.2377090374702424E-14</v>
      </c>
      <c r="J39" s="246"/>
      <c r="K39" s="167">
        <v>0</v>
      </c>
      <c r="L39" s="167">
        <v>2.7894486720470015E-13</v>
      </c>
    </row>
    <row r="40" spans="1:12" s="17" customFormat="1" ht="18" customHeight="1" x14ac:dyDescent="0.25">
      <c r="A40" s="247">
        <v>27</v>
      </c>
      <c r="B40" s="165" t="s">
        <v>90</v>
      </c>
      <c r="C40" s="240" t="s">
        <v>634</v>
      </c>
      <c r="D40" s="167">
        <v>2393.4947772748442</v>
      </c>
      <c r="E40" s="167">
        <v>2393.4947771968382</v>
      </c>
      <c r="F40" s="246">
        <f t="shared" si="0"/>
        <v>-3.2590889986749971E-9</v>
      </c>
      <c r="G40" s="167">
        <v>2393.4947776560002</v>
      </c>
      <c r="H40" s="167">
        <f t="shared" si="2"/>
        <v>2.7894486720470015E-13</v>
      </c>
      <c r="I40" s="167">
        <f t="shared" si="1"/>
        <v>1.1654291869037992E-14</v>
      </c>
      <c r="J40" s="246"/>
      <c r="K40" s="167">
        <v>0</v>
      </c>
      <c r="L40" s="167">
        <v>2.7894486720470015E-13</v>
      </c>
    </row>
    <row r="41" spans="1:12" s="17" customFormat="1" ht="18" customHeight="1" x14ac:dyDescent="0.25">
      <c r="A41" s="247">
        <v>28</v>
      </c>
      <c r="B41" s="165" t="s">
        <v>90</v>
      </c>
      <c r="C41" s="240" t="s">
        <v>331</v>
      </c>
      <c r="D41" s="167">
        <v>6551.4143180101364</v>
      </c>
      <c r="E41" s="167">
        <v>6551.4143175142099</v>
      </c>
      <c r="F41" s="246">
        <f t="shared" si="0"/>
        <v>-7.5697670354202273E-9</v>
      </c>
      <c r="G41" s="167">
        <v>6551.4143176290008</v>
      </c>
      <c r="H41" s="167">
        <f t="shared" si="2"/>
        <v>-1.1157794688188006E-12</v>
      </c>
      <c r="I41" s="167">
        <f t="shared" si="1"/>
        <v>-1.7031123582520705E-14</v>
      </c>
      <c r="J41" s="246"/>
      <c r="K41" s="167">
        <v>0</v>
      </c>
      <c r="L41" s="167">
        <v>-1.1157794688188006E-12</v>
      </c>
    </row>
    <row r="42" spans="1:12" s="17" customFormat="1" ht="18" customHeight="1" x14ac:dyDescent="0.25">
      <c r="A42" s="247">
        <v>29</v>
      </c>
      <c r="B42" s="165" t="s">
        <v>90</v>
      </c>
      <c r="C42" s="240" t="s">
        <v>330</v>
      </c>
      <c r="D42" s="167">
        <v>875.96809239014419</v>
      </c>
      <c r="E42" s="167">
        <v>875.96809189420969</v>
      </c>
      <c r="F42" s="246">
        <f t="shared" si="0"/>
        <v>-5.6615590438013896E-8</v>
      </c>
      <c r="G42" s="167">
        <v>875.96809200900009</v>
      </c>
      <c r="H42" s="167">
        <f t="shared" si="2"/>
        <v>-2.7894486720470015E-13</v>
      </c>
      <c r="I42" s="167">
        <f t="shared" si="1"/>
        <v>-3.1844181287643088E-14</v>
      </c>
      <c r="J42" s="246"/>
      <c r="K42" s="167">
        <v>0</v>
      </c>
      <c r="L42" s="167">
        <v>-2.7894486720470015E-13</v>
      </c>
    </row>
    <row r="43" spans="1:12" s="17" customFormat="1" ht="18" customHeight="1" x14ac:dyDescent="0.25">
      <c r="A43" s="247">
        <v>30</v>
      </c>
      <c r="B43" s="165" t="s">
        <v>90</v>
      </c>
      <c r="C43" s="240" t="s">
        <v>329</v>
      </c>
      <c r="D43" s="167">
        <v>2584.9585369201363</v>
      </c>
      <c r="E43" s="167">
        <v>2584.9585364242098</v>
      </c>
      <c r="F43" s="246">
        <f t="shared" si="0"/>
        <v>-1.9185080191164161E-8</v>
      </c>
      <c r="G43" s="167">
        <v>2584.9585365389999</v>
      </c>
      <c r="H43" s="167">
        <f t="shared" si="2"/>
        <v>0</v>
      </c>
      <c r="I43" s="167">
        <f t="shared" si="1"/>
        <v>0</v>
      </c>
      <c r="J43" s="246"/>
      <c r="K43" s="167">
        <v>0</v>
      </c>
      <c r="L43" s="167">
        <v>0</v>
      </c>
    </row>
    <row r="44" spans="1:12" s="17" customFormat="1" ht="18" customHeight="1" x14ac:dyDescent="0.25">
      <c r="A44" s="247">
        <v>31</v>
      </c>
      <c r="B44" s="165" t="s">
        <v>90</v>
      </c>
      <c r="C44" s="240" t="s">
        <v>328</v>
      </c>
      <c r="D44" s="167">
        <v>5408.4052817401371</v>
      </c>
      <c r="E44" s="167">
        <v>5408.4052812442096</v>
      </c>
      <c r="F44" s="246">
        <f t="shared" si="0"/>
        <v>-9.1695682158388081E-9</v>
      </c>
      <c r="G44" s="167">
        <v>5408.4052617300003</v>
      </c>
      <c r="H44" s="167">
        <f t="shared" si="2"/>
        <v>0</v>
      </c>
      <c r="I44" s="167">
        <f t="shared" si="1"/>
        <v>0</v>
      </c>
      <c r="J44" s="246"/>
      <c r="K44" s="167">
        <v>0</v>
      </c>
      <c r="L44" s="167">
        <v>0</v>
      </c>
    </row>
    <row r="45" spans="1:12" s="17" customFormat="1" ht="18" customHeight="1" x14ac:dyDescent="0.25">
      <c r="A45" s="247">
        <v>32</v>
      </c>
      <c r="B45" s="165" t="s">
        <v>84</v>
      </c>
      <c r="C45" s="240" t="s">
        <v>327</v>
      </c>
      <c r="D45" s="167">
        <v>1262.1435813375722</v>
      </c>
      <c r="E45" s="167">
        <v>1262.1435808026308</v>
      </c>
      <c r="F45" s="246">
        <f t="shared" si="0"/>
        <v>-4.2383561549286242E-8</v>
      </c>
      <c r="G45" s="167">
        <v>1262.1436204049999</v>
      </c>
      <c r="H45" s="167">
        <f t="shared" si="2"/>
        <v>0</v>
      </c>
      <c r="I45" s="167">
        <f t="shared" si="1"/>
        <v>0</v>
      </c>
      <c r="J45" s="246"/>
      <c r="K45" s="167">
        <v>0</v>
      </c>
      <c r="L45" s="167">
        <v>0</v>
      </c>
    </row>
    <row r="46" spans="1:12" s="17" customFormat="1" ht="18" customHeight="1" x14ac:dyDescent="0.25">
      <c r="A46" s="247">
        <v>33</v>
      </c>
      <c r="B46" s="165" t="s">
        <v>84</v>
      </c>
      <c r="C46" s="240" t="s">
        <v>326</v>
      </c>
      <c r="D46" s="167">
        <v>1523.0800043624261</v>
      </c>
      <c r="E46" s="167">
        <v>1523.0800048973672</v>
      </c>
      <c r="F46" s="246">
        <f t="shared" si="0"/>
        <v>3.5122326380587765E-8</v>
      </c>
      <c r="G46" s="167">
        <v>1523.080004553</v>
      </c>
      <c r="H46" s="167">
        <f t="shared" si="2"/>
        <v>0</v>
      </c>
      <c r="I46" s="167">
        <f t="shared" si="1"/>
        <v>0</v>
      </c>
      <c r="J46" s="246"/>
      <c r="K46" s="167">
        <v>0</v>
      </c>
      <c r="L46" s="167">
        <v>0</v>
      </c>
    </row>
    <row r="47" spans="1:12" s="17" customFormat="1" ht="18" customHeight="1" x14ac:dyDescent="0.25">
      <c r="A47" s="247">
        <v>34</v>
      </c>
      <c r="B47" s="165" t="s">
        <v>84</v>
      </c>
      <c r="C47" s="240" t="s">
        <v>325</v>
      </c>
      <c r="D47" s="167">
        <v>1423.0026474675722</v>
      </c>
      <c r="E47" s="167">
        <v>1423.0026469326308</v>
      </c>
      <c r="F47" s="246">
        <f t="shared" si="0"/>
        <v>-3.7592442936329462E-8</v>
      </c>
      <c r="G47" s="167">
        <v>1423.002627648</v>
      </c>
      <c r="H47" s="167">
        <f t="shared" si="2"/>
        <v>-2.7894486720470015E-13</v>
      </c>
      <c r="I47" s="167">
        <f t="shared" si="1"/>
        <v>-1.9602554345628441E-14</v>
      </c>
      <c r="J47" s="246"/>
      <c r="K47" s="167">
        <v>0</v>
      </c>
      <c r="L47" s="167">
        <v>-2.7894486720470015E-13</v>
      </c>
    </row>
    <row r="48" spans="1:12" s="17" customFormat="1" ht="18" customHeight="1" x14ac:dyDescent="0.25">
      <c r="A48" s="247">
        <v>35</v>
      </c>
      <c r="B48" s="165" t="s">
        <v>84</v>
      </c>
      <c r="C48" s="240" t="s">
        <v>324</v>
      </c>
      <c r="D48" s="167">
        <v>794.92472047485387</v>
      </c>
      <c r="E48" s="167">
        <v>794.92472039684037</v>
      </c>
      <c r="F48" s="246">
        <f t="shared" si="0"/>
        <v>-9.8139452120449278E-9</v>
      </c>
      <c r="G48" s="167">
        <v>794.92472085600002</v>
      </c>
      <c r="H48" s="167">
        <f t="shared" si="2"/>
        <v>0</v>
      </c>
      <c r="I48" s="167">
        <f t="shared" si="1"/>
        <v>0</v>
      </c>
      <c r="J48" s="246"/>
      <c r="K48" s="167">
        <v>0</v>
      </c>
      <c r="L48" s="167">
        <v>0</v>
      </c>
    </row>
    <row r="49" spans="1:12" s="17" customFormat="1" ht="18" customHeight="1" x14ac:dyDescent="0.25">
      <c r="A49" s="247">
        <v>36</v>
      </c>
      <c r="B49" s="165" t="s">
        <v>84</v>
      </c>
      <c r="C49" s="240" t="s">
        <v>323</v>
      </c>
      <c r="D49" s="167">
        <v>168.58015329014555</v>
      </c>
      <c r="E49" s="167">
        <v>168.58015279421036</v>
      </c>
      <c r="F49" s="246">
        <f t="shared" si="0"/>
        <v>-2.9418360725230741E-7</v>
      </c>
      <c r="G49" s="167">
        <v>168.58015290900002</v>
      </c>
      <c r="H49" s="167">
        <f t="shared" si="2"/>
        <v>3.4868108400587519E-14</v>
      </c>
      <c r="I49" s="167">
        <f t="shared" si="1"/>
        <v>2.0683400639191386E-14</v>
      </c>
      <c r="J49" s="246"/>
      <c r="K49" s="167">
        <v>0</v>
      </c>
      <c r="L49" s="167">
        <v>3.4868108400587519E-14</v>
      </c>
    </row>
    <row r="50" spans="1:12" s="17" customFormat="1" ht="18" customHeight="1" x14ac:dyDescent="0.25">
      <c r="A50" s="247">
        <v>37</v>
      </c>
      <c r="B50" s="165" t="s">
        <v>84</v>
      </c>
      <c r="C50" s="240" t="s">
        <v>322</v>
      </c>
      <c r="D50" s="167">
        <v>3399.2473440298445</v>
      </c>
      <c r="E50" s="167">
        <v>3399.247344525771</v>
      </c>
      <c r="F50" s="246">
        <f t="shared" si="0"/>
        <v>1.4589303987122548E-8</v>
      </c>
      <c r="G50" s="167">
        <v>3399.2473051530001</v>
      </c>
      <c r="H50" s="167">
        <f t="shared" si="2"/>
        <v>0</v>
      </c>
      <c r="I50" s="167">
        <f t="shared" si="1"/>
        <v>0</v>
      </c>
      <c r="J50" s="246"/>
      <c r="K50" s="167">
        <v>0</v>
      </c>
      <c r="L50" s="167">
        <v>0</v>
      </c>
    </row>
    <row r="51" spans="1:12" s="17" customFormat="1" ht="18" customHeight="1" x14ac:dyDescent="0.25">
      <c r="A51" s="247">
        <v>38</v>
      </c>
      <c r="B51" s="165" t="s">
        <v>102</v>
      </c>
      <c r="C51" s="240" t="s">
        <v>321</v>
      </c>
      <c r="D51" s="167">
        <v>2234.1425513400004</v>
      </c>
      <c r="E51" s="167">
        <v>2234.1425513400004</v>
      </c>
      <c r="F51" s="246">
        <f t="shared" si="0"/>
        <v>0</v>
      </c>
      <c r="G51" s="167">
        <v>2234.1425513400004</v>
      </c>
      <c r="H51" s="167">
        <f t="shared" si="2"/>
        <v>2.7894486720470015E-13</v>
      </c>
      <c r="I51" s="167">
        <f t="shared" si="1"/>
        <v>1.2485544713223147E-14</v>
      </c>
      <c r="J51" s="246"/>
      <c r="K51" s="167">
        <v>0</v>
      </c>
      <c r="L51" s="167">
        <v>2.7894486720470015E-13</v>
      </c>
    </row>
    <row r="52" spans="1:12" s="17" customFormat="1" ht="18" customHeight="1" x14ac:dyDescent="0.25">
      <c r="A52" s="247">
        <v>39</v>
      </c>
      <c r="B52" s="165" t="s">
        <v>90</v>
      </c>
      <c r="C52" s="240" t="s">
        <v>320</v>
      </c>
      <c r="D52" s="167">
        <v>1289.0860913700001</v>
      </c>
      <c r="E52" s="167">
        <v>1289.0860913700001</v>
      </c>
      <c r="F52" s="246">
        <f t="shared" si="0"/>
        <v>0</v>
      </c>
      <c r="G52" s="167">
        <v>1289.0860913700001</v>
      </c>
      <c r="H52" s="167">
        <f t="shared" si="2"/>
        <v>0</v>
      </c>
      <c r="I52" s="167">
        <f t="shared" si="1"/>
        <v>0</v>
      </c>
      <c r="J52" s="246"/>
      <c r="K52" s="167">
        <v>0</v>
      </c>
      <c r="L52" s="167">
        <v>0</v>
      </c>
    </row>
    <row r="53" spans="1:12" s="17" customFormat="1" ht="18" customHeight="1" x14ac:dyDescent="0.25">
      <c r="A53" s="247">
        <v>40</v>
      </c>
      <c r="B53" s="165" t="s">
        <v>90</v>
      </c>
      <c r="C53" s="240" t="s">
        <v>633</v>
      </c>
      <c r="D53" s="167">
        <v>290.56043169000003</v>
      </c>
      <c r="E53" s="167">
        <v>290.56043169000003</v>
      </c>
      <c r="F53" s="246">
        <f t="shared" si="0"/>
        <v>0</v>
      </c>
      <c r="G53" s="167">
        <v>290.56043169000003</v>
      </c>
      <c r="H53" s="167">
        <f t="shared" si="2"/>
        <v>-3.4868108400587519E-14</v>
      </c>
      <c r="I53" s="167">
        <f t="shared" si="1"/>
        <v>-1.2000294808822568E-14</v>
      </c>
      <c r="J53" s="246"/>
      <c r="K53" s="167">
        <v>0</v>
      </c>
      <c r="L53" s="167">
        <v>-3.4868108400587519E-14</v>
      </c>
    </row>
    <row r="54" spans="1:12" s="17" customFormat="1" ht="18" customHeight="1" x14ac:dyDescent="0.25">
      <c r="A54" s="247">
        <v>41</v>
      </c>
      <c r="B54" s="165" t="s">
        <v>90</v>
      </c>
      <c r="C54" s="240" t="s">
        <v>632</v>
      </c>
      <c r="D54" s="167">
        <v>4854.3386564700004</v>
      </c>
      <c r="E54" s="167">
        <v>4854.3386564700004</v>
      </c>
      <c r="F54" s="246">
        <f t="shared" si="0"/>
        <v>0</v>
      </c>
      <c r="G54" s="167">
        <v>4854.3386564700004</v>
      </c>
      <c r="H54" s="167">
        <f t="shared" si="2"/>
        <v>5.578897344094003E-13</v>
      </c>
      <c r="I54" s="167">
        <f t="shared" si="1"/>
        <v>1.149260020550542E-14</v>
      </c>
      <c r="J54" s="246"/>
      <c r="K54" s="167">
        <v>0</v>
      </c>
      <c r="L54" s="167">
        <v>5.578897344094003E-13</v>
      </c>
    </row>
    <row r="55" spans="1:12" s="17" customFormat="1" ht="18" customHeight="1" x14ac:dyDescent="0.25">
      <c r="A55" s="247">
        <v>42</v>
      </c>
      <c r="B55" s="165" t="s">
        <v>90</v>
      </c>
      <c r="C55" s="240" t="s">
        <v>317</v>
      </c>
      <c r="D55" s="167">
        <v>2108.106548017422</v>
      </c>
      <c r="E55" s="167">
        <v>2108.1065479784193</v>
      </c>
      <c r="F55" s="246">
        <f t="shared" si="0"/>
        <v>-1.8501253862268641E-9</v>
      </c>
      <c r="G55" s="167">
        <v>2108.1065482080003</v>
      </c>
      <c r="H55" s="167">
        <f t="shared" si="2"/>
        <v>5.578897344094003E-13</v>
      </c>
      <c r="I55" s="167">
        <f t="shared" si="1"/>
        <v>2.6464019806987071E-14</v>
      </c>
      <c r="J55" s="246"/>
      <c r="K55" s="167">
        <v>0</v>
      </c>
      <c r="L55" s="167">
        <v>5.578897344094003E-13</v>
      </c>
    </row>
    <row r="56" spans="1:12" s="17" customFormat="1" ht="18" customHeight="1" x14ac:dyDescent="0.25">
      <c r="A56" s="247">
        <v>43</v>
      </c>
      <c r="B56" s="165" t="s">
        <v>90</v>
      </c>
      <c r="C56" s="240" t="s">
        <v>316</v>
      </c>
      <c r="D56" s="167">
        <v>858.76403904000006</v>
      </c>
      <c r="E56" s="167">
        <v>858.76403904000006</v>
      </c>
      <c r="F56" s="246">
        <f t="shared" si="0"/>
        <v>0</v>
      </c>
      <c r="G56" s="167">
        <v>858.76403904000006</v>
      </c>
      <c r="H56" s="167">
        <f t="shared" si="2"/>
        <v>-2.7894486720470015E-13</v>
      </c>
      <c r="I56" s="167">
        <f t="shared" si="1"/>
        <v>-3.2482131822442006E-14</v>
      </c>
      <c r="J56" s="246"/>
      <c r="K56" s="167">
        <v>0</v>
      </c>
      <c r="L56" s="167">
        <v>-2.7894486720470015E-13</v>
      </c>
    </row>
    <row r="57" spans="1:12" s="17" customFormat="1" ht="18" customHeight="1" x14ac:dyDescent="0.25">
      <c r="A57" s="247">
        <v>44</v>
      </c>
      <c r="B57" s="165" t="s">
        <v>84</v>
      </c>
      <c r="C57" s="240" t="s">
        <v>315</v>
      </c>
      <c r="D57" s="167">
        <v>431.77911300000005</v>
      </c>
      <c r="E57" s="167">
        <v>431.77911300000005</v>
      </c>
      <c r="F57" s="246">
        <f t="shared" si="0"/>
        <v>0</v>
      </c>
      <c r="G57" s="167">
        <v>431.77911300000005</v>
      </c>
      <c r="H57" s="167">
        <f t="shared" si="2"/>
        <v>0</v>
      </c>
      <c r="I57" s="167">
        <f t="shared" si="1"/>
        <v>0</v>
      </c>
      <c r="J57" s="246"/>
      <c r="K57" s="167">
        <v>0</v>
      </c>
      <c r="L57" s="167">
        <v>0</v>
      </c>
    </row>
    <row r="58" spans="1:12" s="17" customFormat="1" ht="18" customHeight="1" x14ac:dyDescent="0.25">
      <c r="A58" s="247">
        <v>45</v>
      </c>
      <c r="B58" s="165" t="s">
        <v>84</v>
      </c>
      <c r="C58" s="240" t="s">
        <v>314</v>
      </c>
      <c r="D58" s="167">
        <v>1124.61528924</v>
      </c>
      <c r="E58" s="167">
        <v>1124.61528924</v>
      </c>
      <c r="F58" s="246">
        <f t="shared" si="0"/>
        <v>0</v>
      </c>
      <c r="G58" s="167">
        <v>1124.61528924</v>
      </c>
      <c r="H58" s="167">
        <f t="shared" si="2"/>
        <v>1.3947243360235007E-13</v>
      </c>
      <c r="I58" s="167">
        <f t="shared" si="1"/>
        <v>1.240179063336438E-14</v>
      </c>
      <c r="J58" s="246"/>
      <c r="K58" s="167">
        <v>0</v>
      </c>
      <c r="L58" s="167">
        <v>1.3947243360235007E-13</v>
      </c>
    </row>
    <row r="59" spans="1:12" s="17" customFormat="1" ht="18" customHeight="1" x14ac:dyDescent="0.25">
      <c r="A59" s="247">
        <v>46</v>
      </c>
      <c r="B59" s="165" t="s">
        <v>84</v>
      </c>
      <c r="C59" s="240" t="s">
        <v>313</v>
      </c>
      <c r="D59" s="167">
        <v>420.09259527000006</v>
      </c>
      <c r="E59" s="167">
        <v>420.09259527000006</v>
      </c>
      <c r="F59" s="246">
        <f t="shared" si="0"/>
        <v>0</v>
      </c>
      <c r="G59" s="167">
        <v>420.09259527000006</v>
      </c>
      <c r="H59" s="167">
        <f t="shared" si="2"/>
        <v>0</v>
      </c>
      <c r="I59" s="167">
        <f t="shared" si="1"/>
        <v>0</v>
      </c>
      <c r="J59" s="246"/>
      <c r="K59" s="167">
        <v>0</v>
      </c>
      <c r="L59" s="167">
        <v>0</v>
      </c>
    </row>
    <row r="60" spans="1:12" s="17" customFormat="1" ht="18" customHeight="1" x14ac:dyDescent="0.25">
      <c r="A60" s="247">
        <v>47</v>
      </c>
      <c r="B60" s="165" t="s">
        <v>84</v>
      </c>
      <c r="C60" s="240" t="s">
        <v>312</v>
      </c>
      <c r="D60" s="167">
        <v>879.36196554742594</v>
      </c>
      <c r="E60" s="167">
        <v>879.36196550841919</v>
      </c>
      <c r="F60" s="246">
        <f t="shared" si="0"/>
        <v>-4.4357904016578686E-9</v>
      </c>
      <c r="G60" s="167">
        <v>879.36192648000008</v>
      </c>
      <c r="H60" s="167">
        <f t="shared" si="2"/>
        <v>2.7894486720470015E-13</v>
      </c>
      <c r="I60" s="167">
        <f t="shared" si="1"/>
        <v>3.1721279535148319E-14</v>
      </c>
      <c r="J60" s="246"/>
      <c r="K60" s="167">
        <v>0</v>
      </c>
      <c r="L60" s="167">
        <v>2.7894486720470015E-13</v>
      </c>
    </row>
    <row r="61" spans="1:12" s="17" customFormat="1" ht="18" customHeight="1" x14ac:dyDescent="0.25">
      <c r="A61" s="247">
        <v>48</v>
      </c>
      <c r="B61" s="165" t="s">
        <v>124</v>
      </c>
      <c r="C61" s="240" t="s">
        <v>311</v>
      </c>
      <c r="D61" s="167">
        <v>1099.2606671625722</v>
      </c>
      <c r="E61" s="167">
        <v>1099.2606672015788</v>
      </c>
      <c r="F61" s="246">
        <f t="shared" si="0"/>
        <v>3.5484504223859403E-9</v>
      </c>
      <c r="G61" s="167">
        <v>1099.2605884560001</v>
      </c>
      <c r="H61" s="167">
        <f t="shared" si="2"/>
        <v>-1.3947243360235007E-13</v>
      </c>
      <c r="I61" s="167">
        <f t="shared" si="1"/>
        <v>-1.2687839905835007E-14</v>
      </c>
      <c r="J61" s="246"/>
      <c r="K61" s="167">
        <v>0</v>
      </c>
      <c r="L61" s="167">
        <v>-1.3947243360235007E-13</v>
      </c>
    </row>
    <row r="62" spans="1:12" s="17" customFormat="1" ht="18" customHeight="1" x14ac:dyDescent="0.25">
      <c r="A62" s="247">
        <v>49</v>
      </c>
      <c r="B62" s="165" t="s">
        <v>90</v>
      </c>
      <c r="C62" s="240" t="s">
        <v>310</v>
      </c>
      <c r="D62" s="167">
        <v>2490.0560114098444</v>
      </c>
      <c r="E62" s="167">
        <v>2490.0560119057709</v>
      </c>
      <c r="F62" s="246">
        <f t="shared" si="0"/>
        <v>1.9916285509680165E-8</v>
      </c>
      <c r="G62" s="167">
        <v>2490.0560117910004</v>
      </c>
      <c r="H62" s="167">
        <f t="shared" si="2"/>
        <v>0</v>
      </c>
      <c r="I62" s="167">
        <f t="shared" si="1"/>
        <v>0</v>
      </c>
      <c r="J62" s="246"/>
      <c r="K62" s="167">
        <v>0</v>
      </c>
      <c r="L62" s="167">
        <v>0</v>
      </c>
    </row>
    <row r="63" spans="1:12" s="17" customFormat="1" ht="18" customHeight="1" x14ac:dyDescent="0.25">
      <c r="A63" s="247">
        <v>50</v>
      </c>
      <c r="B63" s="165" t="s">
        <v>90</v>
      </c>
      <c r="C63" s="240" t="s">
        <v>309</v>
      </c>
      <c r="D63" s="167">
        <v>2992.8781287524221</v>
      </c>
      <c r="E63" s="167">
        <v>2992.8781292873514</v>
      </c>
      <c r="F63" s="246">
        <f t="shared" si="0"/>
        <v>1.7873418300951016E-8</v>
      </c>
      <c r="G63" s="167">
        <v>2992.8781289429999</v>
      </c>
      <c r="H63" s="167">
        <f t="shared" si="2"/>
        <v>0</v>
      </c>
      <c r="I63" s="167">
        <f t="shared" si="1"/>
        <v>0</v>
      </c>
      <c r="J63" s="246"/>
      <c r="K63" s="167">
        <v>0</v>
      </c>
      <c r="L63" s="167">
        <v>0</v>
      </c>
    </row>
    <row r="64" spans="1:12" s="17" customFormat="1" ht="18" customHeight="1" x14ac:dyDescent="0.25">
      <c r="A64" s="247">
        <v>51</v>
      </c>
      <c r="B64" s="165" t="s">
        <v>90</v>
      </c>
      <c r="C64" s="240" t="s">
        <v>308</v>
      </c>
      <c r="D64" s="167">
        <v>561.86681634742604</v>
      </c>
      <c r="E64" s="167">
        <v>561.86681630841929</v>
      </c>
      <c r="F64" s="246">
        <f t="shared" si="0"/>
        <v>-6.9423435888893437E-9</v>
      </c>
      <c r="G64" s="167">
        <v>561.86681653800008</v>
      </c>
      <c r="H64" s="167">
        <f t="shared" si="2"/>
        <v>6.9736216801175037E-14</v>
      </c>
      <c r="I64" s="167">
        <f t="shared" si="1"/>
        <v>1.2411520804762301E-14</v>
      </c>
      <c r="J64" s="246"/>
      <c r="K64" s="167">
        <v>0</v>
      </c>
      <c r="L64" s="167">
        <v>6.9736216801175037E-14</v>
      </c>
    </row>
    <row r="65" spans="1:12" s="17" customFormat="1" ht="18" customHeight="1" x14ac:dyDescent="0.25">
      <c r="A65" s="247">
        <v>52</v>
      </c>
      <c r="B65" s="165" t="s">
        <v>90</v>
      </c>
      <c r="C65" s="240" t="s">
        <v>307</v>
      </c>
      <c r="D65" s="167">
        <v>540.11397855757207</v>
      </c>
      <c r="E65" s="167">
        <v>540.11397802263082</v>
      </c>
      <c r="F65" s="246">
        <f t="shared" si="0"/>
        <v>-9.9042281931360776E-8</v>
      </c>
      <c r="G65" s="167">
        <v>540.11397836700007</v>
      </c>
      <c r="H65" s="167">
        <f t="shared" si="2"/>
        <v>0</v>
      </c>
      <c r="I65" s="167">
        <f t="shared" si="1"/>
        <v>0</v>
      </c>
      <c r="J65" s="246"/>
      <c r="K65" s="167">
        <v>0</v>
      </c>
      <c r="L65" s="167">
        <v>0</v>
      </c>
    </row>
    <row r="66" spans="1:12" s="17" customFormat="1" ht="18" customHeight="1" x14ac:dyDescent="0.25">
      <c r="A66" s="247">
        <v>53</v>
      </c>
      <c r="B66" s="165" t="s">
        <v>90</v>
      </c>
      <c r="C66" s="240" t="s">
        <v>306</v>
      </c>
      <c r="D66" s="167">
        <v>327.20273022757209</v>
      </c>
      <c r="E66" s="167">
        <v>327.20272969263084</v>
      </c>
      <c r="F66" s="246">
        <f t="shared" si="0"/>
        <v>-1.6348923281839234E-7</v>
      </c>
      <c r="G66" s="167">
        <v>327.20273003700004</v>
      </c>
      <c r="H66" s="167">
        <f t="shared" si="2"/>
        <v>-6.9736216801175037E-14</v>
      </c>
      <c r="I66" s="167">
        <f t="shared" si="1"/>
        <v>-2.1312846890575808E-14</v>
      </c>
      <c r="J66" s="246"/>
      <c r="K66" s="167">
        <v>0</v>
      </c>
      <c r="L66" s="167">
        <v>-6.9736216801175037E-14</v>
      </c>
    </row>
    <row r="67" spans="1:12" s="17" customFormat="1" ht="18" customHeight="1" x14ac:dyDescent="0.25">
      <c r="A67" s="247">
        <v>54</v>
      </c>
      <c r="B67" s="165" t="s">
        <v>90</v>
      </c>
      <c r="C67" s="240" t="s">
        <v>305</v>
      </c>
      <c r="D67" s="167">
        <v>510.13060196985396</v>
      </c>
      <c r="E67" s="167">
        <v>510.13060246578851</v>
      </c>
      <c r="F67" s="246">
        <f t="shared" si="0"/>
        <v>9.7217167649432668E-8</v>
      </c>
      <c r="G67" s="167">
        <v>510.13060235100005</v>
      </c>
      <c r="H67" s="167">
        <f t="shared" si="2"/>
        <v>-1.3947243360235007E-13</v>
      </c>
      <c r="I67" s="167">
        <f t="shared" si="1"/>
        <v>-2.7340534547072906E-14</v>
      </c>
      <c r="J67" s="246"/>
      <c r="K67" s="167">
        <v>0</v>
      </c>
      <c r="L67" s="167">
        <v>-1.3947243360235007E-13</v>
      </c>
    </row>
    <row r="68" spans="1:12" s="17" customFormat="1" ht="18" customHeight="1" x14ac:dyDescent="0.25">
      <c r="A68" s="247">
        <v>55</v>
      </c>
      <c r="B68" s="165" t="s">
        <v>90</v>
      </c>
      <c r="C68" s="240" t="s">
        <v>304</v>
      </c>
      <c r="D68" s="167">
        <v>415.71917593514416</v>
      </c>
      <c r="E68" s="167">
        <v>415.71917601315766</v>
      </c>
      <c r="F68" s="246">
        <f t="shared" si="0"/>
        <v>1.8765916820484563E-8</v>
      </c>
      <c r="G68" s="167">
        <v>415.71917555400006</v>
      </c>
      <c r="H68" s="167">
        <f t="shared" si="2"/>
        <v>0</v>
      </c>
      <c r="I68" s="167">
        <f t="shared" si="1"/>
        <v>0</v>
      </c>
      <c r="J68" s="246"/>
      <c r="K68" s="167">
        <v>0</v>
      </c>
      <c r="L68" s="167">
        <v>0</v>
      </c>
    </row>
    <row r="69" spans="1:12" s="17" customFormat="1" ht="18" customHeight="1" x14ac:dyDescent="0.25">
      <c r="A69" s="247">
        <v>57</v>
      </c>
      <c r="B69" s="165" t="s">
        <v>90</v>
      </c>
      <c r="C69" s="240" t="s">
        <v>303</v>
      </c>
      <c r="D69" s="167">
        <v>270.067696612426</v>
      </c>
      <c r="E69" s="167">
        <v>270.06769714736726</v>
      </c>
      <c r="F69" s="246">
        <f t="shared" si="0"/>
        <v>1.9807673368177348E-7</v>
      </c>
      <c r="G69" s="167">
        <v>270.06769680299999</v>
      </c>
      <c r="H69" s="167">
        <f t="shared" si="2"/>
        <v>-6.9736216801175037E-14</v>
      </c>
      <c r="I69" s="167">
        <f t="shared" si="1"/>
        <v>-2.5821754151931108E-14</v>
      </c>
      <c r="J69" s="246"/>
      <c r="K69" s="167">
        <v>0</v>
      </c>
      <c r="L69" s="167">
        <v>-6.9736216801175037E-14</v>
      </c>
    </row>
    <row r="70" spans="1:12" s="17" customFormat="1" ht="18" customHeight="1" x14ac:dyDescent="0.25">
      <c r="A70" s="247">
        <v>58</v>
      </c>
      <c r="B70" s="165" t="s">
        <v>84</v>
      </c>
      <c r="C70" s="240" t="s">
        <v>302</v>
      </c>
      <c r="D70" s="167">
        <v>1530.6766236524259</v>
      </c>
      <c r="E70" s="167">
        <v>1530.6766241873672</v>
      </c>
      <c r="F70" s="246">
        <f t="shared" si="0"/>
        <v>3.4948016036651097E-8</v>
      </c>
      <c r="G70" s="167">
        <v>1530.676623843</v>
      </c>
      <c r="H70" s="167">
        <f t="shared" si="2"/>
        <v>0</v>
      </c>
      <c r="I70" s="167">
        <f t="shared" si="1"/>
        <v>0</v>
      </c>
      <c r="J70" s="246"/>
      <c r="K70" s="167">
        <v>0</v>
      </c>
      <c r="L70" s="167">
        <v>0</v>
      </c>
    </row>
    <row r="71" spans="1:12" s="17" customFormat="1" ht="18" customHeight="1" x14ac:dyDescent="0.25">
      <c r="A71" s="247">
        <v>59</v>
      </c>
      <c r="B71" s="165" t="s">
        <v>84</v>
      </c>
      <c r="C71" s="240" t="s">
        <v>301</v>
      </c>
      <c r="D71" s="167">
        <v>594.6138970575721</v>
      </c>
      <c r="E71" s="167">
        <v>594.61389652263085</v>
      </c>
      <c r="F71" s="246">
        <f t="shared" si="0"/>
        <v>-8.9964473204418027E-8</v>
      </c>
      <c r="G71" s="167">
        <v>594.61389686699999</v>
      </c>
      <c r="H71" s="167">
        <f t="shared" si="2"/>
        <v>1.3947243360235007E-13</v>
      </c>
      <c r="I71" s="167">
        <f t="shared" si="1"/>
        <v>2.345596603409382E-14</v>
      </c>
      <c r="J71" s="246"/>
      <c r="K71" s="167">
        <v>0</v>
      </c>
      <c r="L71" s="167">
        <v>1.3947243360235007E-13</v>
      </c>
    </row>
    <row r="72" spans="1:12" s="17" customFormat="1" ht="18" customHeight="1" x14ac:dyDescent="0.25">
      <c r="A72" s="247">
        <v>60</v>
      </c>
      <c r="B72" s="165" t="s">
        <v>185</v>
      </c>
      <c r="C72" s="240" t="s">
        <v>300</v>
      </c>
      <c r="D72" s="167">
        <v>2225.1516060451363</v>
      </c>
      <c r="E72" s="167">
        <v>2225.1516061231418</v>
      </c>
      <c r="F72" s="246">
        <f t="shared" si="0"/>
        <v>3.5056189062743215E-9</v>
      </c>
      <c r="G72" s="167">
        <v>2223.4087074960003</v>
      </c>
      <c r="H72" s="167">
        <f t="shared" si="2"/>
        <v>-5.578897344094003E-13</v>
      </c>
      <c r="I72" s="167">
        <f t="shared" si="1"/>
        <v>-2.5071987583866506E-14</v>
      </c>
      <c r="J72" s="246"/>
      <c r="K72" s="167">
        <v>0</v>
      </c>
      <c r="L72" s="167">
        <v>-5.578897344094003E-13</v>
      </c>
    </row>
    <row r="73" spans="1:12" s="17" customFormat="1" ht="18" customHeight="1" x14ac:dyDescent="0.25">
      <c r="A73" s="247">
        <v>61</v>
      </c>
      <c r="B73" s="165" t="s">
        <v>102</v>
      </c>
      <c r="C73" s="240" t="s">
        <v>299</v>
      </c>
      <c r="D73" s="167">
        <v>1511.1911507098541</v>
      </c>
      <c r="E73" s="167">
        <v>1511.1911512057884</v>
      </c>
      <c r="F73" s="246">
        <f t="shared" si="0"/>
        <v>3.2817439432619722E-8</v>
      </c>
      <c r="G73" s="167">
        <v>1511.1911510910002</v>
      </c>
      <c r="H73" s="167">
        <f t="shared" si="2"/>
        <v>5.578897344094003E-13</v>
      </c>
      <c r="I73" s="167">
        <f t="shared" si="1"/>
        <v>3.6917218180126105E-14</v>
      </c>
      <c r="J73" s="246"/>
      <c r="K73" s="167">
        <v>0</v>
      </c>
      <c r="L73" s="167">
        <v>5.578897344094003E-13</v>
      </c>
    </row>
    <row r="74" spans="1:12" s="17" customFormat="1" ht="18" customHeight="1" x14ac:dyDescent="0.25">
      <c r="A74" s="247">
        <v>62</v>
      </c>
      <c r="B74" s="165" t="s">
        <v>141</v>
      </c>
      <c r="C74" s="240" t="s">
        <v>631</v>
      </c>
      <c r="D74" s="167">
        <v>12445.296530279844</v>
      </c>
      <c r="E74" s="167">
        <v>12445.296530775771</v>
      </c>
      <c r="F74" s="246">
        <f t="shared" si="0"/>
        <v>3.9848515598350787E-9</v>
      </c>
      <c r="G74" s="167">
        <v>12445.296530661002</v>
      </c>
      <c r="H74" s="167">
        <f t="shared" si="2"/>
        <v>16.737734183603745</v>
      </c>
      <c r="I74" s="167">
        <f t="shared" si="1"/>
        <v>0.13449044096469115</v>
      </c>
      <c r="J74" s="246"/>
      <c r="K74" s="167">
        <v>0</v>
      </c>
      <c r="L74" s="167">
        <v>16.737734183603745</v>
      </c>
    </row>
    <row r="75" spans="1:12" s="17" customFormat="1" ht="18" customHeight="1" x14ac:dyDescent="0.25">
      <c r="A75" s="247">
        <v>63</v>
      </c>
      <c r="B75" s="165" t="s">
        <v>334</v>
      </c>
      <c r="C75" s="240" t="s">
        <v>630</v>
      </c>
      <c r="D75" s="167">
        <v>16360.463737290138</v>
      </c>
      <c r="E75" s="167">
        <v>16360.46373679421</v>
      </c>
      <c r="F75" s="246">
        <f t="shared" si="0"/>
        <v>-3.0312463650261634E-9</v>
      </c>
      <c r="G75" s="167">
        <v>16360.463481732002</v>
      </c>
      <c r="H75" s="167">
        <f t="shared" si="2"/>
        <v>6859.4930949467262</v>
      </c>
      <c r="I75" s="167">
        <f t="shared" si="1"/>
        <v>41.927253440377271</v>
      </c>
      <c r="J75" s="246"/>
      <c r="K75" s="167">
        <v>0</v>
      </c>
      <c r="L75" s="167">
        <v>6859.4930949467262</v>
      </c>
    </row>
    <row r="76" spans="1:12" s="17" customFormat="1" ht="18" customHeight="1" x14ac:dyDescent="0.25">
      <c r="A76" s="247">
        <v>64</v>
      </c>
      <c r="B76" s="165" t="s">
        <v>90</v>
      </c>
      <c r="C76" s="240" t="s">
        <v>296</v>
      </c>
      <c r="D76" s="167">
        <v>131.38525933514552</v>
      </c>
      <c r="E76" s="167">
        <v>131.38525941315785</v>
      </c>
      <c r="F76" s="246">
        <f t="shared" si="0"/>
        <v>5.9376773720032361E-8</v>
      </c>
      <c r="G76" s="167">
        <v>131.38525895399999</v>
      </c>
      <c r="H76" s="167">
        <f t="shared" si="2"/>
        <v>1.7434054200293759E-14</v>
      </c>
      <c r="I76" s="167">
        <f t="shared" si="1"/>
        <v>1.3269414147495901E-14</v>
      </c>
      <c r="J76" s="246"/>
      <c r="K76" s="167">
        <v>0</v>
      </c>
      <c r="L76" s="167">
        <v>1.7434054200293759E-14</v>
      </c>
    </row>
    <row r="77" spans="1:12" s="17" customFormat="1" ht="18" customHeight="1" x14ac:dyDescent="0.25">
      <c r="A77" s="247">
        <v>65</v>
      </c>
      <c r="B77" s="165" t="s">
        <v>90</v>
      </c>
      <c r="C77" s="240" t="s">
        <v>295</v>
      </c>
      <c r="D77" s="167">
        <v>1340.9653220698542</v>
      </c>
      <c r="E77" s="167">
        <v>1340.9653225657885</v>
      </c>
      <c r="F77" s="246">
        <f t="shared" ref="F77:F140" si="3">E77/D77*100-100</f>
        <v>3.6983365703235904E-8</v>
      </c>
      <c r="G77" s="167">
        <v>1340.965322451</v>
      </c>
      <c r="H77" s="167">
        <f t="shared" si="2"/>
        <v>-2.7894486720470015E-13</v>
      </c>
      <c r="I77" s="167">
        <f t="shared" ref="I77:I140" si="4">+H77/E77*100</f>
        <v>-2.0801795729584571E-14</v>
      </c>
      <c r="J77" s="246"/>
      <c r="K77" s="167">
        <v>0</v>
      </c>
      <c r="L77" s="167">
        <v>-2.7894486720470015E-13</v>
      </c>
    </row>
    <row r="78" spans="1:12" s="17" customFormat="1" ht="18" customHeight="1" x14ac:dyDescent="0.25">
      <c r="A78" s="247">
        <v>66</v>
      </c>
      <c r="B78" s="165" t="s">
        <v>90</v>
      </c>
      <c r="C78" s="240" t="s">
        <v>294</v>
      </c>
      <c r="D78" s="167">
        <v>1471.6369691100001</v>
      </c>
      <c r="E78" s="167">
        <v>1471.6369691100001</v>
      </c>
      <c r="F78" s="246">
        <f t="shared" si="3"/>
        <v>0</v>
      </c>
      <c r="G78" s="167">
        <v>1471.6369691100001</v>
      </c>
      <c r="H78" s="167">
        <f t="shared" si="2"/>
        <v>0</v>
      </c>
      <c r="I78" s="167">
        <f t="shared" si="4"/>
        <v>0</v>
      </c>
      <c r="J78" s="246"/>
      <c r="K78" s="167">
        <v>0</v>
      </c>
      <c r="L78" s="167">
        <v>0</v>
      </c>
    </row>
    <row r="79" spans="1:12" s="17" customFormat="1" ht="18" customHeight="1" x14ac:dyDescent="0.25">
      <c r="A79" s="247">
        <v>67</v>
      </c>
      <c r="B79" s="165" t="s">
        <v>90</v>
      </c>
      <c r="C79" s="240" t="s">
        <v>293</v>
      </c>
      <c r="D79" s="167">
        <v>401.46192621000006</v>
      </c>
      <c r="E79" s="167">
        <v>401.46192621000006</v>
      </c>
      <c r="F79" s="246">
        <f t="shared" si="3"/>
        <v>0</v>
      </c>
      <c r="G79" s="167">
        <v>401.46192621000006</v>
      </c>
      <c r="H79" s="167">
        <f t="shared" ref="H79:H142" si="5">+K79+L79</f>
        <v>-6.9736216801175037E-14</v>
      </c>
      <c r="I79" s="167">
        <f t="shared" si="4"/>
        <v>-1.7370567978766892E-14</v>
      </c>
      <c r="J79" s="246"/>
      <c r="K79" s="167">
        <v>0</v>
      </c>
      <c r="L79" s="167">
        <v>-6.9736216801175037E-14</v>
      </c>
    </row>
    <row r="80" spans="1:12" s="17" customFormat="1" ht="18" customHeight="1" x14ac:dyDescent="0.25">
      <c r="A80" s="247">
        <v>68</v>
      </c>
      <c r="B80" s="165" t="s">
        <v>90</v>
      </c>
      <c r="C80" s="240" t="s">
        <v>292</v>
      </c>
      <c r="D80" s="167">
        <v>1822.2565074675722</v>
      </c>
      <c r="E80" s="167">
        <v>1822.2565069326311</v>
      </c>
      <c r="F80" s="246">
        <f t="shared" si="3"/>
        <v>-2.9355973651945533E-8</v>
      </c>
      <c r="G80" s="167">
        <v>1822.2565072770001</v>
      </c>
      <c r="H80" s="167">
        <f t="shared" si="5"/>
        <v>114.17566602584043</v>
      </c>
      <c r="I80" s="167">
        <f t="shared" si="4"/>
        <v>6.2656198834504435</v>
      </c>
      <c r="J80" s="246"/>
      <c r="K80" s="167">
        <v>0</v>
      </c>
      <c r="L80" s="167">
        <v>114.17566602584043</v>
      </c>
    </row>
    <row r="81" spans="1:12" s="17" customFormat="1" ht="18" customHeight="1" x14ac:dyDescent="0.25">
      <c r="A81" s="247">
        <v>69</v>
      </c>
      <c r="B81" s="165" t="s">
        <v>90</v>
      </c>
      <c r="C81" s="240" t="s">
        <v>291</v>
      </c>
      <c r="D81" s="167">
        <v>651.88974873757218</v>
      </c>
      <c r="E81" s="167">
        <v>651.88974820263081</v>
      </c>
      <c r="F81" s="246">
        <f t="shared" si="3"/>
        <v>-8.2060097383873654E-8</v>
      </c>
      <c r="G81" s="167">
        <v>651.88974854700007</v>
      </c>
      <c r="H81" s="167">
        <f t="shared" si="5"/>
        <v>0</v>
      </c>
      <c r="I81" s="167">
        <f t="shared" si="4"/>
        <v>0</v>
      </c>
      <c r="J81" s="246"/>
      <c r="K81" s="167">
        <v>0</v>
      </c>
      <c r="L81" s="167">
        <v>0</v>
      </c>
    </row>
    <row r="82" spans="1:12" s="17" customFormat="1" ht="18" customHeight="1" x14ac:dyDescent="0.25">
      <c r="A82" s="247">
        <v>70</v>
      </c>
      <c r="B82" s="165" t="s">
        <v>90</v>
      </c>
      <c r="C82" s="240" t="s">
        <v>290</v>
      </c>
      <c r="D82" s="167">
        <v>728.47209594757214</v>
      </c>
      <c r="E82" s="167">
        <v>728.47209541263078</v>
      </c>
      <c r="F82" s="246">
        <f t="shared" si="3"/>
        <v>-7.3433341185591416E-8</v>
      </c>
      <c r="G82" s="167">
        <v>728.47209575700003</v>
      </c>
      <c r="H82" s="167">
        <f t="shared" si="5"/>
        <v>1.3947243360235007E-13</v>
      </c>
      <c r="I82" s="167">
        <f t="shared" si="4"/>
        <v>1.9145885543268237E-14</v>
      </c>
      <c r="J82" s="246"/>
      <c r="K82" s="167">
        <v>0</v>
      </c>
      <c r="L82" s="167">
        <v>1.3947243360235007E-13</v>
      </c>
    </row>
    <row r="83" spans="1:12" s="17" customFormat="1" ht="18" customHeight="1" x14ac:dyDescent="0.25">
      <c r="A83" s="247">
        <v>71</v>
      </c>
      <c r="B83" s="165" t="s">
        <v>289</v>
      </c>
      <c r="C83" s="240" t="s">
        <v>288</v>
      </c>
      <c r="D83" s="167">
        <v>266.46962277757211</v>
      </c>
      <c r="E83" s="167">
        <v>266.46962224263081</v>
      </c>
      <c r="F83" s="246">
        <f t="shared" si="3"/>
        <v>-2.0075133022601221E-7</v>
      </c>
      <c r="G83" s="167">
        <v>266.469622587</v>
      </c>
      <c r="H83" s="167">
        <f t="shared" si="5"/>
        <v>-6.9736216801175037E-14</v>
      </c>
      <c r="I83" s="167">
        <f t="shared" si="4"/>
        <v>-2.6170419057252815E-14</v>
      </c>
      <c r="J83" s="246"/>
      <c r="K83" s="167">
        <v>0</v>
      </c>
      <c r="L83" s="167">
        <v>-6.9736216801175037E-14</v>
      </c>
    </row>
    <row r="84" spans="1:12" s="17" customFormat="1" ht="18" customHeight="1" x14ac:dyDescent="0.25">
      <c r="A84" s="247">
        <v>72</v>
      </c>
      <c r="B84" s="165" t="s">
        <v>104</v>
      </c>
      <c r="C84" s="240" t="s">
        <v>287</v>
      </c>
      <c r="D84" s="167">
        <v>606.69790203757213</v>
      </c>
      <c r="E84" s="167">
        <v>606.69790150263077</v>
      </c>
      <c r="F84" s="246">
        <f t="shared" si="3"/>
        <v>-8.8172612322523491E-8</v>
      </c>
      <c r="G84" s="167">
        <v>606.69798036300006</v>
      </c>
      <c r="H84" s="167">
        <f t="shared" si="5"/>
        <v>0</v>
      </c>
      <c r="I84" s="167">
        <f t="shared" si="4"/>
        <v>0</v>
      </c>
      <c r="J84" s="246"/>
      <c r="K84" s="167">
        <v>0</v>
      </c>
      <c r="L84" s="167">
        <v>0</v>
      </c>
    </row>
    <row r="85" spans="1:12" s="17" customFormat="1" ht="18" customHeight="1" x14ac:dyDescent="0.25">
      <c r="A85" s="247">
        <v>73</v>
      </c>
      <c r="B85" s="165" t="s">
        <v>104</v>
      </c>
      <c r="C85" s="240" t="s">
        <v>286</v>
      </c>
      <c r="D85" s="167">
        <v>831.13400327242596</v>
      </c>
      <c r="E85" s="167">
        <v>831.13400380736732</v>
      </c>
      <c r="F85" s="246">
        <f t="shared" si="3"/>
        <v>6.4362822627117566E-8</v>
      </c>
      <c r="G85" s="167">
        <v>831.134003463</v>
      </c>
      <c r="H85" s="167">
        <f t="shared" si="5"/>
        <v>1.3947243360235007E-13</v>
      </c>
      <c r="I85" s="167">
        <f t="shared" si="4"/>
        <v>1.6780980318869943E-14</v>
      </c>
      <c r="J85" s="246"/>
      <c r="K85" s="167">
        <v>0</v>
      </c>
      <c r="L85" s="167">
        <v>1.3947243360235007E-13</v>
      </c>
    </row>
    <row r="86" spans="1:12" s="17" customFormat="1" ht="18" customHeight="1" x14ac:dyDescent="0.25">
      <c r="A86" s="247">
        <v>74</v>
      </c>
      <c r="B86" s="165" t="s">
        <v>104</v>
      </c>
      <c r="C86" s="240" t="s">
        <v>285</v>
      </c>
      <c r="D86" s="167">
        <v>124.6055590048543</v>
      </c>
      <c r="E86" s="167">
        <v>124.60555892684198</v>
      </c>
      <c r="F86" s="246">
        <f t="shared" si="3"/>
        <v>-6.2607412587567524E-8</v>
      </c>
      <c r="G86" s="167">
        <v>124.60555938600001</v>
      </c>
      <c r="H86" s="167">
        <f t="shared" si="5"/>
        <v>1.7434054200293759E-14</v>
      </c>
      <c r="I86" s="167">
        <f t="shared" si="4"/>
        <v>1.3991393602695997E-14</v>
      </c>
      <c r="J86" s="246"/>
      <c r="K86" s="167">
        <v>0</v>
      </c>
      <c r="L86" s="167">
        <v>1.7434054200293759E-14</v>
      </c>
    </row>
    <row r="87" spans="1:12" s="17" customFormat="1" ht="18" customHeight="1" x14ac:dyDescent="0.25">
      <c r="A87" s="247">
        <v>75</v>
      </c>
      <c r="B87" s="165" t="s">
        <v>104</v>
      </c>
      <c r="C87" s="240" t="s">
        <v>284</v>
      </c>
      <c r="D87" s="167">
        <v>226.81454716485393</v>
      </c>
      <c r="E87" s="167">
        <v>226.81454708684041</v>
      </c>
      <c r="F87" s="246">
        <f t="shared" si="3"/>
        <v>-3.4395299053358031E-8</v>
      </c>
      <c r="G87" s="167">
        <v>226.814547546</v>
      </c>
      <c r="H87" s="167">
        <f t="shared" si="5"/>
        <v>0</v>
      </c>
      <c r="I87" s="167">
        <f t="shared" si="4"/>
        <v>0</v>
      </c>
      <c r="J87" s="246"/>
      <c r="K87" s="167">
        <v>0</v>
      </c>
      <c r="L87" s="167">
        <v>0</v>
      </c>
    </row>
    <row r="88" spans="1:12" s="17" customFormat="1" ht="18" customHeight="1" x14ac:dyDescent="0.25">
      <c r="A88" s="247">
        <v>76</v>
      </c>
      <c r="B88" s="165" t="s">
        <v>104</v>
      </c>
      <c r="C88" s="240" t="s">
        <v>283</v>
      </c>
      <c r="D88" s="167">
        <v>368.35783401014419</v>
      </c>
      <c r="E88" s="167">
        <v>368.35783351420957</v>
      </c>
      <c r="F88" s="246">
        <f t="shared" si="3"/>
        <v>-1.3463392178891809E-7</v>
      </c>
      <c r="G88" s="167">
        <v>368.35783362900003</v>
      </c>
      <c r="H88" s="167">
        <f t="shared" si="5"/>
        <v>0</v>
      </c>
      <c r="I88" s="167">
        <f t="shared" si="4"/>
        <v>0</v>
      </c>
      <c r="J88" s="246"/>
      <c r="K88" s="167">
        <v>0</v>
      </c>
      <c r="L88" s="167">
        <v>0</v>
      </c>
    </row>
    <row r="89" spans="1:12" s="17" customFormat="1" ht="18" customHeight="1" x14ac:dyDescent="0.25">
      <c r="A89" s="247">
        <v>77</v>
      </c>
      <c r="B89" s="165" t="s">
        <v>104</v>
      </c>
      <c r="C89" s="240" t="s">
        <v>282</v>
      </c>
      <c r="D89" s="167">
        <v>282.72873511485392</v>
      </c>
      <c r="E89" s="167">
        <v>282.72873503684042</v>
      </c>
      <c r="F89" s="246">
        <f t="shared" si="3"/>
        <v>-2.7593060281105863E-8</v>
      </c>
      <c r="G89" s="167">
        <v>282.72873549600001</v>
      </c>
      <c r="H89" s="167">
        <f t="shared" si="5"/>
        <v>0</v>
      </c>
      <c r="I89" s="167">
        <f t="shared" si="4"/>
        <v>0</v>
      </c>
      <c r="J89" s="246"/>
      <c r="K89" s="167">
        <v>0</v>
      </c>
      <c r="L89" s="167">
        <v>0</v>
      </c>
    </row>
    <row r="90" spans="1:12" s="17" customFormat="1" ht="18" customHeight="1" x14ac:dyDescent="0.25">
      <c r="A90" s="247">
        <v>78</v>
      </c>
      <c r="B90" s="165" t="s">
        <v>104</v>
      </c>
      <c r="C90" s="240" t="s">
        <v>281</v>
      </c>
      <c r="D90" s="167">
        <v>4.8413746948543643</v>
      </c>
      <c r="E90" s="167">
        <v>4.8413746168421028</v>
      </c>
      <c r="F90" s="246">
        <f t="shared" si="3"/>
        <v>-1.6113659029315386E-6</v>
      </c>
      <c r="G90" s="167">
        <v>4.8413750760000003</v>
      </c>
      <c r="H90" s="167">
        <f t="shared" si="5"/>
        <v>0</v>
      </c>
      <c r="I90" s="167">
        <f t="shared" si="4"/>
        <v>0</v>
      </c>
      <c r="J90" s="246"/>
      <c r="K90" s="167">
        <v>0</v>
      </c>
      <c r="L90" s="167">
        <v>0</v>
      </c>
    </row>
    <row r="91" spans="1:12" s="17" customFormat="1" ht="18" customHeight="1" x14ac:dyDescent="0.25">
      <c r="A91" s="247">
        <v>79</v>
      </c>
      <c r="B91" s="165" t="s">
        <v>104</v>
      </c>
      <c r="C91" s="240" t="s">
        <v>280</v>
      </c>
      <c r="D91" s="167">
        <v>2500.4912004000003</v>
      </c>
      <c r="E91" s="167">
        <v>2500.4912004000003</v>
      </c>
      <c r="F91" s="246">
        <f t="shared" si="3"/>
        <v>0</v>
      </c>
      <c r="G91" s="167">
        <v>2500.4912004000003</v>
      </c>
      <c r="H91" s="167">
        <f t="shared" si="5"/>
        <v>2.7894486720470015E-13</v>
      </c>
      <c r="I91" s="167">
        <f t="shared" si="4"/>
        <v>1.1155602833558371E-14</v>
      </c>
      <c r="J91" s="246"/>
      <c r="K91" s="167">
        <v>0</v>
      </c>
      <c r="L91" s="167">
        <v>2.7894486720470015E-13</v>
      </c>
    </row>
    <row r="92" spans="1:12" s="17" customFormat="1" ht="18" customHeight="1" x14ac:dyDescent="0.25">
      <c r="A92" s="247">
        <v>80</v>
      </c>
      <c r="B92" s="165" t="s">
        <v>104</v>
      </c>
      <c r="C92" s="240" t="s">
        <v>279</v>
      </c>
      <c r="D92" s="167">
        <v>578.85920999999996</v>
      </c>
      <c r="E92" s="167">
        <v>578.85920999999996</v>
      </c>
      <c r="F92" s="246">
        <f t="shared" si="3"/>
        <v>0</v>
      </c>
      <c r="G92" s="167">
        <v>578.85920999999996</v>
      </c>
      <c r="H92" s="167">
        <f t="shared" si="5"/>
        <v>-6.9736216801175037E-14</v>
      </c>
      <c r="I92" s="167">
        <f t="shared" si="4"/>
        <v>-1.2047181006444564E-14</v>
      </c>
      <c r="J92" s="246"/>
      <c r="K92" s="167">
        <v>0</v>
      </c>
      <c r="L92" s="167">
        <v>-6.9736216801175037E-14</v>
      </c>
    </row>
    <row r="93" spans="1:12" s="17" customFormat="1" ht="18" customHeight="1" x14ac:dyDescent="0.25">
      <c r="A93" s="247">
        <v>82</v>
      </c>
      <c r="B93" s="165" t="s">
        <v>104</v>
      </c>
      <c r="C93" s="240" t="s">
        <v>278</v>
      </c>
      <c r="D93" s="167">
        <v>11.777360932572801</v>
      </c>
      <c r="E93" s="167">
        <v>11.777360971578942</v>
      </c>
      <c r="F93" s="246">
        <f t="shared" si="3"/>
        <v>3.311959346774529E-7</v>
      </c>
      <c r="G93" s="167">
        <v>11.777360742000001</v>
      </c>
      <c r="H93" s="167">
        <f t="shared" si="5"/>
        <v>2.1792567750367199E-15</v>
      </c>
      <c r="I93" s="167">
        <f t="shared" si="4"/>
        <v>1.8503778395649837E-14</v>
      </c>
      <c r="J93" s="246"/>
      <c r="K93" s="167">
        <v>0</v>
      </c>
      <c r="L93" s="167">
        <v>2.1792567750367199E-15</v>
      </c>
    </row>
    <row r="94" spans="1:12" s="17" customFormat="1" ht="18" customHeight="1" x14ac:dyDescent="0.25">
      <c r="A94" s="248">
        <v>83</v>
      </c>
      <c r="B94" s="249" t="s">
        <v>104</v>
      </c>
      <c r="C94" s="240" t="s">
        <v>277</v>
      </c>
      <c r="D94" s="167">
        <v>17.966305544854364</v>
      </c>
      <c r="E94" s="167">
        <v>17.966305466842105</v>
      </c>
      <c r="F94" s="246">
        <f t="shared" si="3"/>
        <v>-4.3421425743872533E-7</v>
      </c>
      <c r="G94" s="167">
        <v>17.966305926000004</v>
      </c>
      <c r="H94" s="167">
        <f t="shared" si="5"/>
        <v>4.3585135500734398E-15</v>
      </c>
      <c r="I94" s="167">
        <f t="shared" si="4"/>
        <v>2.42593757415365E-14</v>
      </c>
      <c r="J94" s="246"/>
      <c r="K94" s="167">
        <v>0</v>
      </c>
      <c r="L94" s="167">
        <v>4.3585135500734398E-15</v>
      </c>
    </row>
    <row r="95" spans="1:12" s="17" customFormat="1" ht="18" customHeight="1" x14ac:dyDescent="0.25">
      <c r="A95" s="248">
        <v>84</v>
      </c>
      <c r="B95" s="249" t="s">
        <v>104</v>
      </c>
      <c r="C95" s="240" t="s">
        <v>276</v>
      </c>
      <c r="D95" s="167">
        <v>265.168161</v>
      </c>
      <c r="E95" s="167">
        <v>265.168161</v>
      </c>
      <c r="F95" s="246">
        <f t="shared" si="3"/>
        <v>0</v>
      </c>
      <c r="G95" s="167">
        <v>265.168161</v>
      </c>
      <c r="H95" s="167">
        <f t="shared" si="5"/>
        <v>0</v>
      </c>
      <c r="I95" s="167">
        <f t="shared" si="4"/>
        <v>0</v>
      </c>
      <c r="J95" s="246"/>
      <c r="K95" s="167">
        <v>0</v>
      </c>
      <c r="L95" s="167">
        <v>0</v>
      </c>
    </row>
    <row r="96" spans="1:12" s="17" customFormat="1" ht="18" customHeight="1" x14ac:dyDescent="0.25">
      <c r="A96" s="248">
        <v>87</v>
      </c>
      <c r="B96" s="249" t="s">
        <v>104</v>
      </c>
      <c r="C96" s="240" t="s">
        <v>275</v>
      </c>
      <c r="D96" s="167">
        <v>965.74738887000001</v>
      </c>
      <c r="E96" s="167">
        <v>965.74738887000001</v>
      </c>
      <c r="F96" s="246">
        <f t="shared" si="3"/>
        <v>0</v>
      </c>
      <c r="G96" s="167">
        <v>965.74738887000001</v>
      </c>
      <c r="H96" s="167">
        <f t="shared" si="5"/>
        <v>-2.7894486720470015E-13</v>
      </c>
      <c r="I96" s="167">
        <f t="shared" si="4"/>
        <v>-2.8883833435064984E-14</v>
      </c>
      <c r="J96" s="246"/>
      <c r="K96" s="167">
        <v>0</v>
      </c>
      <c r="L96" s="167">
        <v>-2.7894486720470015E-13</v>
      </c>
    </row>
    <row r="97" spans="1:12" s="17" customFormat="1" ht="18" customHeight="1" x14ac:dyDescent="0.25">
      <c r="A97" s="248">
        <v>90</v>
      </c>
      <c r="B97" s="249" t="s">
        <v>104</v>
      </c>
      <c r="C97" s="240" t="s">
        <v>274</v>
      </c>
      <c r="D97" s="167">
        <v>263.81376</v>
      </c>
      <c r="E97" s="167">
        <v>263.81376</v>
      </c>
      <c r="F97" s="246">
        <f t="shared" si="3"/>
        <v>0</v>
      </c>
      <c r="G97" s="167">
        <v>263.81376</v>
      </c>
      <c r="H97" s="167">
        <f t="shared" si="5"/>
        <v>-3.4868108400587519E-14</v>
      </c>
      <c r="I97" s="167">
        <f t="shared" si="4"/>
        <v>-1.3216940769347102E-14</v>
      </c>
      <c r="J97" s="246"/>
      <c r="K97" s="167">
        <v>0</v>
      </c>
      <c r="L97" s="167">
        <v>-3.4868108400587519E-14</v>
      </c>
    </row>
    <row r="98" spans="1:12" s="17" customFormat="1" ht="18" customHeight="1" x14ac:dyDescent="0.25">
      <c r="A98" s="247">
        <v>91</v>
      </c>
      <c r="B98" s="165" t="s">
        <v>104</v>
      </c>
      <c r="C98" s="240" t="s">
        <v>273</v>
      </c>
      <c r="D98" s="167">
        <v>226.03851464985391</v>
      </c>
      <c r="E98" s="167">
        <v>226.03851514578841</v>
      </c>
      <c r="F98" s="246">
        <f t="shared" si="3"/>
        <v>2.1940265071407339E-7</v>
      </c>
      <c r="G98" s="167">
        <v>226.03851503100003</v>
      </c>
      <c r="H98" s="167">
        <f t="shared" si="5"/>
        <v>-3.4868108400587519E-14</v>
      </c>
      <c r="I98" s="167">
        <f t="shared" si="4"/>
        <v>-1.542573767930593E-14</v>
      </c>
      <c r="J98" s="250"/>
      <c r="K98" s="167">
        <v>0</v>
      </c>
      <c r="L98" s="167">
        <v>-3.4868108400587519E-14</v>
      </c>
    </row>
    <row r="99" spans="1:12" s="17" customFormat="1" ht="18" customHeight="1" x14ac:dyDescent="0.25">
      <c r="A99" s="248">
        <v>92</v>
      </c>
      <c r="B99" s="249" t="s">
        <v>104</v>
      </c>
      <c r="C99" s="240" t="s">
        <v>272</v>
      </c>
      <c r="D99" s="167">
        <v>635.00780727742608</v>
      </c>
      <c r="E99" s="167">
        <v>635.00780723841922</v>
      </c>
      <c r="F99" s="246">
        <f t="shared" si="3"/>
        <v>-6.1427414266290725E-9</v>
      </c>
      <c r="G99" s="167">
        <v>635.00780746800012</v>
      </c>
      <c r="H99" s="167">
        <f t="shared" si="5"/>
        <v>1.3947243360235007E-13</v>
      </c>
      <c r="I99" s="167">
        <f t="shared" si="4"/>
        <v>2.1963892728957255E-14</v>
      </c>
      <c r="J99" s="246"/>
      <c r="K99" s="167">
        <v>0</v>
      </c>
      <c r="L99" s="167">
        <v>1.3947243360235007E-13</v>
      </c>
    </row>
    <row r="100" spans="1:12" s="17" customFormat="1" ht="18" customHeight="1" x14ac:dyDescent="0.25">
      <c r="A100" s="248">
        <v>93</v>
      </c>
      <c r="B100" s="249" t="s">
        <v>104</v>
      </c>
      <c r="C100" s="240" t="s">
        <v>271</v>
      </c>
      <c r="D100" s="167">
        <v>340.93368644242605</v>
      </c>
      <c r="E100" s="167">
        <v>340.93368697736724</v>
      </c>
      <c r="F100" s="246">
        <f t="shared" si="3"/>
        <v>1.5690476118379593E-7</v>
      </c>
      <c r="G100" s="167">
        <v>340.93368663300004</v>
      </c>
      <c r="H100" s="167">
        <f t="shared" si="5"/>
        <v>0</v>
      </c>
      <c r="I100" s="167">
        <f t="shared" si="4"/>
        <v>0</v>
      </c>
      <c r="J100" s="246"/>
      <c r="K100" s="167">
        <v>0</v>
      </c>
      <c r="L100" s="167">
        <v>0</v>
      </c>
    </row>
    <row r="101" spans="1:12" s="17" customFormat="1" ht="18" customHeight="1" x14ac:dyDescent="0.25">
      <c r="A101" s="248">
        <v>94</v>
      </c>
      <c r="B101" s="249" t="s">
        <v>104</v>
      </c>
      <c r="C101" s="240" t="s">
        <v>270</v>
      </c>
      <c r="D101" s="167">
        <v>113.65191000000002</v>
      </c>
      <c r="E101" s="167">
        <v>113.65191000000002</v>
      </c>
      <c r="F101" s="246">
        <f t="shared" si="3"/>
        <v>0</v>
      </c>
      <c r="G101" s="167">
        <v>113.65191000000002</v>
      </c>
      <c r="H101" s="167">
        <f t="shared" si="5"/>
        <v>0</v>
      </c>
      <c r="I101" s="167">
        <f t="shared" si="4"/>
        <v>0</v>
      </c>
      <c r="J101" s="246"/>
      <c r="K101" s="167">
        <v>0</v>
      </c>
      <c r="L101" s="167">
        <v>0</v>
      </c>
    </row>
    <row r="102" spans="1:12" s="17" customFormat="1" ht="18" customHeight="1" x14ac:dyDescent="0.25">
      <c r="A102" s="248">
        <v>95</v>
      </c>
      <c r="B102" s="249" t="s">
        <v>84</v>
      </c>
      <c r="C102" s="240" t="s">
        <v>269</v>
      </c>
      <c r="D102" s="167">
        <v>151.21965681</v>
      </c>
      <c r="E102" s="167">
        <v>151.21965681</v>
      </c>
      <c r="F102" s="246">
        <f t="shared" si="3"/>
        <v>0</v>
      </c>
      <c r="G102" s="167">
        <v>151.21965681</v>
      </c>
      <c r="H102" s="167">
        <f t="shared" si="5"/>
        <v>3.4868108400587519E-14</v>
      </c>
      <c r="I102" s="167">
        <f t="shared" si="4"/>
        <v>2.3057920601154098E-14</v>
      </c>
      <c r="J102" s="246"/>
      <c r="K102" s="167">
        <v>0</v>
      </c>
      <c r="L102" s="167">
        <v>3.4868108400587519E-14</v>
      </c>
    </row>
    <row r="103" spans="1:12" s="17" customFormat="1" ht="18" customHeight="1" x14ac:dyDescent="0.25">
      <c r="A103" s="248">
        <v>98</v>
      </c>
      <c r="B103" s="249" t="s">
        <v>84</v>
      </c>
      <c r="C103" s="240" t="s">
        <v>268</v>
      </c>
      <c r="D103" s="167">
        <v>68.296828154854282</v>
      </c>
      <c r="E103" s="167">
        <v>68.296828076841976</v>
      </c>
      <c r="F103" s="246">
        <f t="shared" si="3"/>
        <v>-1.1422537227190332E-7</v>
      </c>
      <c r="G103" s="167">
        <v>68.296828536000007</v>
      </c>
      <c r="H103" s="167">
        <f t="shared" si="5"/>
        <v>0</v>
      </c>
      <c r="I103" s="167">
        <f t="shared" si="4"/>
        <v>0</v>
      </c>
      <c r="J103" s="246"/>
      <c r="K103" s="167">
        <v>0</v>
      </c>
      <c r="L103" s="167">
        <v>0</v>
      </c>
    </row>
    <row r="104" spans="1:12" s="17" customFormat="1" ht="18" customHeight="1" x14ac:dyDescent="0.25">
      <c r="A104" s="248">
        <v>99</v>
      </c>
      <c r="B104" s="249" t="s">
        <v>84</v>
      </c>
      <c r="C104" s="240" t="s">
        <v>267</v>
      </c>
      <c r="D104" s="167">
        <v>879.6733014975722</v>
      </c>
      <c r="E104" s="167">
        <v>879.67330096263083</v>
      </c>
      <c r="F104" s="246">
        <f t="shared" si="3"/>
        <v>-6.0811373714386718E-8</v>
      </c>
      <c r="G104" s="167">
        <v>879.67330130699997</v>
      </c>
      <c r="H104" s="167">
        <f t="shared" si="5"/>
        <v>-1.3947243360235007E-13</v>
      </c>
      <c r="I104" s="167">
        <f t="shared" si="4"/>
        <v>-1.5855026343271382E-14</v>
      </c>
      <c r="J104" s="246"/>
      <c r="K104" s="167">
        <v>0</v>
      </c>
      <c r="L104" s="167">
        <v>-1.3947243360235007E-13</v>
      </c>
    </row>
    <row r="105" spans="1:12" s="17" customFormat="1" ht="18" customHeight="1" x14ac:dyDescent="0.25">
      <c r="A105" s="248">
        <v>100</v>
      </c>
      <c r="B105" s="249" t="s">
        <v>79</v>
      </c>
      <c r="C105" s="240" t="s">
        <v>266</v>
      </c>
      <c r="D105" s="167">
        <v>1562.8432157550001</v>
      </c>
      <c r="E105" s="167">
        <v>1562.8432163289463</v>
      </c>
      <c r="F105" s="246">
        <f t="shared" si="3"/>
        <v>3.6724486562889069E-8</v>
      </c>
      <c r="G105" s="167">
        <v>1562.8432157550001</v>
      </c>
      <c r="H105" s="167">
        <f t="shared" si="5"/>
        <v>0</v>
      </c>
      <c r="I105" s="167">
        <f t="shared" si="4"/>
        <v>0</v>
      </c>
      <c r="J105" s="246"/>
      <c r="K105" s="167">
        <v>0</v>
      </c>
      <c r="L105" s="167">
        <v>0</v>
      </c>
    </row>
    <row r="106" spans="1:12" s="17" customFormat="1" ht="18" customHeight="1" x14ac:dyDescent="0.25">
      <c r="A106" s="248">
        <v>101</v>
      </c>
      <c r="B106" s="249" t="s">
        <v>79</v>
      </c>
      <c r="C106" s="240" t="s">
        <v>265</v>
      </c>
      <c r="D106" s="167">
        <v>547.32846028500001</v>
      </c>
      <c r="E106" s="167">
        <v>547.32846085894607</v>
      </c>
      <c r="F106" s="246">
        <f t="shared" si="3"/>
        <v>1.0486319013125467E-7</v>
      </c>
      <c r="G106" s="167">
        <v>547.32846028500001</v>
      </c>
      <c r="H106" s="167">
        <f t="shared" si="5"/>
        <v>-2.092086504035251E-13</v>
      </c>
      <c r="I106" s="167">
        <f t="shared" si="4"/>
        <v>-3.8223601614870339E-14</v>
      </c>
      <c r="J106" s="246"/>
      <c r="K106" s="167">
        <v>0</v>
      </c>
      <c r="L106" s="167">
        <v>-2.092086504035251E-13</v>
      </c>
    </row>
    <row r="107" spans="1:12" s="17" customFormat="1" ht="18" customHeight="1" x14ac:dyDescent="0.25">
      <c r="A107" s="248">
        <v>102</v>
      </c>
      <c r="B107" s="249" t="s">
        <v>79</v>
      </c>
      <c r="C107" s="240" t="s">
        <v>264</v>
      </c>
      <c r="D107" s="167">
        <v>378.63304569742598</v>
      </c>
      <c r="E107" s="167">
        <v>378.63304565841929</v>
      </c>
      <c r="F107" s="246">
        <f t="shared" si="3"/>
        <v>-1.030198859552911E-8</v>
      </c>
      <c r="G107" s="167">
        <v>378.63304588800003</v>
      </c>
      <c r="H107" s="167">
        <f t="shared" si="5"/>
        <v>0</v>
      </c>
      <c r="I107" s="167">
        <f t="shared" si="4"/>
        <v>0</v>
      </c>
      <c r="J107" s="246"/>
      <c r="K107" s="167">
        <v>0</v>
      </c>
      <c r="L107" s="167">
        <v>0</v>
      </c>
    </row>
    <row r="108" spans="1:12" s="17" customFormat="1" ht="18" customHeight="1" x14ac:dyDescent="0.25">
      <c r="A108" s="248">
        <v>103</v>
      </c>
      <c r="B108" s="249" t="s">
        <v>188</v>
      </c>
      <c r="C108" s="240" t="s">
        <v>263</v>
      </c>
      <c r="D108" s="167">
        <v>131.34062241742714</v>
      </c>
      <c r="E108" s="167">
        <v>131.34062237842099</v>
      </c>
      <c r="F108" s="246">
        <f t="shared" si="3"/>
        <v>-2.9698469461436616E-8</v>
      </c>
      <c r="G108" s="167">
        <v>131.34062260800002</v>
      </c>
      <c r="H108" s="167">
        <f t="shared" si="5"/>
        <v>3.4868108400587519E-14</v>
      </c>
      <c r="I108" s="167">
        <f t="shared" si="4"/>
        <v>2.6547847702537066E-14</v>
      </c>
      <c r="J108" s="246"/>
      <c r="K108" s="167">
        <v>0</v>
      </c>
      <c r="L108" s="167">
        <v>3.4868108400587519E-14</v>
      </c>
    </row>
    <row r="109" spans="1:12" s="17" customFormat="1" ht="18" customHeight="1" x14ac:dyDescent="0.25">
      <c r="A109" s="248">
        <v>104</v>
      </c>
      <c r="B109" s="249" t="s">
        <v>79</v>
      </c>
      <c r="C109" s="240" t="s">
        <v>262</v>
      </c>
      <c r="D109" s="167">
        <v>3656.5628654551365</v>
      </c>
      <c r="E109" s="167">
        <v>3656.5628655331425</v>
      </c>
      <c r="F109" s="246">
        <f t="shared" si="3"/>
        <v>2.1333192989914096E-9</v>
      </c>
      <c r="G109" s="167">
        <v>3656.562865074</v>
      </c>
      <c r="H109" s="167">
        <f t="shared" si="5"/>
        <v>152.14533101294745</v>
      </c>
      <c r="I109" s="167">
        <f t="shared" si="4"/>
        <v>4.1608837755005759</v>
      </c>
      <c r="J109" s="246"/>
      <c r="K109" s="167">
        <v>0</v>
      </c>
      <c r="L109" s="167">
        <v>152.14533101294745</v>
      </c>
    </row>
    <row r="110" spans="1:12" s="17" customFormat="1" ht="18" customHeight="1" x14ac:dyDescent="0.25">
      <c r="A110" s="248">
        <v>105</v>
      </c>
      <c r="B110" s="249" t="s">
        <v>79</v>
      </c>
      <c r="C110" s="240" t="s">
        <v>261</v>
      </c>
      <c r="D110" s="167">
        <v>1991.5503511875586</v>
      </c>
      <c r="E110" s="167">
        <v>1991.550350652629</v>
      </c>
      <c r="F110" s="246">
        <f t="shared" si="3"/>
        <v>-2.6859964918912738E-8</v>
      </c>
      <c r="G110" s="167">
        <v>1991.5503509970001</v>
      </c>
      <c r="H110" s="167">
        <f t="shared" si="5"/>
        <v>0</v>
      </c>
      <c r="I110" s="167">
        <f t="shared" si="4"/>
        <v>0</v>
      </c>
      <c r="J110" s="246"/>
      <c r="K110" s="167">
        <v>0</v>
      </c>
      <c r="L110" s="167">
        <v>0</v>
      </c>
    </row>
    <row r="111" spans="1:12" s="17" customFormat="1" ht="18" customHeight="1" x14ac:dyDescent="0.25">
      <c r="A111" s="248">
        <v>106</v>
      </c>
      <c r="B111" s="249" t="s">
        <v>102</v>
      </c>
      <c r="C111" s="240" t="s">
        <v>260</v>
      </c>
      <c r="D111" s="167">
        <v>1462.2870875400001</v>
      </c>
      <c r="E111" s="167">
        <v>1462.2870875400001</v>
      </c>
      <c r="F111" s="246">
        <f t="shared" si="3"/>
        <v>0</v>
      </c>
      <c r="G111" s="167">
        <v>1462.2870875400001</v>
      </c>
      <c r="H111" s="167">
        <f t="shared" si="5"/>
        <v>0</v>
      </c>
      <c r="I111" s="167">
        <f t="shared" si="4"/>
        <v>0</v>
      </c>
      <c r="J111" s="246"/>
      <c r="K111" s="167">
        <v>0</v>
      </c>
      <c r="L111" s="167">
        <v>0</v>
      </c>
    </row>
    <row r="112" spans="1:12" s="17" customFormat="1" ht="18" customHeight="1" x14ac:dyDescent="0.25">
      <c r="A112" s="248">
        <v>107</v>
      </c>
      <c r="B112" s="249" t="s">
        <v>124</v>
      </c>
      <c r="C112" s="240" t="s">
        <v>259</v>
      </c>
      <c r="D112" s="167">
        <v>1187.372480092426</v>
      </c>
      <c r="E112" s="167">
        <v>1187.3724806273672</v>
      </c>
      <c r="F112" s="246">
        <f t="shared" si="3"/>
        <v>4.5052516384203045E-8</v>
      </c>
      <c r="G112" s="167">
        <v>1187.3724802830002</v>
      </c>
      <c r="H112" s="167">
        <f t="shared" si="5"/>
        <v>0</v>
      </c>
      <c r="I112" s="167">
        <f t="shared" si="4"/>
        <v>0</v>
      </c>
      <c r="J112" s="246"/>
      <c r="K112" s="167">
        <v>0</v>
      </c>
      <c r="L112" s="167">
        <v>0</v>
      </c>
    </row>
    <row r="113" spans="1:12" s="17" customFormat="1" ht="18" customHeight="1" x14ac:dyDescent="0.25">
      <c r="A113" s="248">
        <v>108</v>
      </c>
      <c r="B113" s="249" t="s">
        <v>629</v>
      </c>
      <c r="C113" s="240" t="s">
        <v>258</v>
      </c>
      <c r="D113" s="167">
        <v>672.52012217257209</v>
      </c>
      <c r="E113" s="167">
        <v>672.52012221157884</v>
      </c>
      <c r="F113" s="246">
        <f t="shared" si="3"/>
        <v>5.8000892977361218E-9</v>
      </c>
      <c r="G113" s="167">
        <v>672.52012198200009</v>
      </c>
      <c r="H113" s="167">
        <f t="shared" si="5"/>
        <v>0</v>
      </c>
      <c r="I113" s="167">
        <f t="shared" si="4"/>
        <v>0</v>
      </c>
      <c r="J113" s="246"/>
      <c r="K113" s="167">
        <v>0</v>
      </c>
      <c r="L113" s="167">
        <v>0</v>
      </c>
    </row>
    <row r="114" spans="1:12" s="17" customFormat="1" ht="18" customHeight="1" x14ac:dyDescent="0.25">
      <c r="A114" s="248">
        <v>110</v>
      </c>
      <c r="B114" s="249" t="s">
        <v>104</v>
      </c>
      <c r="C114" s="240" t="s">
        <v>257</v>
      </c>
      <c r="D114" s="167">
        <v>103.07427354742715</v>
      </c>
      <c r="E114" s="167">
        <v>103.07427350842099</v>
      </c>
      <c r="F114" s="246">
        <f t="shared" si="3"/>
        <v>-3.7842767142137745E-8</v>
      </c>
      <c r="G114" s="167">
        <v>103.074273738</v>
      </c>
      <c r="H114" s="167">
        <f t="shared" si="5"/>
        <v>1.7434054200293759E-14</v>
      </c>
      <c r="I114" s="167">
        <f t="shared" si="4"/>
        <v>1.6914069444175542E-14</v>
      </c>
      <c r="J114" s="246"/>
      <c r="K114" s="167">
        <v>0</v>
      </c>
      <c r="L114" s="167">
        <v>1.7434054200293759E-14</v>
      </c>
    </row>
    <row r="115" spans="1:12" s="17" customFormat="1" ht="18" customHeight="1" x14ac:dyDescent="0.25">
      <c r="A115" s="248">
        <v>111</v>
      </c>
      <c r="B115" s="249" t="s">
        <v>206</v>
      </c>
      <c r="C115" s="240" t="s">
        <v>256</v>
      </c>
      <c r="D115" s="167">
        <v>617.79503903242596</v>
      </c>
      <c r="E115" s="167">
        <v>617.79503956736733</v>
      </c>
      <c r="F115" s="246">
        <f t="shared" si="3"/>
        <v>8.6588798353659513E-8</v>
      </c>
      <c r="G115" s="167">
        <v>617.795039223</v>
      </c>
      <c r="H115" s="167">
        <f t="shared" si="5"/>
        <v>-1.3947243360235007E-13</v>
      </c>
      <c r="I115" s="167">
        <f t="shared" si="4"/>
        <v>-2.2575842256684441E-14</v>
      </c>
      <c r="J115" s="246"/>
      <c r="K115" s="167">
        <v>0</v>
      </c>
      <c r="L115" s="167">
        <v>-1.3947243360235007E-13</v>
      </c>
    </row>
    <row r="116" spans="1:12" s="17" customFormat="1" ht="18" customHeight="1" x14ac:dyDescent="0.25">
      <c r="A116" s="248">
        <v>112</v>
      </c>
      <c r="B116" s="249" t="s">
        <v>206</v>
      </c>
      <c r="C116" s="240" t="s">
        <v>255</v>
      </c>
      <c r="D116" s="167">
        <v>268.71639718500001</v>
      </c>
      <c r="E116" s="167">
        <v>268.71639775894607</v>
      </c>
      <c r="F116" s="246">
        <f t="shared" si="3"/>
        <v>2.1358803792281833E-7</v>
      </c>
      <c r="G116" s="167">
        <v>268.71639718500001</v>
      </c>
      <c r="H116" s="167">
        <f t="shared" si="5"/>
        <v>0</v>
      </c>
      <c r="I116" s="167">
        <f t="shared" si="4"/>
        <v>0</v>
      </c>
      <c r="J116" s="246"/>
      <c r="K116" s="167">
        <v>0</v>
      </c>
      <c r="L116" s="167">
        <v>0</v>
      </c>
    </row>
    <row r="117" spans="1:12" s="17" customFormat="1" ht="18" customHeight="1" x14ac:dyDescent="0.25">
      <c r="A117" s="248">
        <v>113</v>
      </c>
      <c r="B117" s="249" t="s">
        <v>206</v>
      </c>
      <c r="C117" s="240" t="s">
        <v>254</v>
      </c>
      <c r="D117" s="167">
        <v>703.6764487125721</v>
      </c>
      <c r="E117" s="167">
        <v>703.67644875157885</v>
      </c>
      <c r="F117" s="246">
        <f t="shared" si="3"/>
        <v>5.5432707313229912E-9</v>
      </c>
      <c r="G117" s="167">
        <v>703.6764485220001</v>
      </c>
      <c r="H117" s="167">
        <f t="shared" si="5"/>
        <v>0</v>
      </c>
      <c r="I117" s="167">
        <f t="shared" si="4"/>
        <v>0</v>
      </c>
      <c r="J117" s="246"/>
      <c r="K117" s="167">
        <v>0</v>
      </c>
      <c r="L117" s="167">
        <v>0</v>
      </c>
    </row>
    <row r="118" spans="1:12" s="17" customFormat="1" ht="18" customHeight="1" x14ac:dyDescent="0.25">
      <c r="A118" s="248">
        <v>114</v>
      </c>
      <c r="B118" s="249" t="s">
        <v>104</v>
      </c>
      <c r="C118" s="240" t="s">
        <v>253</v>
      </c>
      <c r="D118" s="167">
        <v>599.66595000000007</v>
      </c>
      <c r="E118" s="167">
        <v>599.66595000000007</v>
      </c>
      <c r="F118" s="246">
        <f t="shared" si="3"/>
        <v>0</v>
      </c>
      <c r="G118" s="167">
        <v>599.66595000000007</v>
      </c>
      <c r="H118" s="167">
        <f t="shared" si="5"/>
        <v>0</v>
      </c>
      <c r="I118" s="167">
        <f t="shared" si="4"/>
        <v>0</v>
      </c>
      <c r="J118" s="246"/>
      <c r="K118" s="167">
        <v>0</v>
      </c>
      <c r="L118" s="167">
        <v>0</v>
      </c>
    </row>
    <row r="119" spans="1:12" s="17" customFormat="1" ht="18" customHeight="1" x14ac:dyDescent="0.25">
      <c r="A119" s="248">
        <v>117</v>
      </c>
      <c r="B119" s="249" t="s">
        <v>104</v>
      </c>
      <c r="C119" s="240" t="s">
        <v>252</v>
      </c>
      <c r="D119" s="167">
        <v>867.60180000000014</v>
      </c>
      <c r="E119" s="167">
        <v>867.60180000000014</v>
      </c>
      <c r="F119" s="246">
        <f t="shared" si="3"/>
        <v>0</v>
      </c>
      <c r="G119" s="167">
        <v>867.60180000000014</v>
      </c>
      <c r="H119" s="167">
        <f t="shared" si="5"/>
        <v>1.3947243360235007E-13</v>
      </c>
      <c r="I119" s="167">
        <f t="shared" si="4"/>
        <v>1.6075627505884619E-14</v>
      </c>
      <c r="J119" s="246"/>
      <c r="K119" s="167">
        <v>0</v>
      </c>
      <c r="L119" s="167">
        <v>1.3947243360235007E-13</v>
      </c>
    </row>
    <row r="120" spans="1:12" s="17" customFormat="1" ht="18" customHeight="1" x14ac:dyDescent="0.25">
      <c r="A120" s="248">
        <v>118</v>
      </c>
      <c r="B120" s="249" t="s">
        <v>104</v>
      </c>
      <c r="C120" s="240" t="s">
        <v>251</v>
      </c>
      <c r="D120" s="167">
        <v>404.82722011499999</v>
      </c>
      <c r="E120" s="167">
        <v>404.82722068894611</v>
      </c>
      <c r="F120" s="246">
        <f t="shared" si="3"/>
        <v>1.4177557261518814E-7</v>
      </c>
      <c r="G120" s="167">
        <v>404.82722011499999</v>
      </c>
      <c r="H120" s="167">
        <f t="shared" si="5"/>
        <v>-6.9736216801175037E-14</v>
      </c>
      <c r="I120" s="167">
        <f t="shared" si="4"/>
        <v>-1.7226167914918374E-14</v>
      </c>
      <c r="J120" s="246"/>
      <c r="K120" s="167">
        <v>0</v>
      </c>
      <c r="L120" s="167">
        <v>-6.9736216801175037E-14</v>
      </c>
    </row>
    <row r="121" spans="1:12" s="17" customFormat="1" ht="18" customHeight="1" x14ac:dyDescent="0.25">
      <c r="A121" s="248">
        <v>122</v>
      </c>
      <c r="B121" s="249" t="s">
        <v>84</v>
      </c>
      <c r="C121" s="240" t="s">
        <v>250</v>
      </c>
      <c r="D121" s="167">
        <v>212.08488744014417</v>
      </c>
      <c r="E121" s="167">
        <v>212.08488694420961</v>
      </c>
      <c r="F121" s="246">
        <f t="shared" si="3"/>
        <v>-2.3383776692753599E-7</v>
      </c>
      <c r="G121" s="167">
        <v>212.08488705900004</v>
      </c>
      <c r="H121" s="167">
        <f t="shared" si="5"/>
        <v>-6.9736216801175037E-14</v>
      </c>
      <c r="I121" s="167">
        <f t="shared" si="4"/>
        <v>-3.2881275891911918E-14</v>
      </c>
      <c r="J121" s="246"/>
      <c r="K121" s="167">
        <v>0</v>
      </c>
      <c r="L121" s="167">
        <v>-6.9736216801175037E-14</v>
      </c>
    </row>
    <row r="122" spans="1:12" s="17" customFormat="1" ht="18" customHeight="1" x14ac:dyDescent="0.25">
      <c r="A122" s="248">
        <v>123</v>
      </c>
      <c r="B122" s="249" t="s">
        <v>182</v>
      </c>
      <c r="C122" s="240" t="s">
        <v>249</v>
      </c>
      <c r="D122" s="167">
        <v>103.99793615257266</v>
      </c>
      <c r="E122" s="167">
        <v>103.99793619157883</v>
      </c>
      <c r="F122" s="246">
        <f t="shared" si="3"/>
        <v>3.7506666217268503E-8</v>
      </c>
      <c r="G122" s="167">
        <v>103.99793596200001</v>
      </c>
      <c r="H122" s="167">
        <f t="shared" si="5"/>
        <v>-1.7434054200293759E-14</v>
      </c>
      <c r="I122" s="167">
        <f t="shared" si="4"/>
        <v>-1.6763846321121004E-14</v>
      </c>
      <c r="J122" s="246"/>
      <c r="K122" s="167">
        <v>0</v>
      </c>
      <c r="L122" s="167">
        <v>-1.7434054200293759E-14</v>
      </c>
    </row>
    <row r="123" spans="1:12" s="17" customFormat="1" ht="18" customHeight="1" x14ac:dyDescent="0.25">
      <c r="A123" s="248">
        <v>124</v>
      </c>
      <c r="B123" s="249" t="s">
        <v>182</v>
      </c>
      <c r="C123" s="240" t="s">
        <v>248</v>
      </c>
      <c r="D123" s="167">
        <v>1056.0918442801442</v>
      </c>
      <c r="E123" s="167">
        <v>1056.0918437842097</v>
      </c>
      <c r="F123" s="246">
        <f t="shared" si="3"/>
        <v>-4.6959414135017141E-8</v>
      </c>
      <c r="G123" s="167">
        <v>1056.091843899</v>
      </c>
      <c r="H123" s="167">
        <f t="shared" si="5"/>
        <v>-2.7894486720470015E-13</v>
      </c>
      <c r="I123" s="167">
        <f t="shared" si="4"/>
        <v>-2.6412936417080851E-14</v>
      </c>
      <c r="J123" s="246"/>
      <c r="K123" s="167">
        <v>0</v>
      </c>
      <c r="L123" s="167">
        <v>-2.7894486720470015E-13</v>
      </c>
    </row>
    <row r="124" spans="1:12" s="17" customFormat="1" ht="18" customHeight="1" x14ac:dyDescent="0.25">
      <c r="A124" s="248">
        <v>126</v>
      </c>
      <c r="B124" s="249" t="s">
        <v>79</v>
      </c>
      <c r="C124" s="240" t="s">
        <v>247</v>
      </c>
      <c r="D124" s="167">
        <v>1658.3492339174261</v>
      </c>
      <c r="E124" s="167">
        <v>1658.3492338784195</v>
      </c>
      <c r="F124" s="246">
        <f t="shared" si="3"/>
        <v>-2.35213803989609E-9</v>
      </c>
      <c r="G124" s="167">
        <v>1658.349234108</v>
      </c>
      <c r="H124" s="167">
        <f t="shared" si="5"/>
        <v>-2.7894486720470015E-13</v>
      </c>
      <c r="I124" s="167">
        <f t="shared" si="4"/>
        <v>-1.6820634731583372E-14</v>
      </c>
      <c r="J124" s="246"/>
      <c r="K124" s="167">
        <v>0</v>
      </c>
      <c r="L124" s="167">
        <v>-2.7894486720470015E-13</v>
      </c>
    </row>
    <row r="125" spans="1:12" s="17" customFormat="1" ht="18" customHeight="1" x14ac:dyDescent="0.25">
      <c r="A125" s="248">
        <v>127</v>
      </c>
      <c r="B125" s="249" t="s">
        <v>188</v>
      </c>
      <c r="C125" s="240" t="s">
        <v>246</v>
      </c>
      <c r="D125" s="167">
        <v>1398.6854571075721</v>
      </c>
      <c r="E125" s="167">
        <v>1398.685456572631</v>
      </c>
      <c r="F125" s="246">
        <f t="shared" si="3"/>
        <v>-3.8246000144681602E-8</v>
      </c>
      <c r="G125" s="167">
        <v>1398.685456917</v>
      </c>
      <c r="H125" s="167">
        <f t="shared" si="5"/>
        <v>-5.578897344094003E-13</v>
      </c>
      <c r="I125" s="167">
        <f t="shared" si="4"/>
        <v>-3.988671876066155E-14</v>
      </c>
      <c r="J125" s="246"/>
      <c r="K125" s="167">
        <v>0</v>
      </c>
      <c r="L125" s="167">
        <v>-5.578897344094003E-13</v>
      </c>
    </row>
    <row r="126" spans="1:12" s="17" customFormat="1" ht="18" customHeight="1" x14ac:dyDescent="0.25">
      <c r="A126" s="248">
        <v>128</v>
      </c>
      <c r="B126" s="249" t="s">
        <v>79</v>
      </c>
      <c r="C126" s="240" t="s">
        <v>245</v>
      </c>
      <c r="D126" s="167">
        <v>1304.3705266651441</v>
      </c>
      <c r="E126" s="167">
        <v>1304.3705267431578</v>
      </c>
      <c r="F126" s="246">
        <f t="shared" si="3"/>
        <v>5.9809508456964977E-9</v>
      </c>
      <c r="G126" s="167">
        <v>1304.3705262840001</v>
      </c>
      <c r="H126" s="167">
        <f t="shared" si="5"/>
        <v>-2.7894486720470015E-13</v>
      </c>
      <c r="I126" s="167">
        <f t="shared" si="4"/>
        <v>-2.1385400964340163E-14</v>
      </c>
      <c r="J126" s="246"/>
      <c r="K126" s="167">
        <v>0</v>
      </c>
      <c r="L126" s="167">
        <v>-2.7894486720470015E-13</v>
      </c>
    </row>
    <row r="127" spans="1:12" s="17" customFormat="1" ht="18" customHeight="1" x14ac:dyDescent="0.25">
      <c r="A127" s="248">
        <v>130</v>
      </c>
      <c r="B127" s="249" t="s">
        <v>79</v>
      </c>
      <c r="C127" s="240" t="s">
        <v>244</v>
      </c>
      <c r="D127" s="167">
        <v>1800.8453314800001</v>
      </c>
      <c r="E127" s="167">
        <v>1800.8453314800001</v>
      </c>
      <c r="F127" s="246">
        <f t="shared" si="3"/>
        <v>0</v>
      </c>
      <c r="G127" s="167">
        <v>1800.8453314800001</v>
      </c>
      <c r="H127" s="167">
        <f t="shared" si="5"/>
        <v>31.675462365126055</v>
      </c>
      <c r="I127" s="167">
        <f t="shared" si="4"/>
        <v>1.7589218691587472</v>
      </c>
      <c r="J127" s="251"/>
      <c r="K127" s="167">
        <v>0</v>
      </c>
      <c r="L127" s="167">
        <v>31.675462365126055</v>
      </c>
    </row>
    <row r="128" spans="1:12" s="17" customFormat="1" ht="18" customHeight="1" x14ac:dyDescent="0.25">
      <c r="A128" s="248">
        <v>132</v>
      </c>
      <c r="B128" s="249" t="s">
        <v>243</v>
      </c>
      <c r="C128" s="240" t="s">
        <v>242</v>
      </c>
      <c r="D128" s="167">
        <v>2142.8586720000003</v>
      </c>
      <c r="E128" s="167">
        <v>2142.8586720000003</v>
      </c>
      <c r="F128" s="246">
        <f t="shared" si="3"/>
        <v>0</v>
      </c>
      <c r="G128" s="167">
        <v>2142.8586720000003</v>
      </c>
      <c r="H128" s="167">
        <f t="shared" si="5"/>
        <v>1.6736692032282008E-12</v>
      </c>
      <c r="I128" s="167">
        <f t="shared" si="4"/>
        <v>7.810450708193977E-14</v>
      </c>
      <c r="J128" s="251"/>
      <c r="K128" s="167">
        <v>0</v>
      </c>
      <c r="L128" s="167">
        <v>1.6736692032282008E-12</v>
      </c>
    </row>
    <row r="129" spans="1:12" s="17" customFormat="1" ht="18" customHeight="1" x14ac:dyDescent="0.25">
      <c r="A129" s="248">
        <v>136</v>
      </c>
      <c r="B129" s="249" t="s">
        <v>629</v>
      </c>
      <c r="C129" s="240" t="s">
        <v>241</v>
      </c>
      <c r="D129" s="167">
        <v>133.51080465742717</v>
      </c>
      <c r="E129" s="167">
        <v>133.51080461842099</v>
      </c>
      <c r="F129" s="246">
        <f t="shared" si="3"/>
        <v>-2.9215755148470635E-8</v>
      </c>
      <c r="G129" s="167">
        <v>133.51080484800002</v>
      </c>
      <c r="H129" s="167">
        <f t="shared" si="5"/>
        <v>-3.4868108400587519E-14</v>
      </c>
      <c r="I129" s="167">
        <f t="shared" si="4"/>
        <v>-2.6116319574465838E-14</v>
      </c>
      <c r="J129" s="251"/>
      <c r="K129" s="167">
        <v>0</v>
      </c>
      <c r="L129" s="167">
        <v>-3.4868108400587519E-14</v>
      </c>
    </row>
    <row r="130" spans="1:12" s="17" customFormat="1" ht="18" customHeight="1" x14ac:dyDescent="0.25">
      <c r="A130" s="248">
        <v>138</v>
      </c>
      <c r="B130" s="249" t="s">
        <v>84</v>
      </c>
      <c r="C130" s="240" t="s">
        <v>240</v>
      </c>
      <c r="D130" s="167">
        <v>175.82971185</v>
      </c>
      <c r="E130" s="167">
        <v>175.82971185</v>
      </c>
      <c r="F130" s="246">
        <f t="shared" si="3"/>
        <v>0</v>
      </c>
      <c r="G130" s="167">
        <v>175.82971185</v>
      </c>
      <c r="H130" s="167">
        <f t="shared" si="5"/>
        <v>-6.9736216801175037E-14</v>
      </c>
      <c r="I130" s="167">
        <f t="shared" si="4"/>
        <v>-3.9661224526527621E-14</v>
      </c>
      <c r="J130" s="251"/>
      <c r="K130" s="167">
        <v>0</v>
      </c>
      <c r="L130" s="167">
        <v>-6.9736216801175037E-14</v>
      </c>
    </row>
    <row r="131" spans="1:12" s="17" customFormat="1" ht="18" customHeight="1" x14ac:dyDescent="0.25">
      <c r="A131" s="248">
        <v>139</v>
      </c>
      <c r="B131" s="249" t="s">
        <v>84</v>
      </c>
      <c r="C131" s="240" t="s">
        <v>239</v>
      </c>
      <c r="D131" s="167">
        <v>234.98325365985391</v>
      </c>
      <c r="E131" s="167">
        <v>234.98325415578842</v>
      </c>
      <c r="F131" s="246">
        <f t="shared" si="3"/>
        <v>2.1105100245222275E-7</v>
      </c>
      <c r="G131" s="167">
        <v>234.98325404100001</v>
      </c>
      <c r="H131" s="167">
        <f t="shared" si="5"/>
        <v>3.4868108400587519E-14</v>
      </c>
      <c r="I131" s="167">
        <f t="shared" si="4"/>
        <v>1.4838550315364504E-14</v>
      </c>
      <c r="J131" s="251"/>
      <c r="K131" s="167">
        <v>0</v>
      </c>
      <c r="L131" s="167">
        <v>3.4868108400587519E-14</v>
      </c>
    </row>
    <row r="132" spans="1:12" s="17" customFormat="1" ht="18" customHeight="1" x14ac:dyDescent="0.25">
      <c r="A132" s="247">
        <v>140</v>
      </c>
      <c r="B132" s="165" t="s">
        <v>84</v>
      </c>
      <c r="C132" s="240" t="s">
        <v>238</v>
      </c>
      <c r="D132" s="167">
        <v>256.69017959985393</v>
      </c>
      <c r="E132" s="167">
        <v>256.69018009578843</v>
      </c>
      <c r="F132" s="246">
        <f t="shared" si="3"/>
        <v>1.932035473828364E-7</v>
      </c>
      <c r="G132" s="167">
        <v>256.69017998100003</v>
      </c>
      <c r="H132" s="167">
        <f t="shared" si="5"/>
        <v>1.3241526063763829</v>
      </c>
      <c r="I132" s="167">
        <f t="shared" si="4"/>
        <v>0.51585635487974346</v>
      </c>
      <c r="J132" s="251"/>
      <c r="K132" s="167">
        <v>0</v>
      </c>
      <c r="L132" s="167">
        <v>1.3241526063763829</v>
      </c>
    </row>
    <row r="133" spans="1:12" s="17" customFormat="1" ht="18" customHeight="1" x14ac:dyDescent="0.25">
      <c r="A133" s="248">
        <v>141</v>
      </c>
      <c r="B133" s="249" t="s">
        <v>84</v>
      </c>
      <c r="C133" s="240" t="s">
        <v>237</v>
      </c>
      <c r="D133" s="167">
        <v>228.17886080985392</v>
      </c>
      <c r="E133" s="167">
        <v>228.17886130578842</v>
      </c>
      <c r="F133" s="246">
        <f t="shared" si="3"/>
        <v>2.1734463473421783E-7</v>
      </c>
      <c r="G133" s="167">
        <v>228.17886119100004</v>
      </c>
      <c r="H133" s="167">
        <f t="shared" si="5"/>
        <v>0</v>
      </c>
      <c r="I133" s="167">
        <f t="shared" si="4"/>
        <v>0</v>
      </c>
      <c r="J133" s="251"/>
      <c r="K133" s="167">
        <v>0</v>
      </c>
      <c r="L133" s="167">
        <v>0</v>
      </c>
    </row>
    <row r="134" spans="1:12" s="17" customFormat="1" ht="18" customHeight="1" x14ac:dyDescent="0.25">
      <c r="A134" s="248">
        <v>142</v>
      </c>
      <c r="B134" s="249" t="s">
        <v>79</v>
      </c>
      <c r="C134" s="240" t="s">
        <v>236</v>
      </c>
      <c r="D134" s="167">
        <v>818.210073382426</v>
      </c>
      <c r="E134" s="167">
        <v>818.21007391736725</v>
      </c>
      <c r="F134" s="246">
        <f t="shared" si="3"/>
        <v>6.5379452962588402E-8</v>
      </c>
      <c r="G134" s="167">
        <v>818.21007357300005</v>
      </c>
      <c r="H134" s="167">
        <f t="shared" si="5"/>
        <v>-2.7894486720470015E-13</v>
      </c>
      <c r="I134" s="167">
        <f t="shared" si="4"/>
        <v>-3.409208418434498E-14</v>
      </c>
      <c r="J134" s="251"/>
      <c r="K134" s="167">
        <v>0</v>
      </c>
      <c r="L134" s="167">
        <v>-2.7894486720470015E-13</v>
      </c>
    </row>
    <row r="135" spans="1:12" s="17" customFormat="1" ht="18" customHeight="1" x14ac:dyDescent="0.25">
      <c r="A135" s="248">
        <v>143</v>
      </c>
      <c r="B135" s="249" t="s">
        <v>79</v>
      </c>
      <c r="C135" s="240" t="s">
        <v>235</v>
      </c>
      <c r="D135" s="167">
        <v>1580.8906290901443</v>
      </c>
      <c r="E135" s="167">
        <v>1580.8906285942096</v>
      </c>
      <c r="F135" s="246">
        <f t="shared" si="3"/>
        <v>-3.137058968150086E-8</v>
      </c>
      <c r="G135" s="167">
        <v>1580.8906287090001</v>
      </c>
      <c r="H135" s="167">
        <f t="shared" si="5"/>
        <v>-5.578897344094003E-13</v>
      </c>
      <c r="I135" s="167">
        <f t="shared" si="4"/>
        <v>-3.5289584511326878E-14</v>
      </c>
      <c r="J135" s="251"/>
      <c r="K135" s="167">
        <v>0</v>
      </c>
      <c r="L135" s="167">
        <v>-5.578897344094003E-13</v>
      </c>
    </row>
    <row r="136" spans="1:12" s="17" customFormat="1" ht="18" customHeight="1" x14ac:dyDescent="0.25">
      <c r="A136" s="248">
        <v>144</v>
      </c>
      <c r="B136" s="249" t="s">
        <v>79</v>
      </c>
      <c r="C136" s="240" t="s">
        <v>234</v>
      </c>
      <c r="D136" s="167">
        <v>1085.6384746650001</v>
      </c>
      <c r="E136" s="167">
        <v>1085.6384752389461</v>
      </c>
      <c r="F136" s="246">
        <f t="shared" si="3"/>
        <v>5.2867136446366203E-8</v>
      </c>
      <c r="G136" s="167">
        <v>1085.6384746650001</v>
      </c>
      <c r="H136" s="167">
        <f t="shared" si="5"/>
        <v>-1.3947243360235007E-13</v>
      </c>
      <c r="I136" s="167">
        <f t="shared" si="4"/>
        <v>-1.28470422505662E-14</v>
      </c>
      <c r="J136" s="251"/>
      <c r="K136" s="167">
        <v>0</v>
      </c>
      <c r="L136" s="167">
        <v>-1.3947243360235007E-13</v>
      </c>
    </row>
    <row r="137" spans="1:12" s="17" customFormat="1" ht="18" customHeight="1" x14ac:dyDescent="0.25">
      <c r="A137" s="248">
        <v>146</v>
      </c>
      <c r="B137" s="249" t="s">
        <v>334</v>
      </c>
      <c r="C137" s="240" t="s">
        <v>232</v>
      </c>
      <c r="D137" s="167">
        <v>24536.25</v>
      </c>
      <c r="E137" s="167">
        <v>24536.25</v>
      </c>
      <c r="F137" s="246">
        <f t="shared" si="3"/>
        <v>0</v>
      </c>
      <c r="G137" s="167">
        <v>24536.249941113001</v>
      </c>
      <c r="H137" s="167">
        <f t="shared" si="5"/>
        <v>12798.650297979852</v>
      </c>
      <c r="I137" s="167">
        <f t="shared" si="4"/>
        <v>52.162210190961744</v>
      </c>
      <c r="J137" s="251"/>
      <c r="K137" s="167">
        <v>0</v>
      </c>
      <c r="L137" s="167">
        <v>12798.650297979852</v>
      </c>
    </row>
    <row r="138" spans="1:12" s="17" customFormat="1" ht="18" customHeight="1" x14ac:dyDescent="0.25">
      <c r="A138" s="248">
        <v>147</v>
      </c>
      <c r="B138" s="249" t="s">
        <v>141</v>
      </c>
      <c r="C138" s="240" t="s">
        <v>231</v>
      </c>
      <c r="D138" s="167">
        <v>3421.3347000000003</v>
      </c>
      <c r="E138" s="167">
        <v>3421.3347000000003</v>
      </c>
      <c r="F138" s="246">
        <f t="shared" si="3"/>
        <v>0</v>
      </c>
      <c r="G138" s="167">
        <v>3421.3347000000003</v>
      </c>
      <c r="H138" s="167">
        <f t="shared" si="5"/>
        <v>1.1157794688188006E-12</v>
      </c>
      <c r="I138" s="167">
        <f t="shared" si="4"/>
        <v>3.2612403247738387E-14</v>
      </c>
      <c r="J138" s="251"/>
      <c r="K138" s="167">
        <v>0</v>
      </c>
      <c r="L138" s="167">
        <v>1.1157794688188006E-12</v>
      </c>
    </row>
    <row r="139" spans="1:12" s="17" customFormat="1" ht="18" customHeight="1" x14ac:dyDescent="0.25">
      <c r="A139" s="248">
        <v>148</v>
      </c>
      <c r="B139" s="249" t="s">
        <v>228</v>
      </c>
      <c r="C139" s="240" t="s">
        <v>230</v>
      </c>
      <c r="D139" s="167">
        <v>542.21661702742608</v>
      </c>
      <c r="E139" s="167">
        <v>542.21661698841922</v>
      </c>
      <c r="F139" s="246">
        <f t="shared" si="3"/>
        <v>-7.1939609824767103E-9</v>
      </c>
      <c r="G139" s="167">
        <v>542.21661721800001</v>
      </c>
      <c r="H139" s="167">
        <f t="shared" si="5"/>
        <v>6.9736216801175037E-14</v>
      </c>
      <c r="I139" s="167">
        <f t="shared" si="4"/>
        <v>1.2861320478982016E-14</v>
      </c>
      <c r="J139" s="251"/>
      <c r="K139" s="167">
        <v>0</v>
      </c>
      <c r="L139" s="167">
        <v>6.9736216801175037E-14</v>
      </c>
    </row>
    <row r="140" spans="1:12" s="17" customFormat="1" ht="18" customHeight="1" x14ac:dyDescent="0.25">
      <c r="A140" s="248">
        <v>149</v>
      </c>
      <c r="B140" s="249" t="s">
        <v>228</v>
      </c>
      <c r="C140" s="240" t="s">
        <v>229</v>
      </c>
      <c r="D140" s="167">
        <v>878.83484876257216</v>
      </c>
      <c r="E140" s="167">
        <v>878.83484880157891</v>
      </c>
      <c r="F140" s="246">
        <f t="shared" si="3"/>
        <v>4.4384762531990418E-9</v>
      </c>
      <c r="G140" s="167">
        <v>878.83484857199994</v>
      </c>
      <c r="H140" s="167">
        <f t="shared" si="5"/>
        <v>0</v>
      </c>
      <c r="I140" s="167">
        <f t="shared" si="4"/>
        <v>0</v>
      </c>
      <c r="J140" s="251"/>
      <c r="K140" s="167">
        <v>0</v>
      </c>
      <c r="L140" s="167">
        <v>0</v>
      </c>
    </row>
    <row r="141" spans="1:12" s="17" customFormat="1" ht="18" customHeight="1" x14ac:dyDescent="0.25">
      <c r="A141" s="248">
        <v>150</v>
      </c>
      <c r="B141" s="249" t="s">
        <v>228</v>
      </c>
      <c r="C141" s="240" t="s">
        <v>227</v>
      </c>
      <c r="D141" s="167">
        <v>930.5586377925722</v>
      </c>
      <c r="E141" s="167">
        <v>930.55863783157884</v>
      </c>
      <c r="F141" s="246">
        <f t="shared" ref="F141:F204" si="6">E141/D141*100-100</f>
        <v>4.1917331827789894E-9</v>
      </c>
      <c r="G141" s="167">
        <v>930.55863760200009</v>
      </c>
      <c r="H141" s="167">
        <f t="shared" si="5"/>
        <v>2.8083567395609657</v>
      </c>
      <c r="I141" s="167">
        <f t="shared" ref="I141:I204" si="7">+H141/E141*100</f>
        <v>0.30179256044574465</v>
      </c>
      <c r="J141" s="251"/>
      <c r="K141" s="167">
        <v>0</v>
      </c>
      <c r="L141" s="167">
        <v>2.8083567395609657</v>
      </c>
    </row>
    <row r="142" spans="1:12" s="17" customFormat="1" ht="18" customHeight="1" x14ac:dyDescent="0.25">
      <c r="A142" s="248">
        <v>151</v>
      </c>
      <c r="B142" s="249" t="s">
        <v>84</v>
      </c>
      <c r="C142" s="240" t="s">
        <v>226</v>
      </c>
      <c r="D142" s="167">
        <v>304.35355371014418</v>
      </c>
      <c r="E142" s="167">
        <v>304.35355321420963</v>
      </c>
      <c r="F142" s="246">
        <f t="shared" si="6"/>
        <v>-1.6294686133733194E-7</v>
      </c>
      <c r="G142" s="167">
        <v>304.35355332900002</v>
      </c>
      <c r="H142" s="167">
        <f t="shared" si="5"/>
        <v>7.7259321783353156</v>
      </c>
      <c r="I142" s="167">
        <f t="shared" si="7"/>
        <v>2.5384728046521814</v>
      </c>
      <c r="J142" s="251"/>
      <c r="K142" s="167">
        <v>0</v>
      </c>
      <c r="L142" s="167">
        <v>7.7259321783353156</v>
      </c>
    </row>
    <row r="143" spans="1:12" s="17" customFormat="1" ht="18" customHeight="1" x14ac:dyDescent="0.25">
      <c r="A143" s="248">
        <v>152</v>
      </c>
      <c r="B143" s="249" t="s">
        <v>84</v>
      </c>
      <c r="C143" s="240" t="s">
        <v>225</v>
      </c>
      <c r="D143" s="167">
        <v>1191.30265755</v>
      </c>
      <c r="E143" s="167">
        <v>1191.30265755</v>
      </c>
      <c r="F143" s="246">
        <f t="shared" si="6"/>
        <v>0</v>
      </c>
      <c r="G143" s="167">
        <v>1191.30265755</v>
      </c>
      <c r="H143" s="167">
        <f t="shared" ref="H143:H206" si="8">+K143+L143</f>
        <v>11.609006251884912</v>
      </c>
      <c r="I143" s="167">
        <f t="shared" si="7"/>
        <v>0.97448000961902259</v>
      </c>
      <c r="J143" s="251"/>
      <c r="K143" s="167">
        <v>0</v>
      </c>
      <c r="L143" s="167">
        <v>11.609006251884912</v>
      </c>
    </row>
    <row r="144" spans="1:12" s="17" customFormat="1" ht="18" customHeight="1" x14ac:dyDescent="0.25">
      <c r="A144" s="248">
        <v>156</v>
      </c>
      <c r="B144" s="249" t="s">
        <v>104</v>
      </c>
      <c r="C144" s="240" t="s">
        <v>224</v>
      </c>
      <c r="D144" s="167">
        <v>331.71100079242603</v>
      </c>
      <c r="E144" s="167">
        <v>331.71100132736728</v>
      </c>
      <c r="F144" s="246">
        <f t="shared" si="6"/>
        <v>1.612672662076875E-7</v>
      </c>
      <c r="G144" s="167">
        <v>331.71100098300002</v>
      </c>
      <c r="H144" s="167">
        <f t="shared" si="8"/>
        <v>2.3329112534391059</v>
      </c>
      <c r="I144" s="167">
        <f t="shared" si="7"/>
        <v>0.70329631640306789</v>
      </c>
      <c r="J144" s="251"/>
      <c r="K144" s="167">
        <v>0</v>
      </c>
      <c r="L144" s="167">
        <v>2.3329112534391059</v>
      </c>
    </row>
    <row r="145" spans="1:12" s="17" customFormat="1" ht="18" customHeight="1" x14ac:dyDescent="0.25">
      <c r="A145" s="248">
        <v>157</v>
      </c>
      <c r="B145" s="249" t="s">
        <v>104</v>
      </c>
      <c r="C145" s="240" t="s">
        <v>223</v>
      </c>
      <c r="D145" s="167">
        <v>2986.8336135598438</v>
      </c>
      <c r="E145" s="167">
        <v>2986.8336140557712</v>
      </c>
      <c r="F145" s="246">
        <f t="shared" si="6"/>
        <v>1.6603792118985439E-8</v>
      </c>
      <c r="G145" s="167">
        <v>2986.8336139410003</v>
      </c>
      <c r="H145" s="167">
        <f t="shared" si="8"/>
        <v>42.938544065397444</v>
      </c>
      <c r="I145" s="167">
        <f t="shared" si="7"/>
        <v>1.4375941084676598</v>
      </c>
      <c r="J145" s="251"/>
      <c r="K145" s="167">
        <v>0</v>
      </c>
      <c r="L145" s="167">
        <v>42.938544065397444</v>
      </c>
    </row>
    <row r="146" spans="1:12" s="17" customFormat="1" ht="18" customHeight="1" x14ac:dyDescent="0.25">
      <c r="A146" s="248">
        <v>158</v>
      </c>
      <c r="B146" s="249" t="s">
        <v>104</v>
      </c>
      <c r="C146" s="240" t="s">
        <v>222</v>
      </c>
      <c r="D146" s="167">
        <v>258.80836500000004</v>
      </c>
      <c r="E146" s="167">
        <v>258.80836500000004</v>
      </c>
      <c r="F146" s="246">
        <f t="shared" si="6"/>
        <v>0</v>
      </c>
      <c r="G146" s="167">
        <v>258.80836500000004</v>
      </c>
      <c r="H146" s="167">
        <f t="shared" si="8"/>
        <v>6.9736216801175037E-14</v>
      </c>
      <c r="I146" s="167">
        <f t="shared" si="7"/>
        <v>2.694511701782708E-14</v>
      </c>
      <c r="J146" s="251"/>
      <c r="K146" s="167">
        <v>0</v>
      </c>
      <c r="L146" s="167">
        <v>6.9736216801175037E-14</v>
      </c>
    </row>
    <row r="147" spans="1:12" s="17" customFormat="1" ht="18" customHeight="1" x14ac:dyDescent="0.25">
      <c r="A147" s="248">
        <v>159</v>
      </c>
      <c r="B147" s="249" t="s">
        <v>104</v>
      </c>
      <c r="C147" s="240" t="s">
        <v>221</v>
      </c>
      <c r="D147" s="167">
        <v>88.256911260145529</v>
      </c>
      <c r="E147" s="167">
        <v>88.256910764210403</v>
      </c>
      <c r="F147" s="246">
        <f t="shared" si="6"/>
        <v>-5.6192213548911241E-7</v>
      </c>
      <c r="G147" s="167">
        <v>88.256910879000003</v>
      </c>
      <c r="H147" s="167">
        <f t="shared" si="8"/>
        <v>0</v>
      </c>
      <c r="I147" s="167">
        <f t="shared" si="7"/>
        <v>0</v>
      </c>
      <c r="J147" s="251"/>
      <c r="K147" s="167">
        <v>0</v>
      </c>
      <c r="L147" s="167">
        <v>0</v>
      </c>
    </row>
    <row r="148" spans="1:12" s="17" customFormat="1" ht="18" customHeight="1" x14ac:dyDescent="0.25">
      <c r="A148" s="248">
        <v>160</v>
      </c>
      <c r="B148" s="249" t="s">
        <v>104</v>
      </c>
      <c r="C148" s="240" t="s">
        <v>220</v>
      </c>
      <c r="D148" s="167">
        <v>21.297464999999999</v>
      </c>
      <c r="E148" s="167">
        <v>21.297464999999999</v>
      </c>
      <c r="F148" s="246">
        <f t="shared" si="6"/>
        <v>0</v>
      </c>
      <c r="G148" s="167">
        <v>21.297464999999999</v>
      </c>
      <c r="H148" s="167">
        <f t="shared" si="8"/>
        <v>0</v>
      </c>
      <c r="I148" s="167">
        <f t="shared" si="7"/>
        <v>0</v>
      </c>
      <c r="J148" s="251"/>
      <c r="K148" s="167">
        <v>0</v>
      </c>
      <c r="L148" s="167">
        <v>0</v>
      </c>
    </row>
    <row r="149" spans="1:12" s="17" customFormat="1" ht="18" customHeight="1" x14ac:dyDescent="0.25">
      <c r="A149" s="248">
        <v>161</v>
      </c>
      <c r="B149" s="249" t="s">
        <v>206</v>
      </c>
      <c r="C149" s="240" t="s">
        <v>219</v>
      </c>
      <c r="D149" s="167">
        <v>82.932524999999998</v>
      </c>
      <c r="E149" s="167">
        <v>82.932524999999998</v>
      </c>
      <c r="F149" s="246">
        <f t="shared" si="6"/>
        <v>0</v>
      </c>
      <c r="G149" s="167">
        <v>82.932524999999998</v>
      </c>
      <c r="H149" s="167">
        <f t="shared" si="8"/>
        <v>-1.7434054200293759E-14</v>
      </c>
      <c r="I149" s="167">
        <f t="shared" si="7"/>
        <v>-2.1021974430772195E-14</v>
      </c>
      <c r="J149" s="251"/>
      <c r="K149" s="167">
        <v>0</v>
      </c>
      <c r="L149" s="167">
        <v>-1.7434054200293759E-14</v>
      </c>
    </row>
    <row r="150" spans="1:12" s="17" customFormat="1" ht="18" customHeight="1" x14ac:dyDescent="0.25">
      <c r="A150" s="248">
        <v>162</v>
      </c>
      <c r="B150" s="249" t="s">
        <v>104</v>
      </c>
      <c r="C150" s="240" t="s">
        <v>218</v>
      </c>
      <c r="D150" s="167">
        <v>37.196955000000003</v>
      </c>
      <c r="E150" s="167">
        <v>37.196955000000003</v>
      </c>
      <c r="F150" s="246">
        <f t="shared" si="6"/>
        <v>0</v>
      </c>
      <c r="G150" s="167">
        <v>37.196955000000003</v>
      </c>
      <c r="H150" s="167">
        <f t="shared" si="8"/>
        <v>0</v>
      </c>
      <c r="I150" s="167">
        <f t="shared" si="7"/>
        <v>0</v>
      </c>
      <c r="J150" s="251"/>
      <c r="K150" s="167">
        <v>0</v>
      </c>
      <c r="L150" s="167">
        <v>0</v>
      </c>
    </row>
    <row r="151" spans="1:12" s="17" customFormat="1" ht="18" customHeight="1" x14ac:dyDescent="0.25">
      <c r="A151" s="248">
        <v>163</v>
      </c>
      <c r="B151" s="249" t="s">
        <v>84</v>
      </c>
      <c r="C151" s="240" t="s">
        <v>217</v>
      </c>
      <c r="D151" s="167">
        <v>307.05809545485391</v>
      </c>
      <c r="E151" s="167">
        <v>307.05809537684041</v>
      </c>
      <c r="F151" s="246">
        <f t="shared" si="6"/>
        <v>-2.5406748704881466E-8</v>
      </c>
      <c r="G151" s="167">
        <v>307.05809583600001</v>
      </c>
      <c r="H151" s="167">
        <f t="shared" si="8"/>
        <v>0</v>
      </c>
      <c r="I151" s="167">
        <f t="shared" si="7"/>
        <v>0</v>
      </c>
      <c r="J151" s="251"/>
      <c r="K151" s="167">
        <v>0</v>
      </c>
      <c r="L151" s="167">
        <v>0</v>
      </c>
    </row>
    <row r="152" spans="1:12" s="17" customFormat="1" ht="18" customHeight="1" x14ac:dyDescent="0.25">
      <c r="A152" s="248">
        <v>164</v>
      </c>
      <c r="B152" s="249" t="s">
        <v>84</v>
      </c>
      <c r="C152" s="240" t="s">
        <v>216</v>
      </c>
      <c r="D152" s="167">
        <v>766.32605263485391</v>
      </c>
      <c r="E152" s="167">
        <v>766.32605255684041</v>
      </c>
      <c r="F152" s="246">
        <f t="shared" si="6"/>
        <v>-1.0180201570619829E-8</v>
      </c>
      <c r="G152" s="167">
        <v>766.32605301600006</v>
      </c>
      <c r="H152" s="167">
        <f t="shared" si="8"/>
        <v>11.01655972778592</v>
      </c>
      <c r="I152" s="167">
        <f t="shared" si="7"/>
        <v>1.437581260747858</v>
      </c>
      <c r="J152" s="251"/>
      <c r="K152" s="167">
        <v>0</v>
      </c>
      <c r="L152" s="167">
        <v>11.01655972778592</v>
      </c>
    </row>
    <row r="153" spans="1:12" s="17" customFormat="1" ht="18" customHeight="1" x14ac:dyDescent="0.25">
      <c r="A153" s="248">
        <v>165</v>
      </c>
      <c r="B153" s="249" t="s">
        <v>629</v>
      </c>
      <c r="C153" s="240" t="s">
        <v>215</v>
      </c>
      <c r="D153" s="167">
        <v>114.42423301514553</v>
      </c>
      <c r="E153" s="167">
        <v>114.42423309315785</v>
      </c>
      <c r="F153" s="246">
        <f t="shared" si="6"/>
        <v>6.8178152901055E-8</v>
      </c>
      <c r="G153" s="167">
        <v>114.42423263400001</v>
      </c>
      <c r="H153" s="167">
        <f t="shared" si="8"/>
        <v>-3.4868108400587519E-14</v>
      </c>
      <c r="I153" s="167">
        <f t="shared" si="7"/>
        <v>-3.0472660779993903E-14</v>
      </c>
      <c r="J153" s="251"/>
      <c r="K153" s="167">
        <v>0</v>
      </c>
      <c r="L153" s="167">
        <v>-3.4868108400587519E-14</v>
      </c>
    </row>
    <row r="154" spans="1:12" s="17" customFormat="1" ht="18" customHeight="1" x14ac:dyDescent="0.25">
      <c r="A154" s="248">
        <v>166</v>
      </c>
      <c r="B154" s="249" t="s">
        <v>79</v>
      </c>
      <c r="C154" s="240" t="s">
        <v>214</v>
      </c>
      <c r="D154" s="167">
        <v>1190.780270782426</v>
      </c>
      <c r="E154" s="167">
        <v>1190.7802713173674</v>
      </c>
      <c r="F154" s="246">
        <f t="shared" si="6"/>
        <v>4.4923595510226733E-8</v>
      </c>
      <c r="G154" s="167">
        <v>1190.7802709730001</v>
      </c>
      <c r="H154" s="167">
        <f t="shared" si="8"/>
        <v>12.418192717973458</v>
      </c>
      <c r="I154" s="167">
        <f t="shared" si="7"/>
        <v>1.0428618123001934</v>
      </c>
      <c r="J154" s="251"/>
      <c r="K154" s="167">
        <v>0</v>
      </c>
      <c r="L154" s="167">
        <v>12.418192717973458</v>
      </c>
    </row>
    <row r="155" spans="1:12" s="17" customFormat="1" ht="18" customHeight="1" x14ac:dyDescent="0.25">
      <c r="A155" s="248">
        <v>167</v>
      </c>
      <c r="B155" s="249" t="s">
        <v>102</v>
      </c>
      <c r="C155" s="240" t="s">
        <v>213</v>
      </c>
      <c r="D155" s="167">
        <v>2829.520251855</v>
      </c>
      <c r="E155" s="167">
        <v>2829.5202524289325</v>
      </c>
      <c r="F155" s="246">
        <f t="shared" si="6"/>
        <v>2.0283735580051143E-8</v>
      </c>
      <c r="G155" s="167">
        <v>2829.520251855</v>
      </c>
      <c r="H155" s="167">
        <f t="shared" si="8"/>
        <v>5.578897344094003E-13</v>
      </c>
      <c r="I155" s="167">
        <f t="shared" si="7"/>
        <v>1.9716760603868927E-14</v>
      </c>
      <c r="J155" s="251"/>
      <c r="K155" s="167">
        <v>0</v>
      </c>
      <c r="L155" s="167">
        <v>5.578897344094003E-13</v>
      </c>
    </row>
    <row r="156" spans="1:12" s="17" customFormat="1" ht="18" customHeight="1" x14ac:dyDescent="0.25">
      <c r="A156" s="248">
        <v>168</v>
      </c>
      <c r="B156" s="249" t="s">
        <v>79</v>
      </c>
      <c r="C156" s="240" t="s">
        <v>212</v>
      </c>
      <c r="D156" s="167">
        <v>643.09016618257215</v>
      </c>
      <c r="E156" s="167">
        <v>643.0901662215789</v>
      </c>
      <c r="F156" s="246">
        <f t="shared" si="6"/>
        <v>6.0655196421066648E-9</v>
      </c>
      <c r="G156" s="167">
        <v>643.09016599200004</v>
      </c>
      <c r="H156" s="167">
        <f t="shared" si="8"/>
        <v>-2.7894486720470015E-13</v>
      </c>
      <c r="I156" s="167">
        <f t="shared" si="7"/>
        <v>-4.3375700929096271E-14</v>
      </c>
      <c r="J156" s="251"/>
      <c r="K156" s="167">
        <v>0</v>
      </c>
      <c r="L156" s="167">
        <v>-2.7894486720470015E-13</v>
      </c>
    </row>
    <row r="157" spans="1:12" s="17" customFormat="1" ht="18" customHeight="1" x14ac:dyDescent="0.25">
      <c r="A157" s="248">
        <v>170</v>
      </c>
      <c r="B157" s="249" t="s">
        <v>90</v>
      </c>
      <c r="C157" s="240" t="s">
        <v>211</v>
      </c>
      <c r="D157" s="167">
        <v>1567.7741387101444</v>
      </c>
      <c r="E157" s="167">
        <v>1567.7741382142094</v>
      </c>
      <c r="F157" s="246">
        <f t="shared" si="6"/>
        <v>-3.1633064168090641E-8</v>
      </c>
      <c r="G157" s="167">
        <v>1567.7741383290002</v>
      </c>
      <c r="H157" s="167">
        <f t="shared" si="8"/>
        <v>200.32134000933704</v>
      </c>
      <c r="I157" s="167">
        <f t="shared" si="7"/>
        <v>12.777436183346873</v>
      </c>
      <c r="J157" s="251"/>
      <c r="K157" s="167">
        <v>0</v>
      </c>
      <c r="L157" s="167">
        <v>200.32134000933704</v>
      </c>
    </row>
    <row r="158" spans="1:12" s="17" customFormat="1" ht="18" customHeight="1" x14ac:dyDescent="0.25">
      <c r="A158" s="248">
        <v>171</v>
      </c>
      <c r="B158" s="249" t="s">
        <v>102</v>
      </c>
      <c r="C158" s="240" t="s">
        <v>210</v>
      </c>
      <c r="D158" s="167">
        <v>11208.180749122559</v>
      </c>
      <c r="E158" s="167">
        <v>9219.3179414984206</v>
      </c>
      <c r="F158" s="246">
        <f t="shared" si="6"/>
        <v>-17.74474245322854</v>
      </c>
      <c r="G158" s="167">
        <v>9219.3179417280007</v>
      </c>
      <c r="H158" s="167">
        <f t="shared" si="8"/>
        <v>4598.7796567402575</v>
      </c>
      <c r="I158" s="167">
        <f t="shared" si="7"/>
        <v>49.881994372273653</v>
      </c>
      <c r="J158" s="251"/>
      <c r="K158" s="167">
        <v>0</v>
      </c>
      <c r="L158" s="167">
        <v>4598.7796567402575</v>
      </c>
    </row>
    <row r="159" spans="1:12" s="17" customFormat="1" ht="18" customHeight="1" x14ac:dyDescent="0.25">
      <c r="A159" s="248">
        <v>176</v>
      </c>
      <c r="B159" s="249" t="s">
        <v>90</v>
      </c>
      <c r="C159" s="240" t="s">
        <v>209</v>
      </c>
      <c r="D159" s="167">
        <v>706.37098062014422</v>
      </c>
      <c r="E159" s="167">
        <v>706.37098012420972</v>
      </c>
      <c r="F159" s="246">
        <f t="shared" si="6"/>
        <v>-7.020878456387436E-8</v>
      </c>
      <c r="G159" s="167">
        <v>706.37098023900012</v>
      </c>
      <c r="H159" s="167">
        <f t="shared" si="8"/>
        <v>22.636527409610661</v>
      </c>
      <c r="I159" s="167">
        <f t="shared" si="7"/>
        <v>3.2046230729396905</v>
      </c>
      <c r="J159" s="251"/>
      <c r="K159" s="167">
        <v>0</v>
      </c>
      <c r="L159" s="167">
        <v>22.636527409610661</v>
      </c>
    </row>
    <row r="160" spans="1:12" s="17" customFormat="1" ht="18" customHeight="1" x14ac:dyDescent="0.25">
      <c r="A160" s="248">
        <v>177</v>
      </c>
      <c r="B160" s="249" t="s">
        <v>90</v>
      </c>
      <c r="C160" s="240" t="s">
        <v>208</v>
      </c>
      <c r="D160" s="167">
        <v>24.247879979854286</v>
      </c>
      <c r="E160" s="167">
        <v>24.247880475789412</v>
      </c>
      <c r="F160" s="246">
        <f t="shared" si="6"/>
        <v>2.0452721116726025E-6</v>
      </c>
      <c r="G160" s="167">
        <v>24.247880361</v>
      </c>
      <c r="H160" s="167">
        <f t="shared" si="8"/>
        <v>0.7111902797635139</v>
      </c>
      <c r="I160" s="167">
        <f t="shared" si="7"/>
        <v>2.93299977486119</v>
      </c>
      <c r="J160" s="251"/>
      <c r="K160" s="167">
        <v>0</v>
      </c>
      <c r="L160" s="167">
        <v>0.7111902797635139</v>
      </c>
    </row>
    <row r="161" spans="1:12" s="17" customFormat="1" ht="18" customHeight="1" x14ac:dyDescent="0.25">
      <c r="A161" s="248">
        <v>181</v>
      </c>
      <c r="B161" s="249" t="s">
        <v>104</v>
      </c>
      <c r="C161" s="240" t="s">
        <v>207</v>
      </c>
      <c r="D161" s="167">
        <v>12652.019285655137</v>
      </c>
      <c r="E161" s="167">
        <v>12652.019285733144</v>
      </c>
      <c r="F161" s="246">
        <f t="shared" si="6"/>
        <v>6.1655214267375413E-10</v>
      </c>
      <c r="G161" s="167">
        <v>12652.019285274</v>
      </c>
      <c r="H161" s="167">
        <f t="shared" si="8"/>
        <v>2537.187785101979</v>
      </c>
      <c r="I161" s="167">
        <f t="shared" si="7"/>
        <v>20.053619329864599</v>
      </c>
      <c r="J161" s="251"/>
      <c r="K161" s="167">
        <v>0</v>
      </c>
      <c r="L161" s="167">
        <v>2537.187785101979</v>
      </c>
    </row>
    <row r="162" spans="1:12" s="17" customFormat="1" ht="18" customHeight="1" x14ac:dyDescent="0.25">
      <c r="A162" s="248">
        <v>182</v>
      </c>
      <c r="B162" s="249" t="s">
        <v>104</v>
      </c>
      <c r="C162" s="240" t="s">
        <v>205</v>
      </c>
      <c r="D162" s="167">
        <v>627.14655000000005</v>
      </c>
      <c r="E162" s="167">
        <v>627.14655000000005</v>
      </c>
      <c r="F162" s="246">
        <f t="shared" si="6"/>
        <v>0</v>
      </c>
      <c r="G162" s="167">
        <v>627.14655000000005</v>
      </c>
      <c r="H162" s="167">
        <f t="shared" si="8"/>
        <v>-2.092086504035251E-13</v>
      </c>
      <c r="I162" s="167">
        <f t="shared" si="7"/>
        <v>-3.3358813885450708E-14</v>
      </c>
      <c r="J162" s="251"/>
      <c r="K162" s="167">
        <v>0</v>
      </c>
      <c r="L162" s="167">
        <v>-2.092086504035251E-13</v>
      </c>
    </row>
    <row r="163" spans="1:12" s="17" customFormat="1" ht="18" customHeight="1" x14ac:dyDescent="0.25">
      <c r="A163" s="248">
        <v>183</v>
      </c>
      <c r="B163" s="249" t="s">
        <v>104</v>
      </c>
      <c r="C163" s="240" t="s">
        <v>204</v>
      </c>
      <c r="D163" s="167">
        <v>112.964895</v>
      </c>
      <c r="E163" s="167">
        <v>112.964895</v>
      </c>
      <c r="F163" s="246">
        <f t="shared" si="6"/>
        <v>0</v>
      </c>
      <c r="G163" s="167">
        <v>112.964895</v>
      </c>
      <c r="H163" s="167">
        <f t="shared" si="8"/>
        <v>0</v>
      </c>
      <c r="I163" s="167">
        <f t="shared" si="7"/>
        <v>0</v>
      </c>
      <c r="J163" s="251"/>
      <c r="K163" s="167">
        <v>0</v>
      </c>
      <c r="L163" s="167">
        <v>0</v>
      </c>
    </row>
    <row r="164" spans="1:12" s="17" customFormat="1" ht="18" customHeight="1" x14ac:dyDescent="0.25">
      <c r="A164" s="248">
        <v>185</v>
      </c>
      <c r="B164" s="249" t="s">
        <v>84</v>
      </c>
      <c r="C164" s="240" t="s">
        <v>203</v>
      </c>
      <c r="D164" s="167">
        <v>455.40430297514416</v>
      </c>
      <c r="E164" s="167">
        <v>455.40430305315761</v>
      </c>
      <c r="F164" s="246">
        <f t="shared" si="6"/>
        <v>1.7130588503277977E-8</v>
      </c>
      <c r="G164" s="167">
        <v>455.40430259400006</v>
      </c>
      <c r="H164" s="167">
        <f t="shared" si="8"/>
        <v>15.877248306932378</v>
      </c>
      <c r="I164" s="167">
        <f t="shared" si="7"/>
        <v>3.4864071772020755</v>
      </c>
      <c r="J164" s="251"/>
      <c r="K164" s="167">
        <v>0</v>
      </c>
      <c r="L164" s="167">
        <v>15.877248306932378</v>
      </c>
    </row>
    <row r="165" spans="1:12" s="17" customFormat="1" ht="18" customHeight="1" x14ac:dyDescent="0.25">
      <c r="A165" s="248">
        <v>188</v>
      </c>
      <c r="B165" s="249" t="s">
        <v>84</v>
      </c>
      <c r="C165" s="240" t="s">
        <v>202</v>
      </c>
      <c r="D165" s="167">
        <v>4796.1131147025581</v>
      </c>
      <c r="E165" s="167">
        <v>4796.1131147415617</v>
      </c>
      <c r="F165" s="246">
        <f t="shared" si="6"/>
        <v>8.1324458278686507E-10</v>
      </c>
      <c r="G165" s="167">
        <v>4030.3661955120001</v>
      </c>
      <c r="H165" s="167">
        <f t="shared" si="8"/>
        <v>868.47392312815145</v>
      </c>
      <c r="I165" s="167">
        <f t="shared" si="7"/>
        <v>18.107869901124072</v>
      </c>
      <c r="J165" s="251"/>
      <c r="K165" s="167">
        <v>734.76756752400001</v>
      </c>
      <c r="L165" s="167">
        <v>133.70635560415144</v>
      </c>
    </row>
    <row r="166" spans="1:12" s="17" customFormat="1" ht="18" customHeight="1" x14ac:dyDescent="0.25">
      <c r="A166" s="248">
        <v>189</v>
      </c>
      <c r="B166" s="249" t="s">
        <v>84</v>
      </c>
      <c r="C166" s="240" t="s">
        <v>201</v>
      </c>
      <c r="D166" s="167">
        <v>314.94716778757214</v>
      </c>
      <c r="E166" s="167">
        <v>314.94716725263078</v>
      </c>
      <c r="F166" s="246">
        <f t="shared" si="6"/>
        <v>-1.6985114825729397E-7</v>
      </c>
      <c r="G166" s="167">
        <v>314.94716759700003</v>
      </c>
      <c r="H166" s="167">
        <f t="shared" si="8"/>
        <v>37.361363864493939</v>
      </c>
      <c r="I166" s="167">
        <f t="shared" si="7"/>
        <v>11.862740087617619</v>
      </c>
      <c r="J166" s="251"/>
      <c r="K166" s="167">
        <v>0</v>
      </c>
      <c r="L166" s="167">
        <v>37.361363864493939</v>
      </c>
    </row>
    <row r="167" spans="1:12" s="17" customFormat="1" ht="18" customHeight="1" x14ac:dyDescent="0.25">
      <c r="A167" s="248">
        <v>190</v>
      </c>
      <c r="B167" s="249" t="s">
        <v>182</v>
      </c>
      <c r="C167" s="240" t="s">
        <v>200</v>
      </c>
      <c r="D167" s="167">
        <v>967.35135259485389</v>
      </c>
      <c r="E167" s="167">
        <v>967.35135251684039</v>
      </c>
      <c r="F167" s="246">
        <f t="shared" si="6"/>
        <v>-8.0646458400224219E-9</v>
      </c>
      <c r="G167" s="167">
        <v>967.35135297600016</v>
      </c>
      <c r="H167" s="167">
        <f t="shared" si="8"/>
        <v>124.9638200383653</v>
      </c>
      <c r="I167" s="167">
        <f t="shared" si="7"/>
        <v>12.918141863681306</v>
      </c>
      <c r="J167" s="251"/>
      <c r="K167" s="167">
        <v>0</v>
      </c>
      <c r="L167" s="167">
        <v>124.9638200383653</v>
      </c>
    </row>
    <row r="168" spans="1:12" s="17" customFormat="1" ht="18" customHeight="1" x14ac:dyDescent="0.25">
      <c r="A168" s="248">
        <v>191</v>
      </c>
      <c r="B168" s="249" t="s">
        <v>84</v>
      </c>
      <c r="C168" s="240" t="s">
        <v>199</v>
      </c>
      <c r="D168" s="167">
        <v>107.44910693257266</v>
      </c>
      <c r="E168" s="167">
        <v>107.44910697157883</v>
      </c>
      <c r="F168" s="246">
        <f t="shared" si="6"/>
        <v>3.6301983641351399E-8</v>
      </c>
      <c r="G168" s="167">
        <v>107.44910674200001</v>
      </c>
      <c r="H168" s="167">
        <f t="shared" si="8"/>
        <v>1.7434054200293759E-14</v>
      </c>
      <c r="I168" s="167">
        <f t="shared" si="7"/>
        <v>1.6225406326462267E-14</v>
      </c>
      <c r="J168" s="251"/>
      <c r="K168" s="167">
        <v>0</v>
      </c>
      <c r="L168" s="167">
        <v>1.7434054200293759E-14</v>
      </c>
    </row>
    <row r="169" spans="1:12" s="17" customFormat="1" ht="18" customHeight="1" x14ac:dyDescent="0.25">
      <c r="A169" s="248">
        <v>192</v>
      </c>
      <c r="B169" s="249" t="s">
        <v>182</v>
      </c>
      <c r="C169" s="240" t="s">
        <v>198</v>
      </c>
      <c r="D169" s="167">
        <v>758.80369004242607</v>
      </c>
      <c r="E169" s="167">
        <v>758.80369057736732</v>
      </c>
      <c r="F169" s="246">
        <f t="shared" si="6"/>
        <v>7.0497989668183436E-8</v>
      </c>
      <c r="G169" s="167">
        <v>758.80369023300011</v>
      </c>
      <c r="H169" s="167">
        <f t="shared" si="8"/>
        <v>28.913409800646217</v>
      </c>
      <c r="I169" s="167">
        <f t="shared" si="7"/>
        <v>3.81039393451635</v>
      </c>
      <c r="J169" s="251"/>
      <c r="K169" s="167">
        <v>0</v>
      </c>
      <c r="L169" s="167">
        <v>28.913409800646217</v>
      </c>
    </row>
    <row r="170" spans="1:12" s="17" customFormat="1" ht="18" customHeight="1" x14ac:dyDescent="0.25">
      <c r="A170" s="248">
        <v>193</v>
      </c>
      <c r="B170" s="249" t="s">
        <v>182</v>
      </c>
      <c r="C170" s="240" t="s">
        <v>197</v>
      </c>
      <c r="D170" s="167">
        <v>74.719986757427151</v>
      </c>
      <c r="E170" s="167">
        <v>74.719986718420998</v>
      </c>
      <c r="F170" s="246">
        <f t="shared" si="6"/>
        <v>-5.2203105838088959E-8</v>
      </c>
      <c r="G170" s="167">
        <v>74.719986947999999</v>
      </c>
      <c r="H170" s="167">
        <f t="shared" si="8"/>
        <v>0</v>
      </c>
      <c r="I170" s="167">
        <f t="shared" si="7"/>
        <v>0</v>
      </c>
      <c r="J170" s="251"/>
      <c r="K170" s="167">
        <v>0</v>
      </c>
      <c r="L170" s="167">
        <v>0</v>
      </c>
    </row>
    <row r="171" spans="1:12" s="17" customFormat="1" ht="18" customHeight="1" x14ac:dyDescent="0.25">
      <c r="A171" s="248">
        <v>194</v>
      </c>
      <c r="B171" s="249" t="s">
        <v>182</v>
      </c>
      <c r="C171" s="240" t="s">
        <v>196</v>
      </c>
      <c r="D171" s="167">
        <v>769.72934866499997</v>
      </c>
      <c r="E171" s="167">
        <v>769.72934923894604</v>
      </c>
      <c r="F171" s="246">
        <f t="shared" si="6"/>
        <v>7.4564667329468648E-8</v>
      </c>
      <c r="G171" s="167">
        <v>769.72934866499997</v>
      </c>
      <c r="H171" s="167">
        <f t="shared" si="8"/>
        <v>21.340784047625917</v>
      </c>
      <c r="I171" s="167">
        <f t="shared" si="7"/>
        <v>2.7725049160105661</v>
      </c>
      <c r="J171" s="251"/>
      <c r="K171" s="167">
        <v>0</v>
      </c>
      <c r="L171" s="167">
        <v>21.340784047625917</v>
      </c>
    </row>
    <row r="172" spans="1:12" s="17" customFormat="1" ht="18" customHeight="1" x14ac:dyDescent="0.25">
      <c r="A172" s="248">
        <v>195</v>
      </c>
      <c r="B172" s="249" t="s">
        <v>84</v>
      </c>
      <c r="C172" s="240" t="s">
        <v>195</v>
      </c>
      <c r="D172" s="167">
        <v>1899.1354488675722</v>
      </c>
      <c r="E172" s="167">
        <v>1899.1354483326311</v>
      </c>
      <c r="F172" s="246">
        <f t="shared" si="6"/>
        <v>-2.8167619348096196E-8</v>
      </c>
      <c r="G172" s="167">
        <v>1899.1354486770001</v>
      </c>
      <c r="H172" s="167">
        <f t="shared" si="8"/>
        <v>97.670398331775317</v>
      </c>
      <c r="I172" s="167">
        <f t="shared" si="7"/>
        <v>5.1428874342546882</v>
      </c>
      <c r="J172" s="251"/>
      <c r="K172" s="167">
        <v>0</v>
      </c>
      <c r="L172" s="167">
        <v>97.670398331775317</v>
      </c>
    </row>
    <row r="173" spans="1:12" s="17" customFormat="1" ht="18" customHeight="1" x14ac:dyDescent="0.25">
      <c r="A173" s="248">
        <v>197</v>
      </c>
      <c r="B173" s="249" t="s">
        <v>182</v>
      </c>
      <c r="C173" s="240" t="s">
        <v>194</v>
      </c>
      <c r="D173" s="167">
        <v>312.40523134485392</v>
      </c>
      <c r="E173" s="167">
        <v>312.40523126684042</v>
      </c>
      <c r="F173" s="246">
        <f t="shared" si="6"/>
        <v>-2.4971896550596284E-8</v>
      </c>
      <c r="G173" s="167">
        <v>312.40523172600001</v>
      </c>
      <c r="H173" s="167">
        <f t="shared" si="8"/>
        <v>20.48554608837933</v>
      </c>
      <c r="I173" s="167">
        <f t="shared" si="7"/>
        <v>6.5573633339326616</v>
      </c>
      <c r="J173" s="251"/>
      <c r="K173" s="167">
        <v>0</v>
      </c>
      <c r="L173" s="167">
        <v>20.48554608837933</v>
      </c>
    </row>
    <row r="174" spans="1:12" s="17" customFormat="1" ht="18" customHeight="1" x14ac:dyDescent="0.25">
      <c r="A174" s="248">
        <v>198</v>
      </c>
      <c r="B174" s="249" t="s">
        <v>84</v>
      </c>
      <c r="C174" s="240" t="s">
        <v>193</v>
      </c>
      <c r="D174" s="167">
        <v>394.10878465485399</v>
      </c>
      <c r="E174" s="167">
        <v>394.10878457684049</v>
      </c>
      <c r="F174" s="246">
        <f t="shared" si="6"/>
        <v>-1.9794910599557625E-8</v>
      </c>
      <c r="G174" s="167">
        <v>394.10878503600003</v>
      </c>
      <c r="H174" s="167">
        <f t="shared" si="8"/>
        <v>26.461038129724695</v>
      </c>
      <c r="I174" s="167">
        <f t="shared" si="7"/>
        <v>6.7141457296203741</v>
      </c>
      <c r="J174" s="251"/>
      <c r="K174" s="167">
        <v>0</v>
      </c>
      <c r="L174" s="167">
        <v>26.461038129724695</v>
      </c>
    </row>
    <row r="175" spans="1:12" s="17" customFormat="1" ht="18" customHeight="1" x14ac:dyDescent="0.25">
      <c r="A175" s="248">
        <v>199</v>
      </c>
      <c r="B175" s="249" t="s">
        <v>84</v>
      </c>
      <c r="C175" s="240" t="s">
        <v>192</v>
      </c>
      <c r="D175" s="167">
        <v>304.21222491014413</v>
      </c>
      <c r="E175" s="167">
        <v>304.21222441420963</v>
      </c>
      <c r="F175" s="246">
        <f t="shared" si="6"/>
        <v>-1.6302253413869039E-7</v>
      </c>
      <c r="G175" s="167">
        <v>304.21224415800003</v>
      </c>
      <c r="H175" s="167">
        <f t="shared" si="8"/>
        <v>7.6542517635573093</v>
      </c>
      <c r="I175" s="167">
        <f t="shared" si="7"/>
        <v>2.5160894761202708</v>
      </c>
      <c r="J175" s="251"/>
      <c r="K175" s="167">
        <v>0</v>
      </c>
      <c r="L175" s="167">
        <v>7.6542517635573093</v>
      </c>
    </row>
    <row r="176" spans="1:12" s="17" customFormat="1" ht="18" customHeight="1" x14ac:dyDescent="0.25">
      <c r="A176" s="248">
        <v>200</v>
      </c>
      <c r="B176" s="249" t="s">
        <v>79</v>
      </c>
      <c r="C176" s="240" t="s">
        <v>191</v>
      </c>
      <c r="D176" s="167">
        <v>1369.9667769898542</v>
      </c>
      <c r="E176" s="167">
        <v>1369.9667774857885</v>
      </c>
      <c r="F176" s="246">
        <f t="shared" si="6"/>
        <v>3.6200461295265995E-8</v>
      </c>
      <c r="G176" s="167">
        <v>1369.966777371</v>
      </c>
      <c r="H176" s="167">
        <f t="shared" si="8"/>
        <v>86.22051495924859</v>
      </c>
      <c r="I176" s="167">
        <f t="shared" si="7"/>
        <v>6.2936208655719028</v>
      </c>
      <c r="J176" s="251"/>
      <c r="K176" s="167">
        <v>0</v>
      </c>
      <c r="L176" s="167">
        <v>86.22051495924859</v>
      </c>
    </row>
    <row r="177" spans="1:12" s="17" customFormat="1" ht="18" customHeight="1" x14ac:dyDescent="0.25">
      <c r="A177" s="248">
        <v>201</v>
      </c>
      <c r="B177" s="249" t="s">
        <v>79</v>
      </c>
      <c r="C177" s="240" t="s">
        <v>190</v>
      </c>
      <c r="D177" s="167">
        <v>1735.8692394001444</v>
      </c>
      <c r="E177" s="167">
        <v>1735.8692389042099</v>
      </c>
      <c r="F177" s="246">
        <f t="shared" si="6"/>
        <v>-2.8569800747391128E-8</v>
      </c>
      <c r="G177" s="167">
        <v>1735.8692390189999</v>
      </c>
      <c r="H177" s="167">
        <f t="shared" si="8"/>
        <v>308.21555939497171</v>
      </c>
      <c r="I177" s="167">
        <f t="shared" si="7"/>
        <v>17.755689915303574</v>
      </c>
      <c r="J177" s="251"/>
      <c r="K177" s="167">
        <v>0</v>
      </c>
      <c r="L177" s="167">
        <v>308.21555939497171</v>
      </c>
    </row>
    <row r="178" spans="1:12" s="17" customFormat="1" ht="18" customHeight="1" x14ac:dyDescent="0.25">
      <c r="A178" s="248">
        <v>202</v>
      </c>
      <c r="B178" s="249" t="s">
        <v>79</v>
      </c>
      <c r="C178" s="240" t="s">
        <v>189</v>
      </c>
      <c r="D178" s="167">
        <v>2572.7173036501363</v>
      </c>
      <c r="E178" s="167">
        <v>2572.7173031542097</v>
      </c>
      <c r="F178" s="246">
        <f t="shared" si="6"/>
        <v>-1.9276370721854619E-8</v>
      </c>
      <c r="G178" s="167">
        <v>2572.7173032690002</v>
      </c>
      <c r="H178" s="167">
        <f t="shared" si="8"/>
        <v>183.09548540712413</v>
      </c>
      <c r="I178" s="167">
        <f t="shared" si="7"/>
        <v>7.1168132302233484</v>
      </c>
      <c r="J178" s="251"/>
      <c r="K178" s="167">
        <v>0</v>
      </c>
      <c r="L178" s="167">
        <v>183.09548540712413</v>
      </c>
    </row>
    <row r="179" spans="1:12" s="17" customFormat="1" ht="18" customHeight="1" x14ac:dyDescent="0.25">
      <c r="A179" s="248">
        <v>203</v>
      </c>
      <c r="B179" s="249" t="s">
        <v>79</v>
      </c>
      <c r="C179" s="240" t="s">
        <v>187</v>
      </c>
      <c r="D179" s="167">
        <v>723.71962061257227</v>
      </c>
      <c r="E179" s="167">
        <v>723.71962065157891</v>
      </c>
      <c r="F179" s="246">
        <f t="shared" si="6"/>
        <v>5.3897366569799487E-9</v>
      </c>
      <c r="G179" s="167">
        <v>723.71962042200005</v>
      </c>
      <c r="H179" s="167">
        <f t="shared" si="8"/>
        <v>4.184173008070502E-13</v>
      </c>
      <c r="I179" s="167">
        <f t="shared" si="7"/>
        <v>5.7814834483876635E-14</v>
      </c>
      <c r="J179" s="251"/>
      <c r="K179" s="167">
        <v>0</v>
      </c>
      <c r="L179" s="167">
        <v>4.184173008070502E-13</v>
      </c>
    </row>
    <row r="180" spans="1:12" s="17" customFormat="1" ht="18" customHeight="1" x14ac:dyDescent="0.25">
      <c r="A180" s="248">
        <v>204</v>
      </c>
      <c r="B180" s="249" t="s">
        <v>79</v>
      </c>
      <c r="C180" s="240" t="s">
        <v>186</v>
      </c>
      <c r="D180" s="167">
        <v>2090.0657894850001</v>
      </c>
      <c r="E180" s="167">
        <v>2090.0657900589326</v>
      </c>
      <c r="F180" s="246">
        <f t="shared" si="6"/>
        <v>2.7460018259262142E-8</v>
      </c>
      <c r="G180" s="167">
        <v>2090.0657894850001</v>
      </c>
      <c r="H180" s="167">
        <f t="shared" si="8"/>
        <v>24.959942961056367</v>
      </c>
      <c r="I180" s="167">
        <f t="shared" si="7"/>
        <v>1.1942180518802035</v>
      </c>
      <c r="J180" s="251"/>
      <c r="K180" s="167">
        <v>0</v>
      </c>
      <c r="L180" s="167">
        <v>24.959942961056367</v>
      </c>
    </row>
    <row r="181" spans="1:12" s="17" customFormat="1" ht="18" customHeight="1" x14ac:dyDescent="0.25">
      <c r="A181" s="248">
        <v>205</v>
      </c>
      <c r="B181" s="249" t="s">
        <v>185</v>
      </c>
      <c r="C181" s="240" t="s">
        <v>184</v>
      </c>
      <c r="D181" s="167">
        <v>2286.8577230251362</v>
      </c>
      <c r="E181" s="167">
        <v>2286.8577231031418</v>
      </c>
      <c r="F181" s="246">
        <f t="shared" si="6"/>
        <v>3.411031457289937E-9</v>
      </c>
      <c r="G181" s="167">
        <v>2286.8577226440002</v>
      </c>
      <c r="H181" s="167">
        <f t="shared" si="8"/>
        <v>41.872559040438894</v>
      </c>
      <c r="I181" s="167">
        <f t="shared" si="7"/>
        <v>1.8310084889592564</v>
      </c>
      <c r="J181" s="251"/>
      <c r="K181" s="167">
        <v>0</v>
      </c>
      <c r="L181" s="167">
        <v>41.872559040438894</v>
      </c>
    </row>
    <row r="182" spans="1:12" s="17" customFormat="1" ht="18" customHeight="1" x14ac:dyDescent="0.25">
      <c r="A182" s="248">
        <v>206</v>
      </c>
      <c r="B182" s="249" t="s">
        <v>84</v>
      </c>
      <c r="C182" s="240" t="s">
        <v>183</v>
      </c>
      <c r="D182" s="167">
        <v>827.12619311985395</v>
      </c>
      <c r="E182" s="167">
        <v>827.12619361578845</v>
      </c>
      <c r="F182" s="246">
        <f t="shared" si="6"/>
        <v>5.9958750853184029E-8</v>
      </c>
      <c r="G182" s="167">
        <v>827.12619350099999</v>
      </c>
      <c r="H182" s="167">
        <f t="shared" si="8"/>
        <v>-1.3947243360235007E-13</v>
      </c>
      <c r="I182" s="167">
        <f t="shared" si="7"/>
        <v>-1.6862291954827989E-14</v>
      </c>
      <c r="J182" s="251"/>
      <c r="K182" s="167">
        <v>0</v>
      </c>
      <c r="L182" s="167">
        <v>-1.3947243360235007E-13</v>
      </c>
    </row>
    <row r="183" spans="1:12" s="17" customFormat="1" ht="18" customHeight="1" x14ac:dyDescent="0.25">
      <c r="A183" s="248">
        <v>207</v>
      </c>
      <c r="B183" s="249" t="s">
        <v>84</v>
      </c>
      <c r="C183" s="240" t="s">
        <v>181</v>
      </c>
      <c r="D183" s="167">
        <v>940.96035838485386</v>
      </c>
      <c r="E183" s="167">
        <v>940.96035830684036</v>
      </c>
      <c r="F183" s="246">
        <f t="shared" si="6"/>
        <v>-8.2908400145242922E-9</v>
      </c>
      <c r="G183" s="167">
        <v>940.96035876600013</v>
      </c>
      <c r="H183" s="167">
        <f t="shared" si="8"/>
        <v>17.747711797052531</v>
      </c>
      <c r="I183" s="167">
        <f t="shared" si="7"/>
        <v>1.8861274697042156</v>
      </c>
      <c r="J183" s="251"/>
      <c r="K183" s="167">
        <v>0</v>
      </c>
      <c r="L183" s="167">
        <v>17.747711797052531</v>
      </c>
    </row>
    <row r="184" spans="1:12" s="17" customFormat="1" ht="18" customHeight="1" x14ac:dyDescent="0.25">
      <c r="A184" s="248">
        <v>208</v>
      </c>
      <c r="B184" s="249" t="s">
        <v>84</v>
      </c>
      <c r="C184" s="240" t="s">
        <v>180</v>
      </c>
      <c r="D184" s="167">
        <v>184.33171876500001</v>
      </c>
      <c r="E184" s="167">
        <v>184.33171933894727</v>
      </c>
      <c r="F184" s="246">
        <f t="shared" si="6"/>
        <v>3.1136653433350148E-7</v>
      </c>
      <c r="G184" s="167">
        <v>184.33171876500001</v>
      </c>
      <c r="H184" s="167">
        <f t="shared" si="8"/>
        <v>3.4868108400587519E-14</v>
      </c>
      <c r="I184" s="167">
        <f t="shared" si="7"/>
        <v>1.8915956800941242E-14</v>
      </c>
      <c r="J184" s="251"/>
      <c r="K184" s="167">
        <v>0</v>
      </c>
      <c r="L184" s="167">
        <v>3.4868108400587519E-14</v>
      </c>
    </row>
    <row r="185" spans="1:12" s="17" customFormat="1" ht="18" customHeight="1" x14ac:dyDescent="0.25">
      <c r="A185" s="248">
        <v>209</v>
      </c>
      <c r="B185" s="249" t="s">
        <v>182</v>
      </c>
      <c r="C185" s="240" t="s">
        <v>628</v>
      </c>
      <c r="D185" s="167">
        <v>2610.4803390000006</v>
      </c>
      <c r="E185" s="167">
        <v>2610.4803390000006</v>
      </c>
      <c r="F185" s="246">
        <f t="shared" si="6"/>
        <v>0</v>
      </c>
      <c r="G185" s="167">
        <v>1037.729660301</v>
      </c>
      <c r="H185" s="167">
        <f t="shared" si="8"/>
        <v>149.29225991500539</v>
      </c>
      <c r="I185" s="167">
        <f t="shared" si="7"/>
        <v>5.7189574533319378</v>
      </c>
      <c r="J185" s="251"/>
      <c r="K185" s="167">
        <v>1.9629000000000001E-5</v>
      </c>
      <c r="L185" s="167">
        <v>149.29224028600538</v>
      </c>
    </row>
    <row r="186" spans="1:12" s="17" customFormat="1" ht="18" customHeight="1" x14ac:dyDescent="0.25">
      <c r="A186" s="248">
        <v>210</v>
      </c>
      <c r="B186" s="249" t="s">
        <v>79</v>
      </c>
      <c r="C186" s="240" t="s">
        <v>178</v>
      </c>
      <c r="D186" s="167">
        <v>2712.9531999975584</v>
      </c>
      <c r="E186" s="167">
        <v>2712.9531994626291</v>
      </c>
      <c r="F186" s="246">
        <f t="shared" si="6"/>
        <v>-1.9717603549906926E-8</v>
      </c>
      <c r="G186" s="167">
        <v>2712.9531998070001</v>
      </c>
      <c r="H186" s="167">
        <f t="shared" si="8"/>
        <v>64.292741875343907</v>
      </c>
      <c r="I186" s="167">
        <f t="shared" si="7"/>
        <v>2.3698433827785439</v>
      </c>
      <c r="J186" s="251"/>
      <c r="K186" s="167">
        <v>0</v>
      </c>
      <c r="L186" s="167">
        <v>64.292741875343907</v>
      </c>
    </row>
    <row r="187" spans="1:12" s="17" customFormat="1" ht="18" customHeight="1" x14ac:dyDescent="0.25">
      <c r="A187" s="248">
        <v>211</v>
      </c>
      <c r="B187" s="249" t="s">
        <v>188</v>
      </c>
      <c r="C187" s="240" t="s">
        <v>177</v>
      </c>
      <c r="D187" s="167">
        <v>3579.970271144844</v>
      </c>
      <c r="E187" s="167">
        <v>3579.9702710668389</v>
      </c>
      <c r="F187" s="246">
        <f t="shared" si="6"/>
        <v>-2.178936142627208E-9</v>
      </c>
      <c r="G187" s="167">
        <v>3579.9702715260005</v>
      </c>
      <c r="H187" s="167">
        <f t="shared" si="8"/>
        <v>134.34739309097714</v>
      </c>
      <c r="I187" s="167">
        <f t="shared" si="7"/>
        <v>3.7527516408939712</v>
      </c>
      <c r="J187" s="251"/>
      <c r="K187" s="167">
        <v>0</v>
      </c>
      <c r="L187" s="167">
        <v>134.34739309097714</v>
      </c>
    </row>
    <row r="188" spans="1:12" s="17" customFormat="1" ht="18" customHeight="1" x14ac:dyDescent="0.25">
      <c r="A188" s="248">
        <v>212</v>
      </c>
      <c r="B188" s="249" t="s">
        <v>84</v>
      </c>
      <c r="C188" s="240" t="s">
        <v>176</v>
      </c>
      <c r="D188" s="167">
        <v>720.29659743742604</v>
      </c>
      <c r="E188" s="167">
        <v>720.29659739841918</v>
      </c>
      <c r="F188" s="246">
        <f t="shared" si="6"/>
        <v>-5.4153872497408884E-9</v>
      </c>
      <c r="G188" s="167">
        <v>720.29659762800009</v>
      </c>
      <c r="H188" s="167">
        <f t="shared" si="8"/>
        <v>-1.3947243360235007E-13</v>
      </c>
      <c r="I188" s="167">
        <f t="shared" si="7"/>
        <v>-1.9363194843082592E-14</v>
      </c>
      <c r="J188" s="251"/>
      <c r="K188" s="167">
        <v>0</v>
      </c>
      <c r="L188" s="167">
        <v>-1.3947243360235007E-13</v>
      </c>
    </row>
    <row r="189" spans="1:12" s="17" customFormat="1" ht="18" customHeight="1" x14ac:dyDescent="0.25">
      <c r="A189" s="248">
        <v>213</v>
      </c>
      <c r="B189" s="249" t="s">
        <v>84</v>
      </c>
      <c r="C189" s="240" t="s">
        <v>175</v>
      </c>
      <c r="D189" s="167">
        <v>1192.3707895951441</v>
      </c>
      <c r="E189" s="167">
        <v>1192.3707896731576</v>
      </c>
      <c r="F189" s="246">
        <f t="shared" si="6"/>
        <v>6.5427201434431481E-9</v>
      </c>
      <c r="G189" s="167">
        <v>1192.3707892140001</v>
      </c>
      <c r="H189" s="167">
        <f t="shared" si="8"/>
        <v>319.3234698258392</v>
      </c>
      <c r="I189" s="167">
        <f t="shared" si="7"/>
        <v>26.780551200299819</v>
      </c>
      <c r="J189" s="251"/>
      <c r="K189" s="167">
        <v>0</v>
      </c>
      <c r="L189" s="167">
        <v>319.3234698258392</v>
      </c>
    </row>
    <row r="190" spans="1:12" s="17" customFormat="1" ht="18" customHeight="1" x14ac:dyDescent="0.25">
      <c r="A190" s="248">
        <v>214</v>
      </c>
      <c r="B190" s="249" t="s">
        <v>182</v>
      </c>
      <c r="C190" s="240" t="s">
        <v>627</v>
      </c>
      <c r="D190" s="167">
        <v>4731.9826590000002</v>
      </c>
      <c r="E190" s="167">
        <v>2352.1502546731422</v>
      </c>
      <c r="F190" s="246">
        <f t="shared" si="6"/>
        <v>-50.292500539927651</v>
      </c>
      <c r="G190" s="167">
        <v>2352.1502542140001</v>
      </c>
      <c r="H190" s="167">
        <f t="shared" si="8"/>
        <v>298.48429003223958</v>
      </c>
      <c r="I190" s="167">
        <f t="shared" si="7"/>
        <v>12.68984791423188</v>
      </c>
      <c r="J190" s="251"/>
      <c r="K190" s="167">
        <v>0</v>
      </c>
      <c r="L190" s="167">
        <v>298.48429003223958</v>
      </c>
    </row>
    <row r="191" spans="1:12" s="17" customFormat="1" ht="18" customHeight="1" x14ac:dyDescent="0.25">
      <c r="A191" s="248">
        <v>215</v>
      </c>
      <c r="B191" s="249" t="s">
        <v>188</v>
      </c>
      <c r="C191" s="240" t="s">
        <v>173</v>
      </c>
      <c r="D191" s="167">
        <v>1219.1602324950002</v>
      </c>
      <c r="E191" s="167">
        <v>1219.1602330689461</v>
      </c>
      <c r="F191" s="246">
        <f t="shared" si="6"/>
        <v>4.7077165277187305E-8</v>
      </c>
      <c r="G191" s="167">
        <v>1219.1602324950002</v>
      </c>
      <c r="H191" s="167">
        <f t="shared" si="8"/>
        <v>191.7158687450858</v>
      </c>
      <c r="I191" s="167">
        <f t="shared" si="7"/>
        <v>15.725239680963565</v>
      </c>
      <c r="J191" s="251"/>
      <c r="K191" s="167">
        <v>0</v>
      </c>
      <c r="L191" s="167">
        <v>191.7158687450858</v>
      </c>
    </row>
    <row r="192" spans="1:12" s="17" customFormat="1" ht="18" customHeight="1" x14ac:dyDescent="0.25">
      <c r="A192" s="248">
        <v>216</v>
      </c>
      <c r="B192" s="249" t="s">
        <v>206</v>
      </c>
      <c r="C192" s="240" t="s">
        <v>172</v>
      </c>
      <c r="D192" s="167">
        <v>2955.3397663648443</v>
      </c>
      <c r="E192" s="167">
        <v>2955.3397662868388</v>
      </c>
      <c r="F192" s="246">
        <f t="shared" si="6"/>
        <v>-2.6394815222374746E-9</v>
      </c>
      <c r="G192" s="167">
        <v>2955.3397667460004</v>
      </c>
      <c r="H192" s="167">
        <f t="shared" si="8"/>
        <v>550.15803948867244</v>
      </c>
      <c r="I192" s="167">
        <f t="shared" si="7"/>
        <v>18.615728917690721</v>
      </c>
      <c r="J192" s="251"/>
      <c r="K192" s="167">
        <v>0</v>
      </c>
      <c r="L192" s="167">
        <v>550.15803948867244</v>
      </c>
    </row>
    <row r="193" spans="1:12" s="17" customFormat="1" ht="18" customHeight="1" x14ac:dyDescent="0.25">
      <c r="A193" s="248">
        <v>217</v>
      </c>
      <c r="B193" s="249" t="s">
        <v>104</v>
      </c>
      <c r="C193" s="240" t="s">
        <v>171</v>
      </c>
      <c r="D193" s="167">
        <v>3114.0371888698442</v>
      </c>
      <c r="E193" s="167">
        <v>3114.0371893657712</v>
      </c>
      <c r="F193" s="246">
        <f t="shared" si="6"/>
        <v>1.5925522234283562E-8</v>
      </c>
      <c r="G193" s="167">
        <v>3114.0371892510002</v>
      </c>
      <c r="H193" s="167">
        <f t="shared" si="8"/>
        <v>939.41870488622328</v>
      </c>
      <c r="I193" s="167">
        <f t="shared" si="7"/>
        <v>30.167228191566736</v>
      </c>
      <c r="J193" s="251"/>
      <c r="K193" s="167">
        <v>0</v>
      </c>
      <c r="L193" s="167">
        <v>939.41870488622328</v>
      </c>
    </row>
    <row r="194" spans="1:12" s="17" customFormat="1" ht="18" customHeight="1" x14ac:dyDescent="0.25">
      <c r="A194" s="248">
        <v>218</v>
      </c>
      <c r="B194" s="249" t="s">
        <v>90</v>
      </c>
      <c r="C194" s="240" t="s">
        <v>170</v>
      </c>
      <c r="D194" s="167">
        <v>768.8115747598539</v>
      </c>
      <c r="E194" s="167">
        <v>768.81157525578863</v>
      </c>
      <c r="F194" s="246">
        <f t="shared" si="6"/>
        <v>6.4506664898544841E-8</v>
      </c>
      <c r="G194" s="167">
        <v>768.81157514100016</v>
      </c>
      <c r="H194" s="167">
        <f t="shared" si="8"/>
        <v>5.5383611470758947</v>
      </c>
      <c r="I194" s="167">
        <f t="shared" si="7"/>
        <v>0.72037952150151296</v>
      </c>
      <c r="J194" s="251"/>
      <c r="K194" s="167">
        <v>0</v>
      </c>
      <c r="L194" s="167">
        <v>5.5383611470758947</v>
      </c>
    </row>
    <row r="195" spans="1:12" s="17" customFormat="1" ht="18" customHeight="1" x14ac:dyDescent="0.25">
      <c r="A195" s="248">
        <v>219</v>
      </c>
      <c r="B195" s="249" t="s">
        <v>188</v>
      </c>
      <c r="C195" s="240" t="s">
        <v>169</v>
      </c>
      <c r="D195" s="167">
        <v>835.05395363985394</v>
      </c>
      <c r="E195" s="167">
        <v>835.05395413578856</v>
      </c>
      <c r="F195" s="246">
        <f t="shared" si="6"/>
        <v>5.9389535067566612E-8</v>
      </c>
      <c r="G195" s="167">
        <v>835.0539540210001</v>
      </c>
      <c r="H195" s="167">
        <f t="shared" si="8"/>
        <v>122.46066185052675</v>
      </c>
      <c r="I195" s="167">
        <f t="shared" si="7"/>
        <v>14.664999937311041</v>
      </c>
      <c r="J195" s="251"/>
      <c r="K195" s="167">
        <v>0</v>
      </c>
      <c r="L195" s="167">
        <v>122.46066185052675</v>
      </c>
    </row>
    <row r="196" spans="1:12" s="17" customFormat="1" ht="18" customHeight="1" x14ac:dyDescent="0.25">
      <c r="A196" s="248">
        <v>222</v>
      </c>
      <c r="B196" s="249" t="s">
        <v>623</v>
      </c>
      <c r="C196" s="240" t="s">
        <v>168</v>
      </c>
      <c r="D196" s="167">
        <v>20596.080924052403</v>
      </c>
      <c r="E196" s="167">
        <v>20596.080924587295</v>
      </c>
      <c r="F196" s="246">
        <f t="shared" si="6"/>
        <v>2.5970621209125966E-9</v>
      </c>
      <c r="G196" s="167">
        <v>20596.080924243</v>
      </c>
      <c r="H196" s="167">
        <f t="shared" si="8"/>
        <v>3201.9923656067363</v>
      </c>
      <c r="I196" s="167">
        <f t="shared" si="7"/>
        <v>15.54660994647892</v>
      </c>
      <c r="J196" s="251"/>
      <c r="K196" s="167">
        <v>0</v>
      </c>
      <c r="L196" s="167">
        <v>3201.9923656067363</v>
      </c>
    </row>
    <row r="197" spans="1:12" s="17" customFormat="1" ht="18" customHeight="1" x14ac:dyDescent="0.25">
      <c r="A197" s="248">
        <v>223</v>
      </c>
      <c r="B197" s="249" t="s">
        <v>90</v>
      </c>
      <c r="C197" s="240" t="s">
        <v>167</v>
      </c>
      <c r="D197" s="167">
        <v>85.012354762427151</v>
      </c>
      <c r="E197" s="167">
        <v>85.012355297368231</v>
      </c>
      <c r="F197" s="246">
        <f t="shared" si="6"/>
        <v>6.2925099086896807E-7</v>
      </c>
      <c r="G197" s="167">
        <v>85.012354952999999</v>
      </c>
      <c r="H197" s="167">
        <f t="shared" si="8"/>
        <v>-1.7434054200293759E-14</v>
      </c>
      <c r="I197" s="167">
        <f t="shared" si="7"/>
        <v>-2.0507671078292632E-14</v>
      </c>
      <c r="J197" s="251"/>
      <c r="K197" s="167">
        <v>0</v>
      </c>
      <c r="L197" s="167">
        <v>-1.7434054200293759E-14</v>
      </c>
    </row>
    <row r="198" spans="1:12" s="17" customFormat="1" ht="18" customHeight="1" x14ac:dyDescent="0.25">
      <c r="A198" s="248">
        <v>225</v>
      </c>
      <c r="B198" s="249" t="s">
        <v>90</v>
      </c>
      <c r="C198" s="240" t="s">
        <v>626</v>
      </c>
      <c r="D198" s="167">
        <v>24.319565850145523</v>
      </c>
      <c r="E198" s="167">
        <v>24.319565354210397</v>
      </c>
      <c r="F198" s="246">
        <f t="shared" si="6"/>
        <v>-2.0392433413007893E-6</v>
      </c>
      <c r="G198" s="167">
        <v>24.319565469</v>
      </c>
      <c r="H198" s="167">
        <f t="shared" si="8"/>
        <v>-4.3585135500734398E-15</v>
      </c>
      <c r="I198" s="167">
        <f t="shared" si="7"/>
        <v>-1.7921839829751972E-14</v>
      </c>
      <c r="J198" s="251"/>
      <c r="K198" s="167">
        <v>0</v>
      </c>
      <c r="L198" s="167">
        <v>-4.3585135500734398E-15</v>
      </c>
    </row>
    <row r="199" spans="1:12" s="17" customFormat="1" ht="18" customHeight="1" x14ac:dyDescent="0.25">
      <c r="A199" s="248">
        <v>226</v>
      </c>
      <c r="B199" s="249" t="s">
        <v>124</v>
      </c>
      <c r="C199" s="240" t="s">
        <v>165</v>
      </c>
      <c r="D199" s="167">
        <v>496.41741000000002</v>
      </c>
      <c r="E199" s="167">
        <v>496.41741000000002</v>
      </c>
      <c r="F199" s="246">
        <f t="shared" si="6"/>
        <v>0</v>
      </c>
      <c r="G199" s="167">
        <v>496.41741000000002</v>
      </c>
      <c r="H199" s="167">
        <f t="shared" si="8"/>
        <v>99.283482000000006</v>
      </c>
      <c r="I199" s="167">
        <f t="shared" si="7"/>
        <v>20</v>
      </c>
      <c r="J199" s="251"/>
      <c r="K199" s="167">
        <v>0</v>
      </c>
      <c r="L199" s="167">
        <v>99.283482000000006</v>
      </c>
    </row>
    <row r="200" spans="1:12" s="17" customFormat="1" ht="18" customHeight="1" x14ac:dyDescent="0.25">
      <c r="A200" s="248">
        <v>227</v>
      </c>
      <c r="B200" s="249" t="s">
        <v>92</v>
      </c>
      <c r="C200" s="240" t="s">
        <v>164</v>
      </c>
      <c r="D200" s="167">
        <v>2081.863399244844</v>
      </c>
      <c r="E200" s="167">
        <v>2081.8633991668385</v>
      </c>
      <c r="F200" s="246">
        <f t="shared" si="6"/>
        <v>-3.7469192193384515E-9</v>
      </c>
      <c r="G200" s="167">
        <v>2081.863399626</v>
      </c>
      <c r="H200" s="167">
        <f t="shared" si="8"/>
        <v>96.991108043266081</v>
      </c>
      <c r="I200" s="167">
        <f t="shared" si="7"/>
        <v>4.658860330705747</v>
      </c>
      <c r="J200" s="251"/>
      <c r="K200" s="167">
        <v>0</v>
      </c>
      <c r="L200" s="167">
        <v>96.991108043266081</v>
      </c>
    </row>
    <row r="201" spans="1:12" s="17" customFormat="1" ht="18" customHeight="1" x14ac:dyDescent="0.25">
      <c r="A201" s="248">
        <v>228</v>
      </c>
      <c r="B201" s="252" t="s">
        <v>90</v>
      </c>
      <c r="C201" s="240" t="s">
        <v>163</v>
      </c>
      <c r="D201" s="167">
        <v>382.85797260014425</v>
      </c>
      <c r="E201" s="167">
        <v>382.85797210420964</v>
      </c>
      <c r="F201" s="246">
        <f t="shared" si="6"/>
        <v>-1.2953488237599231E-7</v>
      </c>
      <c r="G201" s="167">
        <v>382.85797221900003</v>
      </c>
      <c r="H201" s="167">
        <f t="shared" si="8"/>
        <v>18.943260067266134</v>
      </c>
      <c r="I201" s="167">
        <f t="shared" si="7"/>
        <v>4.9478557187023888</v>
      </c>
      <c r="J201" s="251"/>
      <c r="K201" s="167">
        <v>0</v>
      </c>
      <c r="L201" s="167">
        <v>18.943260067266134</v>
      </c>
    </row>
    <row r="202" spans="1:12" s="17" customFormat="1" ht="18" customHeight="1" x14ac:dyDescent="0.25">
      <c r="A202" s="248">
        <v>229</v>
      </c>
      <c r="B202" s="252" t="s">
        <v>625</v>
      </c>
      <c r="C202" s="240" t="s">
        <v>161</v>
      </c>
      <c r="D202" s="167">
        <v>2038.7823970801364</v>
      </c>
      <c r="E202" s="167">
        <v>2038.7823965842097</v>
      </c>
      <c r="F202" s="246">
        <f t="shared" si="6"/>
        <v>-2.4324648961737694E-8</v>
      </c>
      <c r="G202" s="167">
        <v>2038.7823966990002</v>
      </c>
      <c r="H202" s="167">
        <f t="shared" si="8"/>
        <v>317.45696592688483</v>
      </c>
      <c r="I202" s="167">
        <f t="shared" si="7"/>
        <v>15.570909698786611</v>
      </c>
      <c r="J202" s="251"/>
      <c r="K202" s="167">
        <v>0</v>
      </c>
      <c r="L202" s="167">
        <v>317.45696592688483</v>
      </c>
    </row>
    <row r="203" spans="1:12" s="17" customFormat="1" ht="18" customHeight="1" x14ac:dyDescent="0.25">
      <c r="A203" s="248">
        <v>231</v>
      </c>
      <c r="B203" s="249" t="s">
        <v>79</v>
      </c>
      <c r="C203" s="240" t="s">
        <v>160</v>
      </c>
      <c r="D203" s="167">
        <v>125.99819748742715</v>
      </c>
      <c r="E203" s="167">
        <v>125.99819744842098</v>
      </c>
      <c r="F203" s="246">
        <f t="shared" si="6"/>
        <v>-3.0957707508605381E-8</v>
      </c>
      <c r="G203" s="167">
        <v>125.998197678</v>
      </c>
      <c r="H203" s="167">
        <f t="shared" si="8"/>
        <v>7.3910543070857297</v>
      </c>
      <c r="I203" s="167">
        <f t="shared" si="7"/>
        <v>5.8660000355253938</v>
      </c>
      <c r="J203" s="251"/>
      <c r="K203" s="167">
        <v>0</v>
      </c>
      <c r="L203" s="167">
        <v>7.3910543070857297</v>
      </c>
    </row>
    <row r="204" spans="1:12" s="17" customFormat="1" ht="18" customHeight="1" x14ac:dyDescent="0.25">
      <c r="A204" s="248">
        <v>233</v>
      </c>
      <c r="B204" s="249" t="s">
        <v>79</v>
      </c>
      <c r="C204" s="240" t="s">
        <v>159</v>
      </c>
      <c r="D204" s="167">
        <v>168.34756869742716</v>
      </c>
      <c r="E204" s="167">
        <v>168.34756865842098</v>
      </c>
      <c r="F204" s="246">
        <f t="shared" si="6"/>
        <v>-2.3170031226982246E-8</v>
      </c>
      <c r="G204" s="167">
        <v>168.34756888800004</v>
      </c>
      <c r="H204" s="167">
        <f t="shared" si="8"/>
        <v>9.8752682527070998</v>
      </c>
      <c r="I204" s="167">
        <f t="shared" si="7"/>
        <v>5.8659999258701054</v>
      </c>
      <c r="J204" s="251"/>
      <c r="K204" s="167">
        <v>0</v>
      </c>
      <c r="L204" s="167">
        <v>9.8752682527070998</v>
      </c>
    </row>
    <row r="205" spans="1:12" s="17" customFormat="1" ht="18" customHeight="1" x14ac:dyDescent="0.25">
      <c r="A205" s="248">
        <v>234</v>
      </c>
      <c r="B205" s="249" t="s">
        <v>79</v>
      </c>
      <c r="C205" s="240" t="s">
        <v>158</v>
      </c>
      <c r="D205" s="167">
        <v>702.82908383985387</v>
      </c>
      <c r="E205" s="167">
        <v>702.82908433578859</v>
      </c>
      <c r="F205" s="246">
        <f t="shared" ref="F205:F268" si="9">E205/D205*100-100</f>
        <v>7.0562649057137605E-8</v>
      </c>
      <c r="G205" s="167">
        <v>702.82908422100013</v>
      </c>
      <c r="H205" s="167">
        <f t="shared" si="8"/>
        <v>503.59735638209855</v>
      </c>
      <c r="I205" s="167">
        <f t="shared" ref="I205:I268" si="10">+H205/E205*100</f>
        <v>71.652890810292121</v>
      </c>
      <c r="J205" s="251"/>
      <c r="K205" s="167">
        <v>0</v>
      </c>
      <c r="L205" s="167">
        <v>503.59735638209855</v>
      </c>
    </row>
    <row r="206" spans="1:12" s="17" customFormat="1" ht="18" customHeight="1" x14ac:dyDescent="0.25">
      <c r="A206" s="248">
        <v>235</v>
      </c>
      <c r="B206" s="249" t="s">
        <v>124</v>
      </c>
      <c r="C206" s="240" t="s">
        <v>157</v>
      </c>
      <c r="D206" s="167">
        <v>1920.892114312426</v>
      </c>
      <c r="E206" s="167">
        <v>1920.8921148473671</v>
      </c>
      <c r="F206" s="246">
        <f t="shared" si="9"/>
        <v>2.7848571448885195E-8</v>
      </c>
      <c r="G206" s="167">
        <v>1920.8921145030004</v>
      </c>
      <c r="H206" s="167">
        <f t="shared" si="8"/>
        <v>565.42522954980484</v>
      </c>
      <c r="I206" s="167">
        <f t="shared" si="10"/>
        <v>29.435553677346071</v>
      </c>
      <c r="J206" s="251"/>
      <c r="K206" s="167">
        <v>0</v>
      </c>
      <c r="L206" s="167">
        <v>565.42522954980484</v>
      </c>
    </row>
    <row r="207" spans="1:12" s="17" customFormat="1" ht="18" customHeight="1" x14ac:dyDescent="0.25">
      <c r="A207" s="248">
        <v>236</v>
      </c>
      <c r="B207" s="249" t="s">
        <v>124</v>
      </c>
      <c r="C207" s="240" t="s">
        <v>156</v>
      </c>
      <c r="D207" s="167">
        <v>1803.8946766198542</v>
      </c>
      <c r="E207" s="167">
        <v>1803.8946771157887</v>
      </c>
      <c r="F207" s="246">
        <f t="shared" si="9"/>
        <v>2.7492433218867518E-8</v>
      </c>
      <c r="G207" s="167">
        <v>1803.894677001</v>
      </c>
      <c r="H207" s="167">
        <f t="shared" ref="H207:H270" si="11">+K207+L207</f>
        <v>57.464678621281827</v>
      </c>
      <c r="I207" s="167">
        <f t="shared" si="10"/>
        <v>3.18558945543101</v>
      </c>
      <c r="J207" s="251"/>
      <c r="K207" s="167">
        <v>0</v>
      </c>
      <c r="L207" s="167">
        <v>57.464678621281827</v>
      </c>
    </row>
    <row r="208" spans="1:12" s="17" customFormat="1" ht="18" customHeight="1" x14ac:dyDescent="0.25">
      <c r="A208" s="248">
        <v>237</v>
      </c>
      <c r="B208" s="249" t="s">
        <v>90</v>
      </c>
      <c r="C208" s="240" t="s">
        <v>155</v>
      </c>
      <c r="D208" s="167">
        <v>226.35732963014416</v>
      </c>
      <c r="E208" s="167">
        <v>226.35732913420961</v>
      </c>
      <c r="F208" s="246">
        <f t="shared" si="9"/>
        <v>-2.1909364988914604E-7</v>
      </c>
      <c r="G208" s="167">
        <v>226.35730962</v>
      </c>
      <c r="H208" s="167">
        <f t="shared" si="11"/>
        <v>40.664228333484886</v>
      </c>
      <c r="I208" s="167">
        <f t="shared" si="10"/>
        <v>17.964617487324496</v>
      </c>
      <c r="J208" s="251"/>
      <c r="K208" s="167">
        <v>0</v>
      </c>
      <c r="L208" s="167">
        <v>40.664228333484886</v>
      </c>
    </row>
    <row r="209" spans="1:12" s="17" customFormat="1" ht="18" customHeight="1" x14ac:dyDescent="0.25">
      <c r="A209" s="248">
        <v>242</v>
      </c>
      <c r="B209" s="249" t="s">
        <v>84</v>
      </c>
      <c r="C209" s="240" t="s">
        <v>154</v>
      </c>
      <c r="D209" s="167">
        <v>476.1195718351442</v>
      </c>
      <c r="E209" s="167">
        <v>476.11957191315764</v>
      </c>
      <c r="F209" s="246">
        <f t="shared" si="9"/>
        <v>1.6385271806029778E-8</v>
      </c>
      <c r="G209" s="167">
        <v>476.11957145399998</v>
      </c>
      <c r="H209" s="167">
        <f t="shared" si="11"/>
        <v>153.95916566231372</v>
      </c>
      <c r="I209" s="167">
        <f t="shared" si="10"/>
        <v>32.336239622259278</v>
      </c>
      <c r="J209" s="251"/>
      <c r="K209" s="167">
        <v>0</v>
      </c>
      <c r="L209" s="167">
        <v>153.95916566231372</v>
      </c>
    </row>
    <row r="210" spans="1:12" s="17" customFormat="1" ht="18" customHeight="1" x14ac:dyDescent="0.25">
      <c r="A210" s="248">
        <v>243</v>
      </c>
      <c r="B210" s="249" t="s">
        <v>84</v>
      </c>
      <c r="C210" s="240" t="s">
        <v>153</v>
      </c>
      <c r="D210" s="167">
        <v>1670.4918705298542</v>
      </c>
      <c r="E210" s="167">
        <v>1670.4918710257887</v>
      </c>
      <c r="F210" s="246">
        <f t="shared" si="9"/>
        <v>2.9687939218092652E-8</v>
      </c>
      <c r="G210" s="167">
        <v>1670.491870911</v>
      </c>
      <c r="H210" s="167">
        <f t="shared" si="11"/>
        <v>276.99519411829903</v>
      </c>
      <c r="I210" s="167">
        <f t="shared" si="10"/>
        <v>16.581654716356464</v>
      </c>
      <c r="J210" s="251"/>
      <c r="K210" s="167">
        <v>0</v>
      </c>
      <c r="L210" s="167">
        <v>276.99519411829903</v>
      </c>
    </row>
    <row r="211" spans="1:12" s="17" customFormat="1" ht="18" customHeight="1" x14ac:dyDescent="0.25">
      <c r="A211" s="248">
        <v>244</v>
      </c>
      <c r="B211" s="249" t="s">
        <v>84</v>
      </c>
      <c r="C211" s="240" t="s">
        <v>152</v>
      </c>
      <c r="D211" s="167">
        <v>1341.6947166525722</v>
      </c>
      <c r="E211" s="167">
        <v>1341.6947166915788</v>
      </c>
      <c r="F211" s="246">
        <f t="shared" si="9"/>
        <v>2.9072708684907411E-9</v>
      </c>
      <c r="G211" s="167">
        <v>1341.6947164620001</v>
      </c>
      <c r="H211" s="167">
        <f t="shared" si="11"/>
        <v>183.68917692771609</v>
      </c>
      <c r="I211" s="167">
        <f t="shared" si="10"/>
        <v>13.69083254502682</v>
      </c>
      <c r="J211" s="251"/>
      <c r="K211" s="167">
        <v>0</v>
      </c>
      <c r="L211" s="167">
        <v>183.68917692771609</v>
      </c>
    </row>
    <row r="212" spans="1:12" s="17" customFormat="1" ht="18" customHeight="1" x14ac:dyDescent="0.25">
      <c r="A212" s="248">
        <v>245</v>
      </c>
      <c r="B212" s="249" t="s">
        <v>84</v>
      </c>
      <c r="C212" s="240" t="s">
        <v>624</v>
      </c>
      <c r="D212" s="167">
        <v>1832.9629682848542</v>
      </c>
      <c r="E212" s="167">
        <v>1832.9629682068403</v>
      </c>
      <c r="F212" s="246">
        <f t="shared" si="9"/>
        <v>-4.2561651980577153E-9</v>
      </c>
      <c r="G212" s="167">
        <v>791.90527030200008</v>
      </c>
      <c r="H212" s="167">
        <f t="shared" si="11"/>
        <v>83.103547301353245</v>
      </c>
      <c r="I212" s="167">
        <f t="shared" si="10"/>
        <v>4.5338366755249933</v>
      </c>
      <c r="J212" s="251"/>
      <c r="K212" s="167">
        <v>1.9629000000000001E-5</v>
      </c>
      <c r="L212" s="167">
        <v>83.103527672353252</v>
      </c>
    </row>
    <row r="213" spans="1:12" s="17" customFormat="1" ht="18" customHeight="1" x14ac:dyDescent="0.25">
      <c r="A213" s="248">
        <v>247</v>
      </c>
      <c r="B213" s="249" t="s">
        <v>79</v>
      </c>
      <c r="C213" s="240" t="s">
        <v>150</v>
      </c>
      <c r="D213" s="167">
        <v>371.87701927514422</v>
      </c>
      <c r="E213" s="167">
        <v>371.87701935315761</v>
      </c>
      <c r="F213" s="246">
        <f t="shared" si="9"/>
        <v>2.0978291104256641E-8</v>
      </c>
      <c r="G213" s="167">
        <v>371.87694037800003</v>
      </c>
      <c r="H213" s="167">
        <f t="shared" si="11"/>
        <v>42.770150948089572</v>
      </c>
      <c r="I213" s="167">
        <f t="shared" si="10"/>
        <v>11.501154608177702</v>
      </c>
      <c r="J213" s="251"/>
      <c r="K213" s="167">
        <v>0</v>
      </c>
      <c r="L213" s="167">
        <v>42.770150948089572</v>
      </c>
    </row>
    <row r="214" spans="1:12" s="17" customFormat="1" ht="18" customHeight="1" x14ac:dyDescent="0.25">
      <c r="A214" s="248">
        <v>248</v>
      </c>
      <c r="B214" s="249" t="s">
        <v>79</v>
      </c>
      <c r="C214" s="240" t="s">
        <v>149</v>
      </c>
      <c r="D214" s="167">
        <v>1219.2957116624261</v>
      </c>
      <c r="E214" s="167">
        <v>1219.2957121973673</v>
      </c>
      <c r="F214" s="246">
        <f t="shared" si="9"/>
        <v>4.3872972810277133E-8</v>
      </c>
      <c r="G214" s="167">
        <v>1219.2957118530001</v>
      </c>
      <c r="H214" s="167">
        <f t="shared" si="11"/>
        <v>88.071253676283888</v>
      </c>
      <c r="I214" s="167">
        <f t="shared" si="10"/>
        <v>7.2231250217033329</v>
      </c>
      <c r="J214" s="251"/>
      <c r="K214" s="167">
        <v>0</v>
      </c>
      <c r="L214" s="167">
        <v>88.071253676283888</v>
      </c>
    </row>
    <row r="215" spans="1:12" s="17" customFormat="1" ht="18" customHeight="1" x14ac:dyDescent="0.25">
      <c r="A215" s="248">
        <v>249</v>
      </c>
      <c r="B215" s="249" t="s">
        <v>79</v>
      </c>
      <c r="C215" s="240" t="s">
        <v>148</v>
      </c>
      <c r="D215" s="167">
        <v>1126.4918016298541</v>
      </c>
      <c r="E215" s="167">
        <v>1126.4918021257886</v>
      </c>
      <c r="F215" s="246">
        <f t="shared" si="9"/>
        <v>4.402468789521663E-8</v>
      </c>
      <c r="G215" s="167">
        <v>619.26860788200008</v>
      </c>
      <c r="H215" s="167">
        <f t="shared" si="11"/>
        <v>200.6423429825158</v>
      </c>
      <c r="I215" s="167">
        <f t="shared" si="10"/>
        <v>17.811256380551207</v>
      </c>
      <c r="J215" s="251"/>
      <c r="K215" s="167">
        <v>1.9629000000000001E-5</v>
      </c>
      <c r="L215" s="167">
        <v>200.64232335351579</v>
      </c>
    </row>
    <row r="216" spans="1:12" s="17" customFormat="1" ht="18" customHeight="1" x14ac:dyDescent="0.25">
      <c r="A216" s="248">
        <v>250</v>
      </c>
      <c r="B216" s="249" t="s">
        <v>79</v>
      </c>
      <c r="C216" s="240" t="s">
        <v>147</v>
      </c>
      <c r="D216" s="167">
        <v>879.60393203985393</v>
      </c>
      <c r="E216" s="167">
        <v>879.60393253578843</v>
      </c>
      <c r="F216" s="246">
        <f t="shared" si="9"/>
        <v>5.638156608256395E-8</v>
      </c>
      <c r="G216" s="167">
        <v>879.60393242100008</v>
      </c>
      <c r="H216" s="167">
        <f t="shared" si="11"/>
        <v>39.630819503171125</v>
      </c>
      <c r="I216" s="167">
        <f t="shared" si="10"/>
        <v>4.5055300502034381</v>
      </c>
      <c r="J216" s="251"/>
      <c r="K216" s="167">
        <v>0</v>
      </c>
      <c r="L216" s="167">
        <v>39.630819503171125</v>
      </c>
    </row>
    <row r="217" spans="1:12" s="17" customFormat="1" ht="18" customHeight="1" x14ac:dyDescent="0.25">
      <c r="A217" s="248">
        <v>251</v>
      </c>
      <c r="B217" s="249" t="s">
        <v>182</v>
      </c>
      <c r="C217" s="240" t="s">
        <v>146</v>
      </c>
      <c r="D217" s="167">
        <v>503.59938667514422</v>
      </c>
      <c r="E217" s="167">
        <v>503.5993867531576</v>
      </c>
      <c r="F217" s="246">
        <f t="shared" si="9"/>
        <v>1.5491167459913413E-8</v>
      </c>
      <c r="G217" s="167">
        <v>503.59936666500005</v>
      </c>
      <c r="H217" s="167">
        <f t="shared" si="11"/>
        <v>136.13862117646531</v>
      </c>
      <c r="I217" s="167">
        <f t="shared" si="10"/>
        <v>27.033118934911354</v>
      </c>
      <c r="J217" s="251"/>
      <c r="K217" s="167">
        <v>0</v>
      </c>
      <c r="L217" s="167">
        <v>136.13862117646531</v>
      </c>
    </row>
    <row r="218" spans="1:12" s="17" customFormat="1" ht="18" customHeight="1" x14ac:dyDescent="0.25">
      <c r="A218" s="248">
        <v>252</v>
      </c>
      <c r="B218" s="249" t="s">
        <v>84</v>
      </c>
      <c r="C218" s="240" t="s">
        <v>145</v>
      </c>
      <c r="D218" s="167">
        <v>155.414864835</v>
      </c>
      <c r="E218" s="167">
        <v>155.41486540894726</v>
      </c>
      <c r="F218" s="246">
        <f t="shared" si="9"/>
        <v>3.6930009628122207E-7</v>
      </c>
      <c r="G218" s="167">
        <v>155.414864835</v>
      </c>
      <c r="H218" s="167">
        <f t="shared" si="11"/>
        <v>-3.4868108400587519E-14</v>
      </c>
      <c r="I218" s="167">
        <f t="shared" si="10"/>
        <v>-2.2435504035497594E-14</v>
      </c>
      <c r="J218" s="251"/>
      <c r="K218" s="167">
        <v>0</v>
      </c>
      <c r="L218" s="167">
        <v>-3.4868108400587519E-14</v>
      </c>
    </row>
    <row r="219" spans="1:12" s="17" customFormat="1" ht="18" customHeight="1" x14ac:dyDescent="0.25">
      <c r="A219" s="248">
        <v>253</v>
      </c>
      <c r="B219" s="249" t="s">
        <v>84</v>
      </c>
      <c r="C219" s="240" t="s">
        <v>144</v>
      </c>
      <c r="D219" s="167">
        <v>647.60844753742606</v>
      </c>
      <c r="E219" s="167">
        <v>647.6084474984192</v>
      </c>
      <c r="F219" s="246">
        <f t="shared" si="9"/>
        <v>-6.0232139276195085E-9</v>
      </c>
      <c r="G219" s="167">
        <v>647.6084477280001</v>
      </c>
      <c r="H219" s="167">
        <f t="shared" si="11"/>
        <v>157.43644075369829</v>
      </c>
      <c r="I219" s="167">
        <f t="shared" si="10"/>
        <v>24.310436554965197</v>
      </c>
      <c r="J219" s="251"/>
      <c r="K219" s="167">
        <v>0</v>
      </c>
      <c r="L219" s="167">
        <v>157.43644075369829</v>
      </c>
    </row>
    <row r="220" spans="1:12" s="17" customFormat="1" ht="18" customHeight="1" x14ac:dyDescent="0.25">
      <c r="A220" s="248">
        <v>259</v>
      </c>
      <c r="B220" s="249" t="s">
        <v>182</v>
      </c>
      <c r="C220" s="240" t="s">
        <v>143</v>
      </c>
      <c r="D220" s="167">
        <v>657.44632605757215</v>
      </c>
      <c r="E220" s="167">
        <v>657.4463255226309</v>
      </c>
      <c r="F220" s="246">
        <f t="shared" si="9"/>
        <v>-8.1366522408643505E-8</v>
      </c>
      <c r="G220" s="167">
        <v>657.44632586700004</v>
      </c>
      <c r="H220" s="167">
        <f t="shared" si="11"/>
        <v>283.99612955741196</v>
      </c>
      <c r="I220" s="167">
        <f t="shared" si="10"/>
        <v>43.196854029361539</v>
      </c>
      <c r="J220" s="251"/>
      <c r="K220" s="167">
        <v>0</v>
      </c>
      <c r="L220" s="167">
        <v>283.99612955741196</v>
      </c>
    </row>
    <row r="221" spans="1:12" s="17" customFormat="1" ht="18" customHeight="1" x14ac:dyDescent="0.25">
      <c r="A221" s="248">
        <v>260</v>
      </c>
      <c r="B221" s="249" t="s">
        <v>84</v>
      </c>
      <c r="C221" s="240" t="s">
        <v>142</v>
      </c>
      <c r="D221" s="167">
        <v>205.95828396014414</v>
      </c>
      <c r="E221" s="167">
        <v>205.95828346420961</v>
      </c>
      <c r="F221" s="246">
        <f t="shared" si="9"/>
        <v>-2.4079366767182364E-7</v>
      </c>
      <c r="G221" s="167">
        <v>205.95828357900004</v>
      </c>
      <c r="H221" s="167">
        <f t="shared" si="11"/>
        <v>148.7719376064629</v>
      </c>
      <c r="I221" s="167">
        <f t="shared" si="10"/>
        <v>72.234015114189731</v>
      </c>
      <c r="J221" s="251"/>
      <c r="K221" s="167">
        <v>0</v>
      </c>
      <c r="L221" s="167">
        <v>148.7719376064629</v>
      </c>
    </row>
    <row r="222" spans="1:12" s="17" customFormat="1" ht="18" customHeight="1" x14ac:dyDescent="0.25">
      <c r="A222" s="248">
        <v>261</v>
      </c>
      <c r="B222" s="249" t="s">
        <v>141</v>
      </c>
      <c r="C222" s="240" t="s">
        <v>140</v>
      </c>
      <c r="D222" s="167">
        <v>7727.5992886200002</v>
      </c>
      <c r="E222" s="167">
        <v>7727.5992886200002</v>
      </c>
      <c r="F222" s="246">
        <f t="shared" si="9"/>
        <v>0</v>
      </c>
      <c r="G222" s="167">
        <v>6280.2700683210005</v>
      </c>
      <c r="H222" s="167">
        <f t="shared" si="11"/>
        <v>2010.1610362225388</v>
      </c>
      <c r="I222" s="167">
        <f t="shared" si="10"/>
        <v>26.012749382370142</v>
      </c>
      <c r="J222" s="251"/>
      <c r="K222" s="167">
        <v>0</v>
      </c>
      <c r="L222" s="167">
        <v>2010.1610362225388</v>
      </c>
    </row>
    <row r="223" spans="1:12" s="17" customFormat="1" ht="18" customHeight="1" x14ac:dyDescent="0.25">
      <c r="A223" s="248">
        <v>262</v>
      </c>
      <c r="B223" s="249" t="s">
        <v>79</v>
      </c>
      <c r="C223" s="240" t="s">
        <v>139</v>
      </c>
      <c r="D223" s="167">
        <v>738.70822686757208</v>
      </c>
      <c r="E223" s="167">
        <v>738.70822633263094</v>
      </c>
      <c r="F223" s="246">
        <f t="shared" si="9"/>
        <v>-7.2415744511999947E-8</v>
      </c>
      <c r="G223" s="167">
        <v>738.70822667700008</v>
      </c>
      <c r="H223" s="167">
        <f t="shared" si="11"/>
        <v>110.51061301940807</v>
      </c>
      <c r="I223" s="167">
        <f t="shared" si="10"/>
        <v>14.959981367480607</v>
      </c>
      <c r="J223" s="251"/>
      <c r="K223" s="167">
        <v>0</v>
      </c>
      <c r="L223" s="167">
        <v>110.51061301940807</v>
      </c>
    </row>
    <row r="224" spans="1:12" s="17" customFormat="1" ht="18" customHeight="1" x14ac:dyDescent="0.25">
      <c r="A224" s="248">
        <v>264</v>
      </c>
      <c r="B224" s="249" t="s">
        <v>623</v>
      </c>
      <c r="C224" s="240" t="s">
        <v>138</v>
      </c>
      <c r="D224" s="167">
        <v>14325.343993454846</v>
      </c>
      <c r="E224" s="167">
        <v>14266.45699337684</v>
      </c>
      <c r="F224" s="246">
        <f t="shared" si="9"/>
        <v>-0.4110686633766818</v>
      </c>
      <c r="G224" s="167">
        <v>8632.4668432650014</v>
      </c>
      <c r="H224" s="167">
        <f t="shared" si="11"/>
        <v>5515.4947044638748</v>
      </c>
      <c r="I224" s="167">
        <f t="shared" si="10"/>
        <v>38.660577794643949</v>
      </c>
      <c r="J224" s="251"/>
      <c r="K224" s="167">
        <v>1.9629000000000001E-5</v>
      </c>
      <c r="L224" s="167">
        <v>5515.4946848348745</v>
      </c>
    </row>
    <row r="225" spans="1:12" s="17" customFormat="1" ht="18" customHeight="1" x14ac:dyDescent="0.25">
      <c r="A225" s="248">
        <v>266</v>
      </c>
      <c r="B225" s="249" t="s">
        <v>79</v>
      </c>
      <c r="C225" s="240" t="s">
        <v>137</v>
      </c>
      <c r="D225" s="167">
        <v>3489.5651040000002</v>
      </c>
      <c r="E225" s="167">
        <v>3489.5651040000002</v>
      </c>
      <c r="F225" s="246">
        <f t="shared" si="9"/>
        <v>0</v>
      </c>
      <c r="G225" s="167">
        <v>2137.1308139854773</v>
      </c>
      <c r="H225" s="167">
        <f t="shared" si="11"/>
        <v>2111.0958534790534</v>
      </c>
      <c r="I225" s="167">
        <f t="shared" si="10"/>
        <v>60.497391238213538</v>
      </c>
      <c r="J225" s="251"/>
      <c r="K225" s="167">
        <v>1790.1256597740003</v>
      </c>
      <c r="L225" s="167">
        <v>320.97019370505336</v>
      </c>
    </row>
    <row r="226" spans="1:12" s="17" customFormat="1" ht="18" customHeight="1" x14ac:dyDescent="0.25">
      <c r="A226" s="248">
        <v>267</v>
      </c>
      <c r="B226" s="249" t="s">
        <v>79</v>
      </c>
      <c r="C226" s="240" t="s">
        <v>136</v>
      </c>
      <c r="D226" s="167">
        <v>468.13993167757206</v>
      </c>
      <c r="E226" s="167">
        <v>468.13993114263076</v>
      </c>
      <c r="F226" s="246">
        <f t="shared" si="9"/>
        <v>-1.1426952539750346E-7</v>
      </c>
      <c r="G226" s="167">
        <v>468.13993148700001</v>
      </c>
      <c r="H226" s="167">
        <f t="shared" si="11"/>
        <v>80.167466391171956</v>
      </c>
      <c r="I226" s="167">
        <f t="shared" si="10"/>
        <v>17.124680262907734</v>
      </c>
      <c r="J226" s="251"/>
      <c r="K226" s="167">
        <v>0</v>
      </c>
      <c r="L226" s="167">
        <v>80.167466391171956</v>
      </c>
    </row>
    <row r="227" spans="1:12" s="17" customFormat="1" ht="18" customHeight="1" x14ac:dyDescent="0.25">
      <c r="A227" s="248">
        <v>268</v>
      </c>
      <c r="B227" s="249" t="s">
        <v>622</v>
      </c>
      <c r="C227" s="240" t="s">
        <v>135</v>
      </c>
      <c r="D227" s="167">
        <v>405.02949696000002</v>
      </c>
      <c r="E227" s="167">
        <v>405.02949696000002</v>
      </c>
      <c r="F227" s="246">
        <f t="shared" si="9"/>
        <v>0</v>
      </c>
      <c r="G227" s="167">
        <v>404.96619343500004</v>
      </c>
      <c r="H227" s="167">
        <f t="shared" si="11"/>
        <v>404.96619343500004</v>
      </c>
      <c r="I227" s="167">
        <f t="shared" si="10"/>
        <v>99.984370638317671</v>
      </c>
      <c r="J227" s="251"/>
      <c r="K227" s="167">
        <v>404.96619343500004</v>
      </c>
      <c r="L227" s="167">
        <v>0</v>
      </c>
    </row>
    <row r="228" spans="1:12" s="17" customFormat="1" ht="18" customHeight="1" x14ac:dyDescent="0.25">
      <c r="A228" s="248">
        <v>269</v>
      </c>
      <c r="B228" s="249" t="s">
        <v>90</v>
      </c>
      <c r="C228" s="240" t="s">
        <v>134</v>
      </c>
      <c r="D228" s="167">
        <v>56.588797612572662</v>
      </c>
      <c r="E228" s="167">
        <v>56.588797651578822</v>
      </c>
      <c r="F228" s="246">
        <f t="shared" si="9"/>
        <v>6.892912551847985E-8</v>
      </c>
      <c r="G228" s="167">
        <v>56.588797422000006</v>
      </c>
      <c r="H228" s="167">
        <f t="shared" si="11"/>
        <v>9.7012471864143226</v>
      </c>
      <c r="I228" s="167">
        <f t="shared" si="10"/>
        <v>17.1434057428567</v>
      </c>
      <c r="J228" s="251"/>
      <c r="K228" s="167">
        <v>0</v>
      </c>
      <c r="L228" s="167">
        <v>9.7012471864143226</v>
      </c>
    </row>
    <row r="229" spans="1:12" s="17" customFormat="1" ht="18" customHeight="1" x14ac:dyDescent="0.25">
      <c r="A229" s="248">
        <v>273</v>
      </c>
      <c r="B229" s="249" t="s">
        <v>84</v>
      </c>
      <c r="C229" s="240" t="s">
        <v>133</v>
      </c>
      <c r="D229" s="167">
        <v>884.35982339257214</v>
      </c>
      <c r="E229" s="167">
        <v>884.35982343157889</v>
      </c>
      <c r="F229" s="246">
        <f t="shared" si="9"/>
        <v>4.4107366647949675E-9</v>
      </c>
      <c r="G229" s="167">
        <v>884.35982320200014</v>
      </c>
      <c r="H229" s="167">
        <f t="shared" si="11"/>
        <v>425.90726802365805</v>
      </c>
      <c r="I229" s="167">
        <f t="shared" si="10"/>
        <v>48.159952175463076</v>
      </c>
      <c r="J229" s="251"/>
      <c r="K229" s="167">
        <v>0</v>
      </c>
      <c r="L229" s="167">
        <v>425.90726802365805</v>
      </c>
    </row>
    <row r="230" spans="1:12" s="17" customFormat="1" ht="18" customHeight="1" x14ac:dyDescent="0.25">
      <c r="A230" s="248">
        <v>274</v>
      </c>
      <c r="B230" s="249" t="s">
        <v>84</v>
      </c>
      <c r="C230" s="240" t="s">
        <v>621</v>
      </c>
      <c r="D230" s="167">
        <v>4230.7045197300004</v>
      </c>
      <c r="E230" s="167">
        <v>4230.7045197300004</v>
      </c>
      <c r="F230" s="246">
        <f t="shared" si="9"/>
        <v>0</v>
      </c>
      <c r="G230" s="167">
        <v>2011.3786834920002</v>
      </c>
      <c r="H230" s="167">
        <f t="shared" si="11"/>
        <v>603.93539403686555</v>
      </c>
      <c r="I230" s="167">
        <f t="shared" si="10"/>
        <v>14.275054928095241</v>
      </c>
      <c r="J230" s="251"/>
      <c r="K230" s="167">
        <v>1.9629000000000001E-5</v>
      </c>
      <c r="L230" s="167">
        <v>603.93537440786554</v>
      </c>
    </row>
    <row r="231" spans="1:12" s="17" customFormat="1" ht="18" customHeight="1" x14ac:dyDescent="0.25">
      <c r="A231" s="248">
        <v>275</v>
      </c>
      <c r="B231" s="249" t="s">
        <v>92</v>
      </c>
      <c r="C231" s="240" t="s">
        <v>131</v>
      </c>
      <c r="D231" s="167">
        <v>1370.1042</v>
      </c>
      <c r="E231" s="167">
        <v>1370.1042</v>
      </c>
      <c r="F231" s="246">
        <f t="shared" si="9"/>
        <v>0</v>
      </c>
      <c r="G231" s="167">
        <v>1370.1042</v>
      </c>
      <c r="H231" s="167">
        <f t="shared" si="11"/>
        <v>236.64716104465421</v>
      </c>
      <c r="I231" s="167">
        <f t="shared" si="10"/>
        <v>17.272201708793698</v>
      </c>
      <c r="J231" s="251"/>
      <c r="K231" s="167">
        <v>0</v>
      </c>
      <c r="L231" s="167">
        <v>236.64716104465421</v>
      </c>
    </row>
    <row r="232" spans="1:12" s="17" customFormat="1" ht="18" customHeight="1" x14ac:dyDescent="0.25">
      <c r="A232" s="248">
        <v>278</v>
      </c>
      <c r="B232" s="249" t="s">
        <v>104</v>
      </c>
      <c r="C232" s="240" t="s">
        <v>620</v>
      </c>
      <c r="D232" s="167">
        <v>4200.6060000000007</v>
      </c>
      <c r="E232" s="167">
        <v>4200.6060000000007</v>
      </c>
      <c r="F232" s="246">
        <f t="shared" si="9"/>
        <v>0</v>
      </c>
      <c r="G232" s="167">
        <v>4200.6060000000007</v>
      </c>
      <c r="H232" s="167">
        <f t="shared" si="11"/>
        <v>2957.9267262431699</v>
      </c>
      <c r="I232" s="167">
        <f t="shared" si="10"/>
        <v>70.416666696261672</v>
      </c>
      <c r="J232" s="251"/>
      <c r="K232" s="167">
        <v>0</v>
      </c>
      <c r="L232" s="167">
        <v>2957.9267262431699</v>
      </c>
    </row>
    <row r="233" spans="1:12" s="17" customFormat="1" ht="18" customHeight="1" x14ac:dyDescent="0.25">
      <c r="A233" s="248">
        <v>280</v>
      </c>
      <c r="B233" s="249" t="s">
        <v>79</v>
      </c>
      <c r="C233" s="240" t="s">
        <v>619</v>
      </c>
      <c r="D233" s="167">
        <v>1994.8167540000002</v>
      </c>
      <c r="E233" s="167">
        <v>1994.8167540000002</v>
      </c>
      <c r="F233" s="246">
        <f t="shared" si="9"/>
        <v>0</v>
      </c>
      <c r="G233" s="167">
        <v>484.72590650400002</v>
      </c>
      <c r="H233" s="167">
        <f t="shared" si="11"/>
        <v>242.46831596270223</v>
      </c>
      <c r="I233" s="167">
        <f t="shared" si="10"/>
        <v>12.154916759973343</v>
      </c>
      <c r="J233" s="251"/>
      <c r="K233" s="167">
        <v>1.9629000000000001E-5</v>
      </c>
      <c r="L233" s="167">
        <v>242.46829633370223</v>
      </c>
    </row>
    <row r="234" spans="1:12" s="17" customFormat="1" ht="18" customHeight="1" x14ac:dyDescent="0.25">
      <c r="A234" s="248">
        <v>281</v>
      </c>
      <c r="B234" s="249" t="s">
        <v>90</v>
      </c>
      <c r="C234" s="240" t="s">
        <v>896</v>
      </c>
      <c r="D234" s="167">
        <v>1846.0788507375723</v>
      </c>
      <c r="E234" s="167">
        <v>1693.5314683184195</v>
      </c>
      <c r="F234" s="246">
        <f t="shared" si="9"/>
        <v>-8.2633188911841415</v>
      </c>
      <c r="G234" s="167">
        <v>1693.5314738630823</v>
      </c>
      <c r="H234" s="167">
        <f t="shared" si="11"/>
        <v>904.61523079005963</v>
      </c>
      <c r="I234" s="167">
        <f t="shared" si="10"/>
        <v>53.415909164551344</v>
      </c>
      <c r="J234" s="251"/>
      <c r="K234" s="167">
        <v>0</v>
      </c>
      <c r="L234" s="167">
        <v>904.61523079005963</v>
      </c>
    </row>
    <row r="235" spans="1:12" s="17" customFormat="1" ht="18" customHeight="1" x14ac:dyDescent="0.25">
      <c r="A235" s="248">
        <v>282</v>
      </c>
      <c r="B235" s="249" t="s">
        <v>79</v>
      </c>
      <c r="C235" s="240" t="s">
        <v>618</v>
      </c>
      <c r="D235" s="167">
        <v>1177.74</v>
      </c>
      <c r="E235" s="167">
        <v>1177.74</v>
      </c>
      <c r="F235" s="246">
        <f t="shared" si="9"/>
        <v>0</v>
      </c>
      <c r="G235" s="167">
        <v>313.44130923300003</v>
      </c>
      <c r="H235" s="167">
        <f t="shared" si="11"/>
        <v>225.01647385863336</v>
      </c>
      <c r="I235" s="167">
        <f t="shared" si="10"/>
        <v>19.105785135822284</v>
      </c>
      <c r="J235" s="251"/>
      <c r="K235" s="167">
        <v>1.9629000000000001E-5</v>
      </c>
      <c r="L235" s="167">
        <v>225.01645422963335</v>
      </c>
    </row>
    <row r="236" spans="1:12" s="17" customFormat="1" ht="18" customHeight="1" x14ac:dyDescent="0.25">
      <c r="A236" s="248">
        <v>283</v>
      </c>
      <c r="B236" s="249" t="s">
        <v>90</v>
      </c>
      <c r="C236" s="240" t="s">
        <v>126</v>
      </c>
      <c r="D236" s="167">
        <v>408.01078854742599</v>
      </c>
      <c r="E236" s="167">
        <v>408.01078850841924</v>
      </c>
      <c r="F236" s="246">
        <f t="shared" si="9"/>
        <v>-9.5602246119597112E-9</v>
      </c>
      <c r="G236" s="167">
        <v>408.01078873800003</v>
      </c>
      <c r="H236" s="167">
        <f t="shared" si="11"/>
        <v>183.60485841339491</v>
      </c>
      <c r="I236" s="167">
        <f t="shared" si="10"/>
        <v>45.000000878556733</v>
      </c>
      <c r="J236" s="251"/>
      <c r="K236" s="167">
        <v>0</v>
      </c>
      <c r="L236" s="167">
        <v>183.60485841339491</v>
      </c>
    </row>
    <row r="237" spans="1:12" s="17" customFormat="1" ht="18" customHeight="1" x14ac:dyDescent="0.25">
      <c r="A237" s="248">
        <v>284</v>
      </c>
      <c r="B237" s="249" t="s">
        <v>92</v>
      </c>
      <c r="C237" s="240" t="s">
        <v>125</v>
      </c>
      <c r="D237" s="167">
        <v>2550.09976839</v>
      </c>
      <c r="E237" s="167">
        <v>2550.09976839</v>
      </c>
      <c r="F237" s="246">
        <f t="shared" si="9"/>
        <v>0</v>
      </c>
      <c r="G237" s="167">
        <v>843.85071000000005</v>
      </c>
      <c r="H237" s="167">
        <f t="shared" si="11"/>
        <v>222.06599585181002</v>
      </c>
      <c r="I237" s="167">
        <f t="shared" si="10"/>
        <v>8.7081297212152169</v>
      </c>
      <c r="J237" s="251"/>
      <c r="K237" s="167">
        <v>1.9629000000000001E-5</v>
      </c>
      <c r="L237" s="167">
        <v>222.06597622281001</v>
      </c>
    </row>
    <row r="238" spans="1:12" s="17" customFormat="1" ht="18" customHeight="1" x14ac:dyDescent="0.25">
      <c r="A238" s="248">
        <v>286</v>
      </c>
      <c r="B238" s="249" t="s">
        <v>124</v>
      </c>
      <c r="C238" s="240" t="s">
        <v>123</v>
      </c>
      <c r="D238" s="167">
        <v>2098.3671098851364</v>
      </c>
      <c r="E238" s="167">
        <v>2098.367109963142</v>
      </c>
      <c r="F238" s="246">
        <f t="shared" si="9"/>
        <v>3.7174459066591226E-9</v>
      </c>
      <c r="G238" s="167">
        <v>2098.3671095039999</v>
      </c>
      <c r="H238" s="167">
        <f t="shared" si="11"/>
        <v>419.67342192434495</v>
      </c>
      <c r="I238" s="167">
        <f t="shared" si="10"/>
        <v>19.999999996745878</v>
      </c>
      <c r="J238" s="251"/>
      <c r="K238" s="167">
        <v>0</v>
      </c>
      <c r="L238" s="167">
        <v>419.67342192434495</v>
      </c>
    </row>
    <row r="239" spans="1:12" s="17" customFormat="1" ht="18" customHeight="1" x14ac:dyDescent="0.25">
      <c r="A239" s="248">
        <v>288</v>
      </c>
      <c r="B239" s="249" t="s">
        <v>79</v>
      </c>
      <c r="C239" s="240" t="s">
        <v>122</v>
      </c>
      <c r="D239" s="167">
        <v>494.09630076014417</v>
      </c>
      <c r="E239" s="167">
        <v>494.09630026420962</v>
      </c>
      <c r="F239" s="246">
        <f t="shared" si="9"/>
        <v>-1.0037204845048109E-7</v>
      </c>
      <c r="G239" s="167">
        <v>494.09630037900007</v>
      </c>
      <c r="H239" s="167">
        <f t="shared" si="11"/>
        <v>219.31307952984139</v>
      </c>
      <c r="I239" s="167">
        <f t="shared" si="10"/>
        <v>44.386707492561158</v>
      </c>
      <c r="J239" s="251"/>
      <c r="K239" s="167">
        <v>0</v>
      </c>
      <c r="L239" s="167">
        <v>219.31307952984139</v>
      </c>
    </row>
    <row r="240" spans="1:12" s="17" customFormat="1" ht="18" customHeight="1" x14ac:dyDescent="0.25">
      <c r="A240" s="248">
        <v>289</v>
      </c>
      <c r="B240" s="249" t="s">
        <v>334</v>
      </c>
      <c r="C240" s="240" t="s">
        <v>617</v>
      </c>
      <c r="D240" s="167">
        <v>8127.0834749248452</v>
      </c>
      <c r="E240" s="167">
        <v>8127.0834748468387</v>
      </c>
      <c r="F240" s="246">
        <f t="shared" si="9"/>
        <v>-9.5982954917417374E-10</v>
      </c>
      <c r="G240" s="167">
        <v>7585.0515473490004</v>
      </c>
      <c r="H240" s="167">
        <f t="shared" si="11"/>
        <v>7585.0515473490004</v>
      </c>
      <c r="I240" s="167">
        <f t="shared" si="10"/>
        <v>93.330548047458649</v>
      </c>
      <c r="J240" s="251"/>
      <c r="K240" s="167">
        <v>7585.0515473490004</v>
      </c>
      <c r="L240" s="167">
        <v>0</v>
      </c>
    </row>
    <row r="241" spans="1:12" s="17" customFormat="1" ht="18" customHeight="1" x14ac:dyDescent="0.25">
      <c r="A241" s="248">
        <v>292</v>
      </c>
      <c r="B241" s="249" t="s">
        <v>84</v>
      </c>
      <c r="C241" s="240" t="s">
        <v>120</v>
      </c>
      <c r="D241" s="167">
        <v>1203.7296993151442</v>
      </c>
      <c r="E241" s="167">
        <v>1203.7296993931577</v>
      </c>
      <c r="F241" s="246">
        <f t="shared" si="9"/>
        <v>6.4809739797055954E-9</v>
      </c>
      <c r="G241" s="167">
        <v>1203.7296989340002</v>
      </c>
      <c r="H241" s="167">
        <f t="shared" si="11"/>
        <v>569.61556836726254</v>
      </c>
      <c r="I241" s="167">
        <f t="shared" si="10"/>
        <v>47.320886794969475</v>
      </c>
      <c r="J241" s="251"/>
      <c r="K241" s="167">
        <v>0</v>
      </c>
      <c r="L241" s="167">
        <v>569.61556836726254</v>
      </c>
    </row>
    <row r="242" spans="1:12" s="17" customFormat="1" ht="18" customHeight="1" x14ac:dyDescent="0.25">
      <c r="A242" s="248">
        <v>293</v>
      </c>
      <c r="B242" s="249" t="s">
        <v>79</v>
      </c>
      <c r="C242" s="240" t="s">
        <v>119</v>
      </c>
      <c r="D242" s="167">
        <v>1377.0864706574259</v>
      </c>
      <c r="E242" s="167">
        <v>1377.0864706184195</v>
      </c>
      <c r="F242" s="246">
        <f t="shared" si="9"/>
        <v>-2.8325359835434938E-9</v>
      </c>
      <c r="G242" s="167">
        <v>1377.0864708480001</v>
      </c>
      <c r="H242" s="167">
        <f t="shared" si="11"/>
        <v>233.18417207676251</v>
      </c>
      <c r="I242" s="167">
        <f t="shared" si="10"/>
        <v>16.93315394871642</v>
      </c>
      <c r="J242" s="251"/>
      <c r="K242" s="167">
        <v>0</v>
      </c>
      <c r="L242" s="167">
        <v>233.18417207676251</v>
      </c>
    </row>
    <row r="243" spans="1:12" s="17" customFormat="1" ht="18" customHeight="1" x14ac:dyDescent="0.25">
      <c r="A243" s="248">
        <v>294</v>
      </c>
      <c r="B243" s="249" t="s">
        <v>188</v>
      </c>
      <c r="C243" s="240" t="s">
        <v>118</v>
      </c>
      <c r="D243" s="167">
        <v>1025.9856882974261</v>
      </c>
      <c r="E243" s="167">
        <v>1025.9856882584193</v>
      </c>
      <c r="F243" s="246">
        <f t="shared" si="9"/>
        <v>-3.8018868053768529E-9</v>
      </c>
      <c r="G243" s="167">
        <v>1025.9856884880001</v>
      </c>
      <c r="H243" s="167">
        <f t="shared" si="11"/>
        <v>164.48878720303355</v>
      </c>
      <c r="I243" s="167">
        <f t="shared" si="10"/>
        <v>16.032269171536736</v>
      </c>
      <c r="J243" s="251"/>
      <c r="K243" s="167">
        <v>0</v>
      </c>
      <c r="L243" s="167">
        <v>164.48878720303355</v>
      </c>
    </row>
    <row r="244" spans="1:12" s="17" customFormat="1" ht="18" customHeight="1" x14ac:dyDescent="0.25">
      <c r="A244" s="248">
        <v>295</v>
      </c>
      <c r="B244" s="249" t="s">
        <v>79</v>
      </c>
      <c r="C244" s="240" t="s">
        <v>117</v>
      </c>
      <c r="D244" s="167">
        <v>393.72533213985395</v>
      </c>
      <c r="E244" s="167">
        <v>393.7253326357885</v>
      </c>
      <c r="F244" s="246">
        <f t="shared" si="9"/>
        <v>1.2595953080563049E-7</v>
      </c>
      <c r="G244" s="167">
        <v>393.72533252100004</v>
      </c>
      <c r="H244" s="167">
        <f t="shared" si="11"/>
        <v>72.962459642386051</v>
      </c>
      <c r="I244" s="167">
        <f t="shared" si="10"/>
        <v>18.531309416628066</v>
      </c>
      <c r="J244" s="251"/>
      <c r="K244" s="167">
        <v>0</v>
      </c>
      <c r="L244" s="167">
        <v>72.962459642386051</v>
      </c>
    </row>
    <row r="245" spans="1:12" s="17" customFormat="1" ht="18" customHeight="1" x14ac:dyDescent="0.25">
      <c r="A245" s="248">
        <v>296</v>
      </c>
      <c r="B245" s="249" t="s">
        <v>102</v>
      </c>
      <c r="C245" s="240" t="s">
        <v>116</v>
      </c>
      <c r="D245" s="167">
        <v>14187.330846000001</v>
      </c>
      <c r="E245" s="167">
        <v>14187.330846000001</v>
      </c>
      <c r="F245" s="246">
        <f t="shared" si="9"/>
        <v>0</v>
      </c>
      <c r="G245" s="167">
        <v>9359.9781191010006</v>
      </c>
      <c r="H245" s="167">
        <f t="shared" si="11"/>
        <v>5546.1892920597074</v>
      </c>
      <c r="I245" s="167">
        <f t="shared" si="10"/>
        <v>39.092549206487341</v>
      </c>
      <c r="J245" s="251"/>
      <c r="K245" s="167">
        <v>1.9629000000000001E-5</v>
      </c>
      <c r="L245" s="167">
        <v>5546.1892724307072</v>
      </c>
    </row>
    <row r="246" spans="1:12" s="17" customFormat="1" ht="18" customHeight="1" x14ac:dyDescent="0.25">
      <c r="A246" s="248">
        <v>297</v>
      </c>
      <c r="B246" s="249" t="s">
        <v>90</v>
      </c>
      <c r="C246" s="240" t="s">
        <v>115</v>
      </c>
      <c r="D246" s="167">
        <v>2824.0103915550003</v>
      </c>
      <c r="E246" s="167">
        <v>2824.0103921289324</v>
      </c>
      <c r="F246" s="246">
        <f t="shared" si="9"/>
        <v>2.0323298599578266E-8</v>
      </c>
      <c r="G246" s="167">
        <v>1701.490831758</v>
      </c>
      <c r="H246" s="167">
        <f t="shared" si="11"/>
        <v>1320.9311084111132</v>
      </c>
      <c r="I246" s="167">
        <f t="shared" si="10"/>
        <v>46.775008763877281</v>
      </c>
      <c r="J246" s="251"/>
      <c r="K246" s="167">
        <v>1.9629000000000001E-5</v>
      </c>
      <c r="L246" s="167">
        <v>1320.9310887821132</v>
      </c>
    </row>
    <row r="247" spans="1:12" s="17" customFormat="1" ht="18" customHeight="1" x14ac:dyDescent="0.25">
      <c r="A247" s="248">
        <v>298</v>
      </c>
      <c r="B247" s="249" t="s">
        <v>102</v>
      </c>
      <c r="C247" s="240" t="s">
        <v>114</v>
      </c>
      <c r="D247" s="167">
        <v>13715.852276790001</v>
      </c>
      <c r="E247" s="167">
        <v>13715.852276790001</v>
      </c>
      <c r="F247" s="246">
        <f t="shared" si="9"/>
        <v>0</v>
      </c>
      <c r="G247" s="167">
        <v>8348.4549011520012</v>
      </c>
      <c r="H247" s="167">
        <f t="shared" si="11"/>
        <v>7612.5277904961613</v>
      </c>
      <c r="I247" s="167">
        <f t="shared" si="10"/>
        <v>55.50167526503693</v>
      </c>
      <c r="J247" s="251"/>
      <c r="K247" s="167">
        <v>1.9629000000000001E-5</v>
      </c>
      <c r="L247" s="167">
        <v>7612.5277708671611</v>
      </c>
    </row>
    <row r="248" spans="1:12" s="17" customFormat="1" ht="18" customHeight="1" x14ac:dyDescent="0.25">
      <c r="A248" s="248">
        <v>300</v>
      </c>
      <c r="B248" s="249" t="s">
        <v>90</v>
      </c>
      <c r="C248" s="240" t="s">
        <v>113</v>
      </c>
      <c r="D248" s="167">
        <v>504.74978328757214</v>
      </c>
      <c r="E248" s="167">
        <v>504.74978275263084</v>
      </c>
      <c r="F248" s="246">
        <f t="shared" si="9"/>
        <v>-1.0598148492135806E-7</v>
      </c>
      <c r="G248" s="167">
        <v>504.74978309700003</v>
      </c>
      <c r="H248" s="167">
        <f t="shared" si="11"/>
        <v>227.13740219731906</v>
      </c>
      <c r="I248" s="167">
        <f t="shared" si="10"/>
        <v>44.999999991804891</v>
      </c>
      <c r="J248" s="251"/>
      <c r="K248" s="167">
        <v>0</v>
      </c>
      <c r="L248" s="167">
        <v>227.13740219731906</v>
      </c>
    </row>
    <row r="249" spans="1:12" s="17" customFormat="1" ht="18" customHeight="1" x14ac:dyDescent="0.25">
      <c r="A249" s="248">
        <v>304</v>
      </c>
      <c r="B249" s="249" t="s">
        <v>90</v>
      </c>
      <c r="C249" s="240" t="s">
        <v>897</v>
      </c>
      <c r="D249" s="167">
        <v>3916.5958046774222</v>
      </c>
      <c r="E249" s="167">
        <v>3736.0090046384194</v>
      </c>
      <c r="F249" s="246">
        <f t="shared" si="9"/>
        <v>-4.6108102302345344</v>
      </c>
      <c r="G249" s="167">
        <v>2489.5409075729999</v>
      </c>
      <c r="H249" s="167">
        <f t="shared" si="11"/>
        <v>2489.5409075729999</v>
      </c>
      <c r="I249" s="167">
        <f t="shared" si="10"/>
        <v>66.636373319286051</v>
      </c>
      <c r="J249" s="251"/>
      <c r="K249" s="167">
        <v>2489.5409075729999</v>
      </c>
      <c r="L249" s="167">
        <v>0</v>
      </c>
    </row>
    <row r="250" spans="1:12" s="17" customFormat="1" ht="18" customHeight="1" x14ac:dyDescent="0.25">
      <c r="A250" s="248">
        <v>305</v>
      </c>
      <c r="B250" s="249" t="s">
        <v>182</v>
      </c>
      <c r="C250" s="240" t="s">
        <v>111</v>
      </c>
      <c r="D250" s="167">
        <v>158.35173580485429</v>
      </c>
      <c r="E250" s="167">
        <v>158.35173572684198</v>
      </c>
      <c r="F250" s="246">
        <f t="shared" si="9"/>
        <v>-4.9265196366832242E-8</v>
      </c>
      <c r="G250" s="167">
        <v>158.35175581500002</v>
      </c>
      <c r="H250" s="167">
        <f t="shared" si="11"/>
        <v>26.98372881337426</v>
      </c>
      <c r="I250" s="167">
        <f t="shared" si="10"/>
        <v>17.040374511537664</v>
      </c>
      <c r="J250" s="251"/>
      <c r="K250" s="167">
        <v>0</v>
      </c>
      <c r="L250" s="167">
        <v>26.98372881337426</v>
      </c>
    </row>
    <row r="251" spans="1:12" s="17" customFormat="1" ht="18" customHeight="1" x14ac:dyDescent="0.25">
      <c r="A251" s="248">
        <v>306</v>
      </c>
      <c r="B251" s="249" t="s">
        <v>182</v>
      </c>
      <c r="C251" s="240" t="s">
        <v>110</v>
      </c>
      <c r="D251" s="167">
        <v>1389.4768252498541</v>
      </c>
      <c r="E251" s="167">
        <v>1389.4768257457886</v>
      </c>
      <c r="F251" s="246">
        <f t="shared" si="9"/>
        <v>3.5692181654667365E-8</v>
      </c>
      <c r="G251" s="167">
        <v>1389.4768256310001</v>
      </c>
      <c r="H251" s="167">
        <f t="shared" si="11"/>
        <v>578.08544322444357</v>
      </c>
      <c r="I251" s="167">
        <f t="shared" si="10"/>
        <v>41.604540105529409</v>
      </c>
      <c r="J251" s="251"/>
      <c r="K251" s="167">
        <v>0</v>
      </c>
      <c r="L251" s="167">
        <v>578.08544322444357</v>
      </c>
    </row>
    <row r="252" spans="1:12" s="17" customFormat="1" ht="18" customHeight="1" x14ac:dyDescent="0.25">
      <c r="A252" s="248">
        <v>307</v>
      </c>
      <c r="B252" s="249" t="s">
        <v>79</v>
      </c>
      <c r="C252" s="240" t="s">
        <v>109</v>
      </c>
      <c r="D252" s="167">
        <v>1556.4109496775723</v>
      </c>
      <c r="E252" s="167">
        <v>1556.4109491426309</v>
      </c>
      <c r="F252" s="246">
        <f t="shared" si="9"/>
        <v>-3.4370188473076269E-8</v>
      </c>
      <c r="G252" s="167">
        <v>1556.4109494870002</v>
      </c>
      <c r="H252" s="167">
        <f t="shared" si="11"/>
        <v>751.57123532422543</v>
      </c>
      <c r="I252" s="167">
        <f t="shared" si="10"/>
        <v>48.288739920407146</v>
      </c>
      <c r="J252" s="251"/>
      <c r="K252" s="167">
        <v>0</v>
      </c>
      <c r="L252" s="167">
        <v>751.57123532422543</v>
      </c>
    </row>
    <row r="253" spans="1:12" s="17" customFormat="1" ht="18" customHeight="1" x14ac:dyDescent="0.25">
      <c r="A253" s="248">
        <v>308</v>
      </c>
      <c r="B253" s="249" t="s">
        <v>79</v>
      </c>
      <c r="C253" s="240" t="s">
        <v>108</v>
      </c>
      <c r="D253" s="167">
        <v>1017.8125462201442</v>
      </c>
      <c r="E253" s="167">
        <v>1017.8125457242097</v>
      </c>
      <c r="F253" s="246">
        <f t="shared" si="9"/>
        <v>-4.8725524948167731E-8</v>
      </c>
      <c r="G253" s="167">
        <v>1017.8125458390001</v>
      </c>
      <c r="H253" s="167">
        <f t="shared" si="11"/>
        <v>178.22336809156272</v>
      </c>
      <c r="I253" s="167">
        <f t="shared" si="10"/>
        <v>17.510431448332213</v>
      </c>
      <c r="J253" s="251"/>
      <c r="K253" s="167">
        <v>0</v>
      </c>
      <c r="L253" s="167">
        <v>178.22336809156272</v>
      </c>
    </row>
    <row r="254" spans="1:12" s="17" customFormat="1" ht="18" customHeight="1" x14ac:dyDescent="0.25">
      <c r="A254" s="248">
        <v>309</v>
      </c>
      <c r="B254" s="249" t="s">
        <v>79</v>
      </c>
      <c r="C254" s="240" t="s">
        <v>107</v>
      </c>
      <c r="D254" s="167">
        <v>952.32598198514415</v>
      </c>
      <c r="E254" s="167">
        <v>952.32598206315765</v>
      </c>
      <c r="F254" s="246">
        <f t="shared" si="9"/>
        <v>8.1918898331423406E-9</v>
      </c>
      <c r="G254" s="167">
        <v>952.32598160400005</v>
      </c>
      <c r="H254" s="167">
        <f t="shared" si="11"/>
        <v>656.36081318879053</v>
      </c>
      <c r="I254" s="167">
        <f t="shared" si="10"/>
        <v>68.921863474398108</v>
      </c>
      <c r="J254" s="251"/>
      <c r="K254" s="167">
        <v>0</v>
      </c>
      <c r="L254" s="167">
        <v>656.36081318879053</v>
      </c>
    </row>
    <row r="255" spans="1:12" s="17" customFormat="1" ht="18" customHeight="1" x14ac:dyDescent="0.25">
      <c r="A255" s="248">
        <v>310</v>
      </c>
      <c r="B255" s="249" t="s">
        <v>79</v>
      </c>
      <c r="C255" s="240" t="s">
        <v>616</v>
      </c>
      <c r="D255" s="167">
        <v>2297.0640960000001</v>
      </c>
      <c r="E255" s="167">
        <v>2297.0640960000001</v>
      </c>
      <c r="F255" s="246">
        <f t="shared" si="9"/>
        <v>0</v>
      </c>
      <c r="G255" s="167">
        <v>676.57959547200005</v>
      </c>
      <c r="H255" s="167">
        <f t="shared" si="11"/>
        <v>457.79211118906062</v>
      </c>
      <c r="I255" s="167">
        <f t="shared" si="10"/>
        <v>19.929444371458263</v>
      </c>
      <c r="J255" s="251"/>
      <c r="K255" s="167">
        <v>1.9629000000000001E-5</v>
      </c>
      <c r="L255" s="167">
        <v>457.79209156006061</v>
      </c>
    </row>
    <row r="256" spans="1:12" s="17" customFormat="1" ht="18" customHeight="1" x14ac:dyDescent="0.25">
      <c r="A256" s="248">
        <v>311</v>
      </c>
      <c r="B256" s="249" t="s">
        <v>104</v>
      </c>
      <c r="C256" s="240" t="s">
        <v>615</v>
      </c>
      <c r="D256" s="167">
        <v>6904.8958226924224</v>
      </c>
      <c r="E256" s="167">
        <v>6885.2668232273527</v>
      </c>
      <c r="F256" s="246">
        <f t="shared" si="9"/>
        <v>-0.28427654767159538</v>
      </c>
      <c r="G256" s="167">
        <v>6341.6951372790008</v>
      </c>
      <c r="H256" s="167">
        <f t="shared" si="11"/>
        <v>4672.3614544619468</v>
      </c>
      <c r="I256" s="167">
        <f t="shared" si="10"/>
        <v>67.860281589956685</v>
      </c>
      <c r="J256" s="251"/>
      <c r="K256" s="167">
        <v>0</v>
      </c>
      <c r="L256" s="167">
        <v>4672.3614544619468</v>
      </c>
    </row>
    <row r="257" spans="1:12" s="17" customFormat="1" ht="18" customHeight="1" x14ac:dyDescent="0.25">
      <c r="A257" s="248">
        <v>312</v>
      </c>
      <c r="B257" s="249" t="s">
        <v>104</v>
      </c>
      <c r="C257" s="240" t="s">
        <v>103</v>
      </c>
      <c r="D257" s="167">
        <v>519.567165585</v>
      </c>
      <c r="E257" s="167">
        <v>519.56716615894607</v>
      </c>
      <c r="F257" s="246">
        <f t="shared" si="9"/>
        <v>1.1046618908494565E-7</v>
      </c>
      <c r="G257" s="167">
        <v>519.567165585</v>
      </c>
      <c r="H257" s="167">
        <f t="shared" si="11"/>
        <v>300.46022315927115</v>
      </c>
      <c r="I257" s="167">
        <f t="shared" si="10"/>
        <v>57.828947387209283</v>
      </c>
      <c r="J257" s="251"/>
      <c r="K257" s="167">
        <v>0</v>
      </c>
      <c r="L257" s="167">
        <v>300.46022315927115</v>
      </c>
    </row>
    <row r="258" spans="1:12" s="17" customFormat="1" ht="18" customHeight="1" x14ac:dyDescent="0.25">
      <c r="A258" s="248">
        <v>313</v>
      </c>
      <c r="B258" s="249" t="s">
        <v>102</v>
      </c>
      <c r="C258" s="240" t="s">
        <v>101</v>
      </c>
      <c r="D258" s="167">
        <v>14200.953372</v>
      </c>
      <c r="E258" s="167">
        <v>14200.953372</v>
      </c>
      <c r="F258" s="246">
        <f t="shared" si="9"/>
        <v>0</v>
      </c>
      <c r="G258" s="167">
        <v>7792.6727605500009</v>
      </c>
      <c r="H258" s="167">
        <f t="shared" si="11"/>
        <v>6991.2866125835981</v>
      </c>
      <c r="I258" s="167">
        <f t="shared" si="10"/>
        <v>49.231107443591135</v>
      </c>
      <c r="J258" s="251"/>
      <c r="K258" s="167">
        <v>1.9629000000000001E-5</v>
      </c>
      <c r="L258" s="167">
        <v>6991.2865929545978</v>
      </c>
    </row>
    <row r="259" spans="1:12" s="17" customFormat="1" ht="18" customHeight="1" x14ac:dyDescent="0.25">
      <c r="A259" s="248">
        <v>314</v>
      </c>
      <c r="B259" s="249" t="s">
        <v>90</v>
      </c>
      <c r="C259" s="240" t="s">
        <v>100</v>
      </c>
      <c r="D259" s="167">
        <v>1879.5733837575724</v>
      </c>
      <c r="E259" s="167">
        <v>1879.573383222631</v>
      </c>
      <c r="F259" s="246">
        <f t="shared" si="9"/>
        <v>-2.8460789280870813E-8</v>
      </c>
      <c r="G259" s="167">
        <v>1879.5733835670003</v>
      </c>
      <c r="H259" s="167">
        <f t="shared" si="11"/>
        <v>1410.7701962726728</v>
      </c>
      <c r="I259" s="167">
        <f t="shared" si="10"/>
        <v>75.058000334832926</v>
      </c>
      <c r="J259" s="251"/>
      <c r="K259" s="167">
        <v>0</v>
      </c>
      <c r="L259" s="167">
        <v>1410.7701962726728</v>
      </c>
    </row>
    <row r="260" spans="1:12" s="17" customFormat="1" ht="18" customHeight="1" x14ac:dyDescent="0.25">
      <c r="A260" s="248">
        <v>316</v>
      </c>
      <c r="B260" s="249" t="s">
        <v>84</v>
      </c>
      <c r="C260" s="240" t="s">
        <v>99</v>
      </c>
      <c r="D260" s="167">
        <v>350.65581294014419</v>
      </c>
      <c r="E260" s="167">
        <v>350.65581244420957</v>
      </c>
      <c r="F260" s="246">
        <f t="shared" si="9"/>
        <v>-1.4143060411697661E-7</v>
      </c>
      <c r="G260" s="167">
        <v>350.65581255900003</v>
      </c>
      <c r="H260" s="167">
        <f t="shared" si="11"/>
        <v>173.41714777963168</v>
      </c>
      <c r="I260" s="167">
        <f t="shared" si="10"/>
        <v>49.455090041384352</v>
      </c>
      <c r="J260" s="251"/>
      <c r="K260" s="167">
        <v>0</v>
      </c>
      <c r="L260" s="167">
        <v>173.41714777963168</v>
      </c>
    </row>
    <row r="261" spans="1:12" s="17" customFormat="1" ht="18" customHeight="1" x14ac:dyDescent="0.25">
      <c r="A261" s="248">
        <v>317</v>
      </c>
      <c r="B261" s="249" t="s">
        <v>79</v>
      </c>
      <c r="C261" s="240" t="s">
        <v>98</v>
      </c>
      <c r="D261" s="167">
        <v>1317.637944045</v>
      </c>
      <c r="E261" s="167">
        <v>1317.6379446189462</v>
      </c>
      <c r="F261" s="246">
        <f t="shared" si="9"/>
        <v>4.3558713969105156E-8</v>
      </c>
      <c r="G261" s="167">
        <v>1317.637944045</v>
      </c>
      <c r="H261" s="167">
        <f t="shared" si="11"/>
        <v>582.35597338901255</v>
      </c>
      <c r="I261" s="167">
        <f t="shared" si="10"/>
        <v>44.196964406442227</v>
      </c>
      <c r="J261" s="251"/>
      <c r="K261" s="167">
        <v>0</v>
      </c>
      <c r="L261" s="167">
        <v>582.35597338901255</v>
      </c>
    </row>
    <row r="262" spans="1:12" s="17" customFormat="1" ht="18" customHeight="1" x14ac:dyDescent="0.25">
      <c r="A262" s="248">
        <v>318</v>
      </c>
      <c r="B262" s="249" t="s">
        <v>84</v>
      </c>
      <c r="C262" s="240" t="s">
        <v>97</v>
      </c>
      <c r="D262" s="167">
        <v>295.32497885999999</v>
      </c>
      <c r="E262" s="167">
        <v>295.32497885999999</v>
      </c>
      <c r="F262" s="246">
        <f t="shared" si="9"/>
        <v>0</v>
      </c>
      <c r="G262" s="167">
        <v>295.32497885999999</v>
      </c>
      <c r="H262" s="167">
        <f t="shared" si="11"/>
        <v>50.723187887357582</v>
      </c>
      <c r="I262" s="167">
        <f t="shared" si="10"/>
        <v>17.175380180558015</v>
      </c>
      <c r="J262" s="251"/>
      <c r="K262" s="167">
        <v>0</v>
      </c>
      <c r="L262" s="167">
        <v>50.723187887357582</v>
      </c>
    </row>
    <row r="263" spans="1:12" s="17" customFormat="1" ht="18" customHeight="1" x14ac:dyDescent="0.25">
      <c r="A263" s="248">
        <v>319</v>
      </c>
      <c r="B263" s="249" t="s">
        <v>79</v>
      </c>
      <c r="C263" s="240" t="s">
        <v>96</v>
      </c>
      <c r="D263" s="167">
        <v>884.34985167000002</v>
      </c>
      <c r="E263" s="167">
        <v>884.34985167000002</v>
      </c>
      <c r="F263" s="246">
        <f t="shared" si="9"/>
        <v>0</v>
      </c>
      <c r="G263" s="167">
        <v>884.34985167000002</v>
      </c>
      <c r="H263" s="167">
        <f t="shared" si="11"/>
        <v>221.08746519365894</v>
      </c>
      <c r="I263" s="167">
        <f t="shared" si="10"/>
        <v>25.000000257382183</v>
      </c>
      <c r="J263" s="251"/>
      <c r="K263" s="167">
        <v>0</v>
      </c>
      <c r="L263" s="167">
        <v>221.08746519365894</v>
      </c>
    </row>
    <row r="264" spans="1:12" s="17" customFormat="1" ht="18" customHeight="1" x14ac:dyDescent="0.25">
      <c r="A264" s="248">
        <v>320</v>
      </c>
      <c r="B264" s="249" t="s">
        <v>90</v>
      </c>
      <c r="C264" s="240" t="s">
        <v>95</v>
      </c>
      <c r="D264" s="167">
        <v>1188.7562464575722</v>
      </c>
      <c r="E264" s="167">
        <v>1188.7562459226308</v>
      </c>
      <c r="F264" s="246">
        <f t="shared" si="9"/>
        <v>-4.5000092541158665E-8</v>
      </c>
      <c r="G264" s="167">
        <v>1188.7562462670001</v>
      </c>
      <c r="H264" s="167">
        <f t="shared" si="11"/>
        <v>608.54609053134084</v>
      </c>
      <c r="I264" s="167">
        <f t="shared" si="10"/>
        <v>51.191831178058642</v>
      </c>
      <c r="J264" s="251"/>
      <c r="K264" s="167">
        <v>0</v>
      </c>
      <c r="L264" s="167">
        <v>608.54609053134084</v>
      </c>
    </row>
    <row r="265" spans="1:12" s="17" customFormat="1" ht="18" customHeight="1" x14ac:dyDescent="0.25">
      <c r="A265" s="248">
        <v>321</v>
      </c>
      <c r="B265" s="249" t="s">
        <v>79</v>
      </c>
      <c r="C265" s="240" t="s">
        <v>614</v>
      </c>
      <c r="D265" s="167">
        <v>1152.8896860000002</v>
      </c>
      <c r="E265" s="167">
        <v>1152.8896860000002</v>
      </c>
      <c r="F265" s="246">
        <f t="shared" si="9"/>
        <v>0</v>
      </c>
      <c r="G265" s="167">
        <v>616.42654460100005</v>
      </c>
      <c r="H265" s="167">
        <f t="shared" si="11"/>
        <v>370.01447894167927</v>
      </c>
      <c r="I265" s="167">
        <f t="shared" si="10"/>
        <v>32.094525906070011</v>
      </c>
      <c r="J265" s="251"/>
      <c r="K265" s="167">
        <v>1.9629000000000001E-5</v>
      </c>
      <c r="L265" s="167">
        <v>370.01445931267926</v>
      </c>
    </row>
    <row r="266" spans="1:12" s="17" customFormat="1" ht="18" customHeight="1" x14ac:dyDescent="0.25">
      <c r="A266" s="248">
        <v>322</v>
      </c>
      <c r="B266" s="249" t="s">
        <v>79</v>
      </c>
      <c r="C266" s="240" t="s">
        <v>93</v>
      </c>
      <c r="D266" s="167">
        <v>8689.1380236000005</v>
      </c>
      <c r="E266" s="167">
        <v>8689.1380236000005</v>
      </c>
      <c r="F266" s="246">
        <f t="shared" si="9"/>
        <v>0</v>
      </c>
      <c r="G266" s="167">
        <v>8689.1380236000005</v>
      </c>
      <c r="H266" s="167">
        <f t="shared" si="11"/>
        <v>5647.4409925180071</v>
      </c>
      <c r="I266" s="167">
        <f t="shared" si="10"/>
        <v>64.994260387847007</v>
      </c>
      <c r="J266" s="251"/>
      <c r="K266" s="167">
        <v>0</v>
      </c>
      <c r="L266" s="167">
        <v>5647.4409925180071</v>
      </c>
    </row>
    <row r="267" spans="1:12" s="17" customFormat="1" ht="18" customHeight="1" x14ac:dyDescent="0.25">
      <c r="A267" s="248">
        <v>327</v>
      </c>
      <c r="B267" s="249" t="s">
        <v>92</v>
      </c>
      <c r="C267" s="240" t="s">
        <v>91</v>
      </c>
      <c r="D267" s="167">
        <v>1030.1994847948538</v>
      </c>
      <c r="E267" s="167">
        <v>1030.1994847168403</v>
      </c>
      <c r="F267" s="246">
        <f t="shared" si="9"/>
        <v>-7.5726660497821285E-9</v>
      </c>
      <c r="G267" s="167">
        <v>1030.1994851760001</v>
      </c>
      <c r="H267" s="167">
        <f t="shared" si="11"/>
        <v>964.92978272186997</v>
      </c>
      <c r="I267" s="167">
        <f t="shared" si="10"/>
        <v>93.664362779902746</v>
      </c>
      <c r="J267" s="251"/>
      <c r="K267" s="167">
        <v>0</v>
      </c>
      <c r="L267" s="167">
        <v>964.92978272186997</v>
      </c>
    </row>
    <row r="268" spans="1:12" s="17" customFormat="1" ht="18" customHeight="1" x14ac:dyDescent="0.25">
      <c r="A268" s="248">
        <v>328</v>
      </c>
      <c r="B268" s="249" t="s">
        <v>90</v>
      </c>
      <c r="C268" s="240" t="s">
        <v>89</v>
      </c>
      <c r="D268" s="167">
        <v>88.96687218000001</v>
      </c>
      <c r="E268" s="167">
        <v>88.96687218000001</v>
      </c>
      <c r="F268" s="246">
        <f t="shared" si="9"/>
        <v>0</v>
      </c>
      <c r="G268" s="167">
        <v>88.96687218000001</v>
      </c>
      <c r="H268" s="167">
        <f t="shared" si="11"/>
        <v>70.867343814147631</v>
      </c>
      <c r="I268" s="167">
        <f t="shared" si="10"/>
        <v>79.655878730643735</v>
      </c>
      <c r="J268" s="251"/>
      <c r="K268" s="167">
        <v>0</v>
      </c>
      <c r="L268" s="167">
        <v>70.867343814147631</v>
      </c>
    </row>
    <row r="269" spans="1:12" s="17" customFormat="1" ht="18" customHeight="1" x14ac:dyDescent="0.25">
      <c r="A269" s="248">
        <v>336</v>
      </c>
      <c r="B269" s="249" t="s">
        <v>79</v>
      </c>
      <c r="C269" s="240" t="s">
        <v>88</v>
      </c>
      <c r="D269" s="167">
        <v>1253.132181862426</v>
      </c>
      <c r="E269" s="167">
        <v>1253.1321823973674</v>
      </c>
      <c r="F269" s="246">
        <f t="shared" ref="F269:F276" si="12">E269/D269*100-100</f>
        <v>4.2688341750363179E-8</v>
      </c>
      <c r="G269" s="167">
        <v>1253.1321820530002</v>
      </c>
      <c r="H269" s="167">
        <f t="shared" si="11"/>
        <v>820.56145815513742</v>
      </c>
      <c r="I269" s="167">
        <f t="shared" ref="I269:I276" si="13">+H269/E269*100</f>
        <v>65.480838309117644</v>
      </c>
      <c r="J269" s="251"/>
      <c r="K269" s="167">
        <v>0</v>
      </c>
      <c r="L269" s="167">
        <v>820.56145815513742</v>
      </c>
    </row>
    <row r="270" spans="1:12" s="17" customFormat="1" ht="18" customHeight="1" x14ac:dyDescent="0.25">
      <c r="A270" s="248">
        <v>337</v>
      </c>
      <c r="B270" s="249" t="s">
        <v>188</v>
      </c>
      <c r="C270" s="240" t="s">
        <v>87</v>
      </c>
      <c r="D270" s="167">
        <v>2853.0358920000003</v>
      </c>
      <c r="E270" s="167">
        <v>2853.0358920000003</v>
      </c>
      <c r="F270" s="246">
        <f t="shared" si="12"/>
        <v>0</v>
      </c>
      <c r="G270" s="167">
        <v>1314.5645137410002</v>
      </c>
      <c r="H270" s="167">
        <f t="shared" si="11"/>
        <v>952.22725474864274</v>
      </c>
      <c r="I270" s="167">
        <f t="shared" si="13"/>
        <v>33.375929739219792</v>
      </c>
      <c r="J270" s="251"/>
      <c r="K270" s="167">
        <v>1.9629000000000001E-5</v>
      </c>
      <c r="L270" s="167">
        <v>952.22723511964273</v>
      </c>
    </row>
    <row r="271" spans="1:12" s="17" customFormat="1" ht="18" customHeight="1" x14ac:dyDescent="0.25">
      <c r="A271" s="248">
        <v>338</v>
      </c>
      <c r="B271" s="249" t="s">
        <v>79</v>
      </c>
      <c r="C271" s="240" t="s">
        <v>440</v>
      </c>
      <c r="D271" s="167">
        <v>3269.9951100000003</v>
      </c>
      <c r="E271" s="167">
        <v>3269.9951100000003</v>
      </c>
      <c r="F271" s="246">
        <f t="shared" si="12"/>
        <v>0</v>
      </c>
      <c r="G271" s="167">
        <v>785.85076413900003</v>
      </c>
      <c r="H271" s="167">
        <f t="shared" ref="H271:H276" si="14">+K271+L271</f>
        <v>719.81763647620437</v>
      </c>
      <c r="I271" s="167">
        <f t="shared" si="13"/>
        <v>22.012804675912932</v>
      </c>
      <c r="J271" s="251"/>
      <c r="K271" s="167">
        <v>1.9629000000000001E-5</v>
      </c>
      <c r="L271" s="167">
        <v>719.81761684720436</v>
      </c>
    </row>
    <row r="272" spans="1:12" s="17" customFormat="1" ht="18" customHeight="1" x14ac:dyDescent="0.25">
      <c r="A272" s="248">
        <v>339</v>
      </c>
      <c r="B272" s="249" t="s">
        <v>79</v>
      </c>
      <c r="C272" s="240" t="s">
        <v>613</v>
      </c>
      <c r="D272" s="167">
        <v>10729.960246350001</v>
      </c>
      <c r="E272" s="167">
        <v>10729.960246350001</v>
      </c>
      <c r="F272" s="246">
        <f t="shared" si="12"/>
        <v>0</v>
      </c>
      <c r="G272" s="167">
        <v>10729.960246350001</v>
      </c>
      <c r="H272" s="167">
        <f t="shared" si="14"/>
        <v>7340.018262033248</v>
      </c>
      <c r="I272" s="167">
        <f t="shared" si="13"/>
        <v>68.406761008551669</v>
      </c>
      <c r="J272" s="251"/>
      <c r="K272" s="167">
        <v>0</v>
      </c>
      <c r="L272" s="167">
        <v>7340.018262033248</v>
      </c>
    </row>
    <row r="273" spans="1:12" s="17" customFormat="1" ht="18" customHeight="1" x14ac:dyDescent="0.25">
      <c r="A273" s="248">
        <v>348</v>
      </c>
      <c r="B273" s="249" t="s">
        <v>84</v>
      </c>
      <c r="C273" s="240" t="s">
        <v>612</v>
      </c>
      <c r="D273" s="167">
        <v>114.1254396148543</v>
      </c>
      <c r="E273" s="167">
        <v>114.12543953684198</v>
      </c>
      <c r="F273" s="246">
        <f t="shared" si="12"/>
        <v>-6.8356641236277937E-8</v>
      </c>
      <c r="G273" s="167">
        <v>114.125439996</v>
      </c>
      <c r="H273" s="167">
        <f t="shared" si="14"/>
        <v>95.162231139749991</v>
      </c>
      <c r="I273" s="167">
        <f t="shared" si="13"/>
        <v>83.38389015275574</v>
      </c>
      <c r="J273" s="251"/>
      <c r="K273" s="167">
        <v>0</v>
      </c>
      <c r="L273" s="167">
        <v>95.162231139749991</v>
      </c>
    </row>
    <row r="274" spans="1:12" s="17" customFormat="1" ht="18" customHeight="1" x14ac:dyDescent="0.25">
      <c r="A274" s="248">
        <v>349</v>
      </c>
      <c r="B274" s="249" t="s">
        <v>79</v>
      </c>
      <c r="C274" s="240" t="s">
        <v>611</v>
      </c>
      <c r="D274" s="167">
        <v>1629.2462580000001</v>
      </c>
      <c r="E274" s="167">
        <v>1629.2462580000001</v>
      </c>
      <c r="F274" s="246">
        <f t="shared" si="12"/>
        <v>0</v>
      </c>
      <c r="G274" s="167">
        <v>456.28817683500006</v>
      </c>
      <c r="H274" s="167">
        <f t="shared" si="14"/>
        <v>409.32833275205917</v>
      </c>
      <c r="I274" s="167">
        <f t="shared" si="13"/>
        <v>25.123785354249321</v>
      </c>
      <c r="J274" s="251"/>
      <c r="K274" s="167">
        <v>1.9629000000000001E-5</v>
      </c>
      <c r="L274" s="167">
        <v>409.32831312305916</v>
      </c>
    </row>
    <row r="275" spans="1:12" s="17" customFormat="1" ht="18" customHeight="1" x14ac:dyDescent="0.25">
      <c r="A275" s="248">
        <v>350</v>
      </c>
      <c r="B275" s="249" t="s">
        <v>79</v>
      </c>
      <c r="C275" s="240" t="s">
        <v>455</v>
      </c>
      <c r="D275" s="167">
        <v>1479.9149500574258</v>
      </c>
      <c r="E275" s="167">
        <v>1479.9149500184196</v>
      </c>
      <c r="F275" s="246">
        <f t="shared" si="12"/>
        <v>-2.6357014348832308E-9</v>
      </c>
      <c r="G275" s="167">
        <v>1479.9149502480002</v>
      </c>
      <c r="H275" s="167">
        <f t="shared" si="14"/>
        <v>1181.8839082885108</v>
      </c>
      <c r="I275" s="167">
        <f t="shared" si="13"/>
        <v>79.861610173868485</v>
      </c>
      <c r="J275" s="251"/>
      <c r="K275" s="167">
        <v>0</v>
      </c>
      <c r="L275" s="167">
        <v>1181.8839082885108</v>
      </c>
    </row>
    <row r="276" spans="1:12" s="17" customFormat="1" ht="18" customHeight="1" x14ac:dyDescent="0.25">
      <c r="A276" s="253">
        <v>352</v>
      </c>
      <c r="B276" s="249" t="s">
        <v>79</v>
      </c>
      <c r="C276" s="240" t="s">
        <v>610</v>
      </c>
      <c r="D276" s="167">
        <v>1791.7503521040003</v>
      </c>
      <c r="E276" s="167">
        <v>2514.6311858684194</v>
      </c>
      <c r="F276" s="246">
        <f t="shared" si="12"/>
        <v>40.344952795212862</v>
      </c>
      <c r="G276" s="167">
        <v>142.41087492786002</v>
      </c>
      <c r="H276" s="167">
        <f t="shared" si="14"/>
        <v>137.66398325820003</v>
      </c>
      <c r="I276" s="167">
        <f t="shared" si="13"/>
        <v>5.4745198433804614</v>
      </c>
      <c r="J276" s="167" t="e">
        <f>J277/#REF!</f>
        <v>#REF!</v>
      </c>
      <c r="K276" s="167">
        <v>1.37403E-4</v>
      </c>
      <c r="L276" s="167">
        <v>137.66384585520004</v>
      </c>
    </row>
    <row r="277" spans="1:12" s="17" customFormat="1" ht="18" customHeight="1" x14ac:dyDescent="0.25">
      <c r="A277" s="356" t="s">
        <v>609</v>
      </c>
      <c r="B277" s="356"/>
      <c r="C277" s="356"/>
      <c r="D277" s="254">
        <f>SUM(D278:D310)</f>
        <v>258580.55054966916</v>
      </c>
      <c r="E277" s="254">
        <f>SUM(E278:E310)</f>
        <v>258580.55055394839</v>
      </c>
      <c r="F277" s="255">
        <f t="shared" ref="F277:F310" si="15">E277/D277*100-100</f>
        <v>1.6548966641494189E-9</v>
      </c>
      <c r="G277" s="254">
        <f>SUM(G278:G310)</f>
        <v>258580.55055345304</v>
      </c>
      <c r="H277" s="255">
        <f t="shared" ref="H277:H310" si="16">+K277+L277</f>
        <v>258580.55055153801</v>
      </c>
      <c r="I277" s="254">
        <f t="shared" ref="I277:I310" si="17">+H277/E277*100</f>
        <v>99.999999999067839</v>
      </c>
      <c r="J277" s="255"/>
      <c r="K277" s="254">
        <f>SUM(K278:K310)</f>
        <v>0</v>
      </c>
      <c r="L277" s="254">
        <f>SUM(L278:L310)</f>
        <v>258580.55055153801</v>
      </c>
    </row>
    <row r="278" spans="1:12" s="17" customFormat="1" ht="18" customHeight="1" x14ac:dyDescent="0.25">
      <c r="A278" s="71">
        <v>1</v>
      </c>
      <c r="B278" s="247" t="s">
        <v>608</v>
      </c>
      <c r="C278" s="241" t="s">
        <v>607</v>
      </c>
      <c r="D278" s="167">
        <v>7076.6470799999997</v>
      </c>
      <c r="E278" s="167">
        <v>7076.6470799999997</v>
      </c>
      <c r="F278" s="167">
        <f t="shared" si="15"/>
        <v>0</v>
      </c>
      <c r="G278" s="167">
        <v>7076.6470799999997</v>
      </c>
      <c r="H278" s="167">
        <f t="shared" si="16"/>
        <v>7076.6470799999997</v>
      </c>
      <c r="I278" s="167">
        <f t="shared" si="17"/>
        <v>100</v>
      </c>
      <c r="J278" s="246"/>
      <c r="K278" s="167">
        <v>0</v>
      </c>
      <c r="L278" s="250">
        <v>7076.6470799999997</v>
      </c>
    </row>
    <row r="279" spans="1:12" s="17" customFormat="1" ht="18" customHeight="1" x14ac:dyDescent="0.25">
      <c r="A279" s="71">
        <v>2</v>
      </c>
      <c r="B279" s="247" t="s">
        <v>102</v>
      </c>
      <c r="C279" s="241" t="s">
        <v>606</v>
      </c>
      <c r="D279" s="167">
        <v>5061.1413599999996</v>
      </c>
      <c r="E279" s="167">
        <v>5061.1413599999996</v>
      </c>
      <c r="F279" s="167">
        <f t="shared" si="15"/>
        <v>0</v>
      </c>
      <c r="G279" s="167">
        <v>5061.1413599999996</v>
      </c>
      <c r="H279" s="167">
        <f t="shared" si="16"/>
        <v>5061.1413599999996</v>
      </c>
      <c r="I279" s="167">
        <f t="shared" si="17"/>
        <v>100</v>
      </c>
      <c r="J279" s="246"/>
      <c r="K279" s="167">
        <v>0</v>
      </c>
      <c r="L279" s="250">
        <v>5061.1413599999996</v>
      </c>
    </row>
    <row r="280" spans="1:12" s="17" customFormat="1" ht="18" customHeight="1" x14ac:dyDescent="0.25">
      <c r="A280" s="71">
        <v>3</v>
      </c>
      <c r="B280" s="247" t="s">
        <v>102</v>
      </c>
      <c r="C280" s="256" t="s">
        <v>605</v>
      </c>
      <c r="D280" s="167">
        <v>7207.5725100000009</v>
      </c>
      <c r="E280" s="167">
        <v>7207.5725100000009</v>
      </c>
      <c r="F280" s="167">
        <f t="shared" si="15"/>
        <v>0</v>
      </c>
      <c r="G280" s="167">
        <v>7207.5725100000009</v>
      </c>
      <c r="H280" s="167">
        <f t="shared" si="16"/>
        <v>7207.5725100000009</v>
      </c>
      <c r="I280" s="167">
        <f t="shared" si="17"/>
        <v>100</v>
      </c>
      <c r="J280" s="246"/>
      <c r="K280" s="167">
        <v>0</v>
      </c>
      <c r="L280" s="250">
        <v>7207.5725100000009</v>
      </c>
    </row>
    <row r="281" spans="1:12" s="17" customFormat="1" ht="18" customHeight="1" x14ac:dyDescent="0.25">
      <c r="A281" s="71">
        <v>4</v>
      </c>
      <c r="B281" s="247" t="s">
        <v>102</v>
      </c>
      <c r="C281" s="241" t="s">
        <v>604</v>
      </c>
      <c r="D281" s="167">
        <v>2938.8560191798447</v>
      </c>
      <c r="E281" s="167">
        <v>2938.8560196757712</v>
      </c>
      <c r="F281" s="167">
        <f t="shared" si="15"/>
        <v>1.6874807329259056E-8</v>
      </c>
      <c r="G281" s="167">
        <v>2938.8560195610003</v>
      </c>
      <c r="H281" s="167">
        <f t="shared" si="16"/>
        <v>2938.8560195610003</v>
      </c>
      <c r="I281" s="167">
        <f t="shared" si="17"/>
        <v>99.999999996094701</v>
      </c>
      <c r="J281" s="246"/>
      <c r="K281" s="167">
        <v>0</v>
      </c>
      <c r="L281" s="250">
        <v>2938.8560195610003</v>
      </c>
    </row>
    <row r="282" spans="1:12" s="17" customFormat="1" ht="18" customHeight="1" x14ac:dyDescent="0.25">
      <c r="A282" s="71">
        <v>5</v>
      </c>
      <c r="B282" s="247" t="s">
        <v>102</v>
      </c>
      <c r="C282" s="241" t="s">
        <v>603</v>
      </c>
      <c r="D282" s="167">
        <v>3438.8434144874223</v>
      </c>
      <c r="E282" s="167">
        <v>3438.843414448419</v>
      </c>
      <c r="F282" s="167">
        <f t="shared" si="15"/>
        <v>-1.1341967365297023E-9</v>
      </c>
      <c r="G282" s="167">
        <v>3438.843414448419</v>
      </c>
      <c r="H282" s="167">
        <f t="shared" si="16"/>
        <v>3438.843414448419</v>
      </c>
      <c r="I282" s="167">
        <f t="shared" si="17"/>
        <v>100</v>
      </c>
      <c r="J282" s="246"/>
      <c r="K282" s="167">
        <v>0</v>
      </c>
      <c r="L282" s="250">
        <v>3438.843414448419</v>
      </c>
    </row>
    <row r="283" spans="1:12" s="17" customFormat="1" ht="18" customHeight="1" x14ac:dyDescent="0.25">
      <c r="A283" s="71">
        <v>6</v>
      </c>
      <c r="B283" s="247" t="s">
        <v>162</v>
      </c>
      <c r="C283" s="241" t="s">
        <v>602</v>
      </c>
      <c r="D283" s="167">
        <v>4008.7325250000004</v>
      </c>
      <c r="E283" s="167">
        <v>4008.7325250000004</v>
      </c>
      <c r="F283" s="167">
        <f t="shared" si="15"/>
        <v>0</v>
      </c>
      <c r="G283" s="167">
        <v>4008.7325250000004</v>
      </c>
      <c r="H283" s="167">
        <f t="shared" si="16"/>
        <v>4008.7325250000004</v>
      </c>
      <c r="I283" s="167">
        <f t="shared" si="17"/>
        <v>100</v>
      </c>
      <c r="J283" s="246"/>
      <c r="K283" s="167">
        <v>0</v>
      </c>
      <c r="L283" s="250">
        <v>4008.7325250000004</v>
      </c>
    </row>
    <row r="284" spans="1:12" s="17" customFormat="1" ht="18" customHeight="1" x14ac:dyDescent="0.25">
      <c r="A284" s="71">
        <v>7</v>
      </c>
      <c r="B284" s="247" t="s">
        <v>102</v>
      </c>
      <c r="C284" s="241" t="s">
        <v>601</v>
      </c>
      <c r="D284" s="167">
        <v>5079.2000399999997</v>
      </c>
      <c r="E284" s="167">
        <v>5079.2000399999997</v>
      </c>
      <c r="F284" s="167">
        <f t="shared" si="15"/>
        <v>0</v>
      </c>
      <c r="G284" s="167">
        <v>5079.2000399999997</v>
      </c>
      <c r="H284" s="167">
        <f t="shared" si="16"/>
        <v>5079.2000399999997</v>
      </c>
      <c r="I284" s="167">
        <f t="shared" si="17"/>
        <v>100</v>
      </c>
      <c r="J284" s="246"/>
      <c r="K284" s="167">
        <v>0</v>
      </c>
      <c r="L284" s="250">
        <v>5079.2000399999997</v>
      </c>
    </row>
    <row r="285" spans="1:12" s="17" customFormat="1" ht="18" customHeight="1" x14ac:dyDescent="0.25">
      <c r="A285" s="71">
        <v>8</v>
      </c>
      <c r="B285" s="247" t="s">
        <v>102</v>
      </c>
      <c r="C285" s="241" t="s">
        <v>600</v>
      </c>
      <c r="D285" s="167">
        <v>3170.4760800000004</v>
      </c>
      <c r="E285" s="167">
        <v>3170.4760800000004</v>
      </c>
      <c r="F285" s="167">
        <f t="shared" si="15"/>
        <v>0</v>
      </c>
      <c r="G285" s="167">
        <v>3170.4760800000004</v>
      </c>
      <c r="H285" s="167">
        <f t="shared" si="16"/>
        <v>3170.4760800000004</v>
      </c>
      <c r="I285" s="167">
        <f t="shared" si="17"/>
        <v>100</v>
      </c>
      <c r="J285" s="246"/>
      <c r="K285" s="167">
        <v>0</v>
      </c>
      <c r="L285" s="250">
        <v>3170.4760800000004</v>
      </c>
    </row>
    <row r="286" spans="1:12" s="17" customFormat="1" ht="18" customHeight="1" x14ac:dyDescent="0.25">
      <c r="A286" s="71">
        <v>9</v>
      </c>
      <c r="B286" s="247" t="s">
        <v>102</v>
      </c>
      <c r="C286" s="241" t="s">
        <v>599</v>
      </c>
      <c r="D286" s="167">
        <v>4670.72055</v>
      </c>
      <c r="E286" s="167">
        <v>4670.72055</v>
      </c>
      <c r="F286" s="167">
        <f t="shared" si="15"/>
        <v>0</v>
      </c>
      <c r="G286" s="167">
        <v>4670.72055</v>
      </c>
      <c r="H286" s="167">
        <f t="shared" si="16"/>
        <v>4670.72055</v>
      </c>
      <c r="I286" s="167">
        <f t="shared" si="17"/>
        <v>100</v>
      </c>
      <c r="J286" s="246"/>
      <c r="K286" s="167">
        <v>0</v>
      </c>
      <c r="L286" s="250">
        <v>4670.72055</v>
      </c>
    </row>
    <row r="287" spans="1:12" s="17" customFormat="1" ht="18" customHeight="1" x14ac:dyDescent="0.25">
      <c r="A287" s="71">
        <v>10</v>
      </c>
      <c r="B287" s="247" t="s">
        <v>102</v>
      </c>
      <c r="C287" s="241" t="s">
        <v>598</v>
      </c>
      <c r="D287" s="167">
        <v>6971.2393499999998</v>
      </c>
      <c r="E287" s="167">
        <v>6971.2393499999998</v>
      </c>
      <c r="F287" s="167">
        <f t="shared" si="15"/>
        <v>0</v>
      </c>
      <c r="G287" s="167">
        <v>6971.2393499999998</v>
      </c>
      <c r="H287" s="167">
        <f t="shared" si="16"/>
        <v>6971.2393499999998</v>
      </c>
      <c r="I287" s="167">
        <f t="shared" si="17"/>
        <v>100</v>
      </c>
      <c r="J287" s="246"/>
      <c r="K287" s="167">
        <v>0</v>
      </c>
      <c r="L287" s="250">
        <v>6971.2393499999998</v>
      </c>
    </row>
    <row r="288" spans="1:12" s="17" customFormat="1" ht="18" customHeight="1" x14ac:dyDescent="0.25">
      <c r="A288" s="71">
        <v>11</v>
      </c>
      <c r="B288" s="247" t="s">
        <v>102</v>
      </c>
      <c r="C288" s="241" t="s">
        <v>597</v>
      </c>
      <c r="D288" s="167">
        <v>3357.7367400000003</v>
      </c>
      <c r="E288" s="167">
        <v>3357.7367400000003</v>
      </c>
      <c r="F288" s="167">
        <f t="shared" si="15"/>
        <v>0</v>
      </c>
      <c r="G288" s="167">
        <v>3357.7367400000003</v>
      </c>
      <c r="H288" s="167">
        <f t="shared" si="16"/>
        <v>3357.7367400000003</v>
      </c>
      <c r="I288" s="167">
        <f t="shared" si="17"/>
        <v>100</v>
      </c>
      <c r="J288" s="246"/>
      <c r="K288" s="167">
        <v>0</v>
      </c>
      <c r="L288" s="250">
        <v>3357.7367400000003</v>
      </c>
    </row>
    <row r="289" spans="1:12" s="17" customFormat="1" ht="18" customHeight="1" x14ac:dyDescent="0.25">
      <c r="A289" s="71">
        <v>12</v>
      </c>
      <c r="B289" s="247" t="s">
        <v>102</v>
      </c>
      <c r="C289" s="241" t="s">
        <v>596</v>
      </c>
      <c r="D289" s="167">
        <v>5962.3087500000001</v>
      </c>
      <c r="E289" s="167">
        <v>5962.3087500000001</v>
      </c>
      <c r="F289" s="167">
        <f t="shared" si="15"/>
        <v>0</v>
      </c>
      <c r="G289" s="167">
        <v>5962.3087500000001</v>
      </c>
      <c r="H289" s="167">
        <f t="shared" si="16"/>
        <v>5962.3087500000001</v>
      </c>
      <c r="I289" s="167">
        <f t="shared" si="17"/>
        <v>100</v>
      </c>
      <c r="J289" s="246"/>
      <c r="K289" s="167">
        <v>0</v>
      </c>
      <c r="L289" s="250">
        <v>5962.3087500000001</v>
      </c>
    </row>
    <row r="290" spans="1:12" s="17" customFormat="1" ht="18" customHeight="1" x14ac:dyDescent="0.25">
      <c r="A290" s="71">
        <v>15</v>
      </c>
      <c r="B290" s="247" t="s">
        <v>102</v>
      </c>
      <c r="C290" s="241" t="s">
        <v>595</v>
      </c>
      <c r="D290" s="167">
        <v>10588.72421338514</v>
      </c>
      <c r="E290" s="167">
        <v>10588.724213463143</v>
      </c>
      <c r="F290" s="167">
        <f t="shared" si="15"/>
        <v>7.3667649758135667E-10</v>
      </c>
      <c r="G290" s="167">
        <v>10588.724213003999</v>
      </c>
      <c r="H290" s="167">
        <f t="shared" si="16"/>
        <v>10588.724213003999</v>
      </c>
      <c r="I290" s="167">
        <f t="shared" si="17"/>
        <v>99.999999995663842</v>
      </c>
      <c r="J290" s="246"/>
      <c r="K290" s="167">
        <v>0</v>
      </c>
      <c r="L290" s="250">
        <v>10588.724213003999</v>
      </c>
    </row>
    <row r="291" spans="1:12" s="17" customFormat="1" ht="18" customHeight="1" x14ac:dyDescent="0.25">
      <c r="A291" s="71">
        <v>16</v>
      </c>
      <c r="B291" s="247" t="s">
        <v>102</v>
      </c>
      <c r="C291" s="241" t="s">
        <v>594</v>
      </c>
      <c r="D291" s="167">
        <v>3335.5988393548446</v>
      </c>
      <c r="E291" s="167">
        <v>3335.5988392768386</v>
      </c>
      <c r="F291" s="167">
        <f t="shared" si="15"/>
        <v>-2.3385950953525025E-9</v>
      </c>
      <c r="G291" s="167">
        <v>3335.5988397360002</v>
      </c>
      <c r="H291" s="167">
        <f t="shared" si="16"/>
        <v>3335.5988397360002</v>
      </c>
      <c r="I291" s="167">
        <f t="shared" si="17"/>
        <v>100.0000000137655</v>
      </c>
      <c r="J291" s="246"/>
      <c r="K291" s="167">
        <v>0</v>
      </c>
      <c r="L291" s="250">
        <v>3335.5988397360002</v>
      </c>
    </row>
    <row r="292" spans="1:12" s="17" customFormat="1" ht="18" customHeight="1" x14ac:dyDescent="0.25">
      <c r="A292" s="71">
        <v>17</v>
      </c>
      <c r="B292" s="247" t="s">
        <v>102</v>
      </c>
      <c r="C292" s="241" t="s">
        <v>593</v>
      </c>
      <c r="D292" s="167">
        <v>6661.1946621748448</v>
      </c>
      <c r="E292" s="167">
        <v>6661.1946620968383</v>
      </c>
      <c r="F292" s="167">
        <f t="shared" si="15"/>
        <v>-1.1710596936609363E-9</v>
      </c>
      <c r="G292" s="167">
        <v>6661.1946625560004</v>
      </c>
      <c r="H292" s="167">
        <f t="shared" si="16"/>
        <v>6661.1946625560004</v>
      </c>
      <c r="I292" s="167">
        <f t="shared" si="17"/>
        <v>100.00000000689309</v>
      </c>
      <c r="J292" s="251"/>
      <c r="K292" s="167">
        <v>0</v>
      </c>
      <c r="L292" s="250">
        <v>6661.1946625560004</v>
      </c>
    </row>
    <row r="293" spans="1:12" s="17" customFormat="1" ht="18" customHeight="1" x14ac:dyDescent="0.25">
      <c r="A293" s="71">
        <v>18</v>
      </c>
      <c r="B293" s="247" t="s">
        <v>102</v>
      </c>
      <c r="C293" s="241" t="s">
        <v>592</v>
      </c>
      <c r="D293" s="167">
        <v>5239.0916517975593</v>
      </c>
      <c r="E293" s="167">
        <v>5239.0916512626291</v>
      </c>
      <c r="F293" s="167">
        <f t="shared" si="15"/>
        <v>-1.0210371215180203E-8</v>
      </c>
      <c r="G293" s="167">
        <v>5239.0916516070001</v>
      </c>
      <c r="H293" s="167">
        <f t="shared" si="16"/>
        <v>5239.0916516070001</v>
      </c>
      <c r="I293" s="167">
        <f t="shared" si="17"/>
        <v>100.0000000065731</v>
      </c>
      <c r="J293" s="251"/>
      <c r="K293" s="167">
        <v>0</v>
      </c>
      <c r="L293" s="250">
        <v>5239.0916516070001</v>
      </c>
    </row>
    <row r="294" spans="1:12" s="17" customFormat="1" ht="18" customHeight="1" x14ac:dyDescent="0.25">
      <c r="A294" s="71">
        <v>19</v>
      </c>
      <c r="B294" s="247" t="s">
        <v>102</v>
      </c>
      <c r="C294" s="241" t="s">
        <v>591</v>
      </c>
      <c r="D294" s="167">
        <v>11392.824804345002</v>
      </c>
      <c r="E294" s="167">
        <v>11392.824804918935</v>
      </c>
      <c r="F294" s="167">
        <f t="shared" si="15"/>
        <v>5.0376769422655343E-9</v>
      </c>
      <c r="G294" s="167">
        <v>11392.824804918935</v>
      </c>
      <c r="H294" s="167">
        <f t="shared" si="16"/>
        <v>11392.824804918935</v>
      </c>
      <c r="I294" s="167">
        <f t="shared" si="17"/>
        <v>100</v>
      </c>
      <c r="J294" s="246"/>
      <c r="K294" s="167">
        <v>0</v>
      </c>
      <c r="L294" s="250">
        <v>11392.824804918935</v>
      </c>
    </row>
    <row r="295" spans="1:12" s="17" customFormat="1" ht="18" customHeight="1" x14ac:dyDescent="0.25">
      <c r="A295" s="71">
        <v>20</v>
      </c>
      <c r="B295" s="247" t="s">
        <v>102</v>
      </c>
      <c r="C295" s="241" t="s">
        <v>590</v>
      </c>
      <c r="D295" s="167">
        <v>11218.825300455001</v>
      </c>
      <c r="E295" s="167">
        <v>11218.825301028934</v>
      </c>
      <c r="F295" s="167">
        <f t="shared" si="15"/>
        <v>5.1157940106349997E-9</v>
      </c>
      <c r="G295" s="167">
        <v>11218.825300455001</v>
      </c>
      <c r="H295" s="167">
        <f t="shared" si="16"/>
        <v>11218.825300455001</v>
      </c>
      <c r="I295" s="167">
        <f t="shared" si="17"/>
        <v>99.999999994884192</v>
      </c>
      <c r="J295" s="246"/>
      <c r="K295" s="167">
        <v>0</v>
      </c>
      <c r="L295" s="250">
        <v>11218.825300455001</v>
      </c>
    </row>
    <row r="296" spans="1:12" s="17" customFormat="1" ht="18" customHeight="1" x14ac:dyDescent="0.25">
      <c r="A296" s="71">
        <v>21</v>
      </c>
      <c r="B296" s="247" t="s">
        <v>102</v>
      </c>
      <c r="C296" s="241" t="s">
        <v>589</v>
      </c>
      <c r="D296" s="167">
        <v>9481.5607536000007</v>
      </c>
      <c r="E296" s="167">
        <v>9481.5607536000007</v>
      </c>
      <c r="F296" s="167">
        <f t="shared" si="15"/>
        <v>0</v>
      </c>
      <c r="G296" s="167">
        <v>9481.5607536000007</v>
      </c>
      <c r="H296" s="167">
        <f t="shared" si="16"/>
        <v>9481.5607536000007</v>
      </c>
      <c r="I296" s="167">
        <f t="shared" si="17"/>
        <v>100</v>
      </c>
      <c r="J296" s="246"/>
      <c r="K296" s="167">
        <v>0</v>
      </c>
      <c r="L296" s="250">
        <v>9481.5607536000007</v>
      </c>
    </row>
    <row r="297" spans="1:12" s="17" customFormat="1" ht="18" customHeight="1" x14ac:dyDescent="0.25">
      <c r="A297" s="71">
        <v>24</v>
      </c>
      <c r="B297" s="247" t="s">
        <v>102</v>
      </c>
      <c r="C297" s="241" t="s">
        <v>588</v>
      </c>
      <c r="D297" s="167">
        <v>5247.9698875650001</v>
      </c>
      <c r="E297" s="167">
        <v>5247.9698881389322</v>
      </c>
      <c r="F297" s="167">
        <f t="shared" si="15"/>
        <v>1.0936275884887436E-8</v>
      </c>
      <c r="G297" s="167">
        <v>5247.9698875650001</v>
      </c>
      <c r="H297" s="167">
        <f t="shared" si="16"/>
        <v>5247.9698875650001</v>
      </c>
      <c r="I297" s="167">
        <f t="shared" si="17"/>
        <v>99.999999989063724</v>
      </c>
      <c r="J297" s="246"/>
      <c r="K297" s="167">
        <v>0</v>
      </c>
      <c r="L297" s="250">
        <v>5247.9698875650001</v>
      </c>
    </row>
    <row r="298" spans="1:12" s="17" customFormat="1" ht="18" customHeight="1" x14ac:dyDescent="0.25">
      <c r="A298" s="71">
        <v>25</v>
      </c>
      <c r="B298" s="247" t="s">
        <v>102</v>
      </c>
      <c r="C298" s="241" t="s">
        <v>587</v>
      </c>
      <c r="D298" s="167">
        <v>5789.6804689724231</v>
      </c>
      <c r="E298" s="167">
        <v>5789.6804695073524</v>
      </c>
      <c r="F298" s="167">
        <f t="shared" si="15"/>
        <v>9.2393577233451651E-9</v>
      </c>
      <c r="G298" s="167">
        <v>5789.6804689724231</v>
      </c>
      <c r="H298" s="167">
        <f t="shared" si="16"/>
        <v>5789.6804689724231</v>
      </c>
      <c r="I298" s="167">
        <f t="shared" si="17"/>
        <v>99.999999990760642</v>
      </c>
      <c r="J298" s="246"/>
      <c r="K298" s="167">
        <v>0</v>
      </c>
      <c r="L298" s="250">
        <v>5789.6804689724231</v>
      </c>
    </row>
    <row r="299" spans="1:12" s="17" customFormat="1" ht="18" customHeight="1" x14ac:dyDescent="0.25">
      <c r="A299" s="71">
        <v>26</v>
      </c>
      <c r="B299" s="247" t="s">
        <v>102</v>
      </c>
      <c r="C299" s="241" t="s">
        <v>586</v>
      </c>
      <c r="D299" s="167">
        <v>5216.2027456124224</v>
      </c>
      <c r="E299" s="167">
        <v>5216.2027461473517</v>
      </c>
      <c r="F299" s="167">
        <f t="shared" si="15"/>
        <v>1.0255149618387804E-8</v>
      </c>
      <c r="G299" s="167">
        <v>5216.2027458029997</v>
      </c>
      <c r="H299" s="167">
        <f t="shared" si="16"/>
        <v>5216.2027458029997</v>
      </c>
      <c r="I299" s="167">
        <f t="shared" si="17"/>
        <v>99.999999993398418</v>
      </c>
      <c r="J299" s="246"/>
      <c r="K299" s="167">
        <v>0</v>
      </c>
      <c r="L299" s="250">
        <v>5216.2027458029997</v>
      </c>
    </row>
    <row r="300" spans="1:12" s="17" customFormat="1" ht="18" customHeight="1" x14ac:dyDescent="0.25">
      <c r="A300" s="71">
        <v>28</v>
      </c>
      <c r="B300" s="247" t="s">
        <v>141</v>
      </c>
      <c r="C300" s="241" t="s">
        <v>585</v>
      </c>
      <c r="D300" s="167">
        <v>9234.1568175898446</v>
      </c>
      <c r="E300" s="167">
        <v>9234.1568180857703</v>
      </c>
      <c r="F300" s="167">
        <f t="shared" si="15"/>
        <v>5.370552003114426E-9</v>
      </c>
      <c r="G300" s="167">
        <v>9234.1568184497519</v>
      </c>
      <c r="H300" s="167">
        <f t="shared" si="16"/>
        <v>9234.1568179710011</v>
      </c>
      <c r="I300" s="167">
        <f t="shared" si="17"/>
        <v>99.999999998757133</v>
      </c>
      <c r="J300" s="246"/>
      <c r="K300" s="167">
        <v>0</v>
      </c>
      <c r="L300" s="250">
        <v>9234.1568179710011</v>
      </c>
    </row>
    <row r="301" spans="1:12" s="17" customFormat="1" ht="18" customHeight="1" x14ac:dyDescent="0.25">
      <c r="A301" s="71">
        <v>29</v>
      </c>
      <c r="B301" s="247" t="s">
        <v>141</v>
      </c>
      <c r="C301" s="241" t="s">
        <v>269</v>
      </c>
      <c r="D301" s="167">
        <v>9453.0515940000005</v>
      </c>
      <c r="E301" s="167">
        <v>9453.0515940000005</v>
      </c>
      <c r="F301" s="167">
        <f t="shared" si="15"/>
        <v>0</v>
      </c>
      <c r="G301" s="167">
        <v>9453.0515940000005</v>
      </c>
      <c r="H301" s="167">
        <f t="shared" si="16"/>
        <v>9453.0515940000005</v>
      </c>
      <c r="I301" s="167">
        <f t="shared" si="17"/>
        <v>100</v>
      </c>
      <c r="J301" s="246"/>
      <c r="K301" s="167">
        <v>0</v>
      </c>
      <c r="L301" s="250">
        <v>9453.0515940000005</v>
      </c>
    </row>
    <row r="302" spans="1:12" s="17" customFormat="1" ht="18" customHeight="1" x14ac:dyDescent="0.25">
      <c r="A302" s="71">
        <v>31</v>
      </c>
      <c r="B302" s="247" t="s">
        <v>579</v>
      </c>
      <c r="C302" s="241" t="s">
        <v>584</v>
      </c>
      <c r="D302" s="167">
        <v>3142.8640638450001</v>
      </c>
      <c r="E302" s="167">
        <v>3142.8640644189327</v>
      </c>
      <c r="F302" s="167">
        <f t="shared" si="15"/>
        <v>1.8261459899804322E-8</v>
      </c>
      <c r="G302" s="167">
        <v>3142.8640643237513</v>
      </c>
      <c r="H302" s="167">
        <f t="shared" si="16"/>
        <v>3142.8640638450001</v>
      </c>
      <c r="I302" s="167">
        <f t="shared" si="17"/>
        <v>99.999999981738554</v>
      </c>
      <c r="J302" s="246"/>
      <c r="K302" s="167">
        <v>0</v>
      </c>
      <c r="L302" s="250">
        <v>3142.8640638450001</v>
      </c>
    </row>
    <row r="303" spans="1:12" s="17" customFormat="1" ht="18" customHeight="1" x14ac:dyDescent="0.25">
      <c r="A303" s="71">
        <v>33</v>
      </c>
      <c r="B303" s="247" t="s">
        <v>579</v>
      </c>
      <c r="C303" s="241" t="s">
        <v>583</v>
      </c>
      <c r="D303" s="167">
        <v>3173.1967575450003</v>
      </c>
      <c r="E303" s="167">
        <v>3173.1967581189324</v>
      </c>
      <c r="F303" s="167">
        <f t="shared" si="15"/>
        <v>1.808686533877335E-8</v>
      </c>
      <c r="G303" s="167">
        <v>3173.1967580237515</v>
      </c>
      <c r="H303" s="167">
        <f t="shared" si="16"/>
        <v>3173.1967575450003</v>
      </c>
      <c r="I303" s="167">
        <f t="shared" si="17"/>
        <v>99.99999998191312</v>
      </c>
      <c r="J303" s="246"/>
      <c r="K303" s="167">
        <v>0</v>
      </c>
      <c r="L303" s="250">
        <v>3173.1967575450003</v>
      </c>
    </row>
    <row r="304" spans="1:12" s="17" customFormat="1" ht="18" customHeight="1" x14ac:dyDescent="0.25">
      <c r="A304" s="71">
        <v>34</v>
      </c>
      <c r="B304" s="247" t="s">
        <v>579</v>
      </c>
      <c r="C304" s="241" t="s">
        <v>582</v>
      </c>
      <c r="D304" s="167">
        <v>9879.2948773424232</v>
      </c>
      <c r="E304" s="167">
        <v>9879.2948778773516</v>
      </c>
      <c r="F304" s="167">
        <f t="shared" si="15"/>
        <v>5.4146482852956979E-9</v>
      </c>
      <c r="G304" s="167">
        <v>9879.2948780117513</v>
      </c>
      <c r="H304" s="167">
        <f t="shared" si="16"/>
        <v>9879.2948775330005</v>
      </c>
      <c r="I304" s="167">
        <f t="shared" si="17"/>
        <v>99.999999996514418</v>
      </c>
      <c r="J304" s="246"/>
      <c r="K304" s="167">
        <v>0</v>
      </c>
      <c r="L304" s="250">
        <v>9879.2948775330005</v>
      </c>
    </row>
    <row r="305" spans="1:12" s="17" customFormat="1" ht="18" customHeight="1" x14ac:dyDescent="0.25">
      <c r="A305" s="71">
        <v>36</v>
      </c>
      <c r="B305" s="247" t="s">
        <v>102</v>
      </c>
      <c r="C305" s="241" t="s">
        <v>581</v>
      </c>
      <c r="D305" s="167">
        <v>5174.7454343175586</v>
      </c>
      <c r="E305" s="167">
        <v>5174.7454337826293</v>
      </c>
      <c r="F305" s="167">
        <f t="shared" si="15"/>
        <v>-1.0337302569496387E-8</v>
      </c>
      <c r="G305" s="167">
        <v>5174.7454343175586</v>
      </c>
      <c r="H305" s="167">
        <f t="shared" si="16"/>
        <v>5174.7454343175586</v>
      </c>
      <c r="I305" s="167">
        <f t="shared" si="17"/>
        <v>100.0000000103373</v>
      </c>
      <c r="J305" s="246"/>
      <c r="K305" s="167">
        <v>0</v>
      </c>
      <c r="L305" s="250">
        <v>5174.7454343175586</v>
      </c>
    </row>
    <row r="306" spans="1:12" s="17" customFormat="1" ht="18" customHeight="1" x14ac:dyDescent="0.25">
      <c r="A306" s="71">
        <v>38</v>
      </c>
      <c r="B306" s="247" t="s">
        <v>102</v>
      </c>
      <c r="C306" s="241" t="s">
        <v>580</v>
      </c>
      <c r="D306" s="167">
        <v>20194.874980012402</v>
      </c>
      <c r="E306" s="167">
        <v>20194.874980051463</v>
      </c>
      <c r="F306" s="167">
        <f t="shared" si="15"/>
        <v>1.9342394352861447E-10</v>
      </c>
      <c r="G306" s="167">
        <v>20194.874980051463</v>
      </c>
      <c r="H306" s="167">
        <f t="shared" si="16"/>
        <v>20194.874980051463</v>
      </c>
      <c r="I306" s="167">
        <f t="shared" si="17"/>
        <v>100</v>
      </c>
      <c r="J306" s="246"/>
      <c r="K306" s="167">
        <v>0</v>
      </c>
      <c r="L306" s="250">
        <v>20194.874980051463</v>
      </c>
    </row>
    <row r="307" spans="1:12" s="17" customFormat="1" ht="18" customHeight="1" x14ac:dyDescent="0.25">
      <c r="A307" s="71">
        <v>40</v>
      </c>
      <c r="B307" s="247" t="s">
        <v>579</v>
      </c>
      <c r="C307" s="241" t="s">
        <v>578</v>
      </c>
      <c r="D307" s="167">
        <v>11048.277458070001</v>
      </c>
      <c r="E307" s="167">
        <v>11048.277458070001</v>
      </c>
      <c r="F307" s="167">
        <f t="shared" si="15"/>
        <v>0</v>
      </c>
      <c r="G307" s="167">
        <v>11048.277458070001</v>
      </c>
      <c r="H307" s="167">
        <f t="shared" si="16"/>
        <v>11048.277458070001</v>
      </c>
      <c r="I307" s="167">
        <f t="shared" si="17"/>
        <v>100</v>
      </c>
      <c r="J307" s="246"/>
      <c r="K307" s="167">
        <v>0</v>
      </c>
      <c r="L307" s="250">
        <v>11048.277458070001</v>
      </c>
    </row>
    <row r="308" spans="1:12" s="17" customFormat="1" ht="18" customHeight="1" x14ac:dyDescent="0.25">
      <c r="A308" s="71">
        <v>42</v>
      </c>
      <c r="B308" s="247" t="s">
        <v>102</v>
      </c>
      <c r="C308" s="241" t="s">
        <v>577</v>
      </c>
      <c r="D308" s="167">
        <v>12869.094178387561</v>
      </c>
      <c r="E308" s="167">
        <v>12869.094177852628</v>
      </c>
      <c r="F308" s="167">
        <f t="shared" si="15"/>
        <v>-4.1567176367607317E-9</v>
      </c>
      <c r="G308" s="167">
        <v>12869.094177852628</v>
      </c>
      <c r="H308" s="167">
        <f t="shared" si="16"/>
        <v>12869.094177852628</v>
      </c>
      <c r="I308" s="167">
        <f t="shared" si="17"/>
        <v>100</v>
      </c>
      <c r="J308" s="246"/>
      <c r="K308" s="167">
        <v>0</v>
      </c>
      <c r="L308" s="250">
        <v>12869.094177852628</v>
      </c>
    </row>
    <row r="309" spans="1:12" s="17" customFormat="1" ht="18" customHeight="1" x14ac:dyDescent="0.25">
      <c r="A309" s="71">
        <v>43</v>
      </c>
      <c r="B309" s="247" t="s">
        <v>102</v>
      </c>
      <c r="C309" s="241" t="s">
        <v>576</v>
      </c>
      <c r="D309" s="167">
        <v>28912.430632995001</v>
      </c>
      <c r="E309" s="167">
        <v>28912.430633568758</v>
      </c>
      <c r="F309" s="167">
        <f t="shared" si="15"/>
        <v>1.9844605958496686E-9</v>
      </c>
      <c r="G309" s="167">
        <v>28912.430633568758</v>
      </c>
      <c r="H309" s="167">
        <f t="shared" si="16"/>
        <v>28912.430633568758</v>
      </c>
      <c r="I309" s="167">
        <f t="shared" si="17"/>
        <v>100</v>
      </c>
      <c r="J309" s="246"/>
      <c r="K309" s="167">
        <v>0</v>
      </c>
      <c r="L309" s="250">
        <v>28912.430633568758</v>
      </c>
    </row>
    <row r="310" spans="1:12" s="17" customFormat="1" ht="18" customHeight="1" thickBot="1" x14ac:dyDescent="0.3">
      <c r="A310" s="84">
        <v>45</v>
      </c>
      <c r="B310" s="257" t="s">
        <v>102</v>
      </c>
      <c r="C310" s="258" t="s">
        <v>898</v>
      </c>
      <c r="D310" s="170">
        <v>12383.416009634844</v>
      </c>
      <c r="E310" s="170">
        <v>12383.41600955684</v>
      </c>
      <c r="F310" s="170">
        <f t="shared" si="15"/>
        <v>-6.2991034610604402E-10</v>
      </c>
      <c r="G310" s="170">
        <v>12383.41600955684</v>
      </c>
      <c r="H310" s="170">
        <f t="shared" si="16"/>
        <v>12383.41600955684</v>
      </c>
      <c r="I310" s="170">
        <f t="shared" si="17"/>
        <v>100</v>
      </c>
      <c r="J310" s="259"/>
      <c r="K310" s="170">
        <v>0</v>
      </c>
      <c r="L310" s="260">
        <v>12383.41600955684</v>
      </c>
    </row>
    <row r="311" spans="1:12" ht="15" customHeight="1" x14ac:dyDescent="0.25">
      <c r="A311" s="155" t="s">
        <v>755</v>
      </c>
      <c r="B311" s="155"/>
      <c r="C311" s="155"/>
      <c r="D311" s="155"/>
      <c r="E311" s="155"/>
      <c r="F311" s="155"/>
      <c r="G311" s="238"/>
      <c r="H311" s="155"/>
      <c r="I311" s="155"/>
      <c r="J311" s="155"/>
      <c r="K311" s="155"/>
      <c r="L311" s="155"/>
    </row>
    <row r="312" spans="1:12" ht="15" customHeight="1" x14ac:dyDescent="0.25">
      <c r="A312" s="353" t="s">
        <v>899</v>
      </c>
      <c r="B312" s="353"/>
      <c r="C312" s="353"/>
      <c r="D312" s="353"/>
      <c r="E312" s="353"/>
      <c r="F312" s="353"/>
      <c r="G312" s="353"/>
      <c r="H312" s="353"/>
      <c r="I312" s="353"/>
      <c r="J312" s="353"/>
      <c r="K312" s="353"/>
      <c r="L312" s="353"/>
    </row>
    <row r="313" spans="1:12" ht="15" customHeight="1" x14ac:dyDescent="0.25">
      <c r="A313" s="155" t="s">
        <v>900</v>
      </c>
      <c r="B313" s="155"/>
      <c r="C313" s="155"/>
      <c r="D313" s="155"/>
      <c r="E313" s="155"/>
      <c r="F313" s="155"/>
      <c r="G313" s="155"/>
      <c r="H313" s="155"/>
      <c r="I313" s="155"/>
      <c r="J313" s="155"/>
      <c r="K313" s="155"/>
      <c r="L313" s="155"/>
    </row>
    <row r="314" spans="1:12" ht="15" customHeight="1" x14ac:dyDescent="0.25">
      <c r="A314" s="189" t="s">
        <v>0</v>
      </c>
      <c r="B314" s="189"/>
      <c r="C314" s="189"/>
      <c r="D314" s="189"/>
      <c r="E314" s="189"/>
      <c r="F314" s="189"/>
      <c r="G314" s="189"/>
      <c r="H314" s="189"/>
      <c r="I314" s="189"/>
      <c r="J314" s="189"/>
      <c r="K314" s="189"/>
      <c r="L314" s="189"/>
    </row>
    <row r="315" spans="1:12" s="27" customFormat="1" ht="15" x14ac:dyDescent="0.25">
      <c r="A315" s="155"/>
      <c r="B315" s="188"/>
      <c r="C315" s="239"/>
      <c r="D315" s="155"/>
      <c r="E315" s="155"/>
      <c r="F315" s="155"/>
      <c r="G315" s="155"/>
      <c r="H315" s="155"/>
      <c r="I315" s="155"/>
      <c r="J315" s="155"/>
      <c r="K315" s="155"/>
      <c r="L315" s="155"/>
    </row>
    <row r="316" spans="1:12" s="27" customFormat="1" ht="15.75" x14ac:dyDescent="0.25">
      <c r="A316" s="220"/>
      <c r="B316" s="221"/>
      <c r="C316" s="222"/>
      <c r="D316" s="223"/>
      <c r="E316" s="223"/>
      <c r="F316" s="223"/>
      <c r="G316" s="223"/>
      <c r="H316" s="223"/>
      <c r="I316" s="223"/>
      <c r="J316" s="223"/>
      <c r="K316" s="223"/>
      <c r="L316" s="223"/>
    </row>
    <row r="317" spans="1:12" s="27" customFormat="1" ht="15.75" x14ac:dyDescent="0.25">
      <c r="A317" s="220"/>
      <c r="B317" s="221"/>
      <c r="C317" s="222"/>
      <c r="D317" s="223"/>
      <c r="E317" s="223"/>
      <c r="F317" s="223"/>
      <c r="G317" s="223"/>
      <c r="H317" s="223"/>
      <c r="I317" s="223"/>
      <c r="J317" s="223"/>
      <c r="K317" s="223"/>
      <c r="L317" s="223"/>
    </row>
    <row r="318" spans="1:12" s="27" customFormat="1" ht="15.75" x14ac:dyDescent="0.25">
      <c r="A318" s="220"/>
      <c r="B318" s="221"/>
      <c r="C318" s="222"/>
      <c r="D318" s="223"/>
      <c r="E318" s="223"/>
      <c r="F318" s="223"/>
      <c r="G318" s="223"/>
      <c r="H318" s="223"/>
      <c r="I318" s="223"/>
      <c r="J318" s="223"/>
      <c r="K318" s="223"/>
      <c r="L318" s="223"/>
    </row>
    <row r="319" spans="1:12" s="27" customFormat="1" ht="15.75" x14ac:dyDescent="0.25">
      <c r="A319" s="220"/>
      <c r="B319" s="221"/>
      <c r="C319" s="222"/>
      <c r="D319" s="224"/>
      <c r="E319" s="224"/>
      <c r="F319" s="220"/>
      <c r="G319" s="224"/>
      <c r="H319" s="224"/>
      <c r="I319" s="220"/>
      <c r="J319" s="220"/>
      <c r="K319" s="224"/>
      <c r="L319" s="224"/>
    </row>
    <row r="320" spans="1:12" x14ac:dyDescent="0.25">
      <c r="C320" s="226"/>
      <c r="D320" s="227"/>
      <c r="E320" s="227"/>
      <c r="F320" s="227"/>
      <c r="G320" s="227"/>
      <c r="H320" s="227"/>
      <c r="I320" s="227"/>
      <c r="J320" s="227"/>
      <c r="K320" s="227"/>
      <c r="L320" s="227"/>
    </row>
    <row r="321" spans="3:12" x14ac:dyDescent="0.25">
      <c r="C321" s="226"/>
      <c r="D321" s="228"/>
      <c r="E321" s="228"/>
      <c r="F321" s="228"/>
      <c r="G321" s="228"/>
      <c r="H321" s="228"/>
      <c r="I321" s="228"/>
      <c r="J321" s="228"/>
      <c r="K321" s="228"/>
      <c r="L321" s="228"/>
    </row>
    <row r="322" spans="3:12" x14ac:dyDescent="0.25">
      <c r="C322" s="226"/>
    </row>
    <row r="323" spans="3:12" x14ac:dyDescent="0.25">
      <c r="C323" s="226"/>
    </row>
    <row r="324" spans="3:12" x14ac:dyDescent="0.25">
      <c r="C324" s="226"/>
    </row>
    <row r="325" spans="3:12" x14ac:dyDescent="0.25">
      <c r="C325" s="226"/>
    </row>
    <row r="326" spans="3:12" x14ac:dyDescent="0.25">
      <c r="C326" s="226"/>
    </row>
    <row r="327" spans="3:12" x14ac:dyDescent="0.25">
      <c r="C327" s="226"/>
    </row>
    <row r="328" spans="3:12" x14ac:dyDescent="0.25">
      <c r="C328" s="226"/>
    </row>
    <row r="329" spans="3:12" x14ac:dyDescent="0.25">
      <c r="C329" s="226"/>
    </row>
    <row r="330" spans="3:12" x14ac:dyDescent="0.25">
      <c r="C330" s="226"/>
    </row>
    <row r="331" spans="3:12" x14ac:dyDescent="0.25">
      <c r="C331" s="226"/>
    </row>
    <row r="332" spans="3:12" x14ac:dyDescent="0.25">
      <c r="C332" s="226"/>
    </row>
    <row r="333" spans="3:12" x14ac:dyDescent="0.25">
      <c r="C333" s="226"/>
    </row>
    <row r="334" spans="3:12" x14ac:dyDescent="0.25">
      <c r="C334" s="226"/>
    </row>
    <row r="335" spans="3:12" x14ac:dyDescent="0.25">
      <c r="C335" s="226"/>
    </row>
    <row r="336" spans="3:12" x14ac:dyDescent="0.25">
      <c r="C336" s="226"/>
    </row>
    <row r="337" spans="3:3" x14ac:dyDescent="0.25">
      <c r="C337" s="226"/>
    </row>
    <row r="338" spans="3:3" x14ac:dyDescent="0.25">
      <c r="C338" s="226"/>
    </row>
    <row r="339" spans="3:3" x14ac:dyDescent="0.25">
      <c r="C339" s="226"/>
    </row>
    <row r="340" spans="3:3" x14ac:dyDescent="0.25">
      <c r="C340" s="226"/>
    </row>
    <row r="341" spans="3:3" x14ac:dyDescent="0.25">
      <c r="C341" s="226"/>
    </row>
    <row r="342" spans="3:3" x14ac:dyDescent="0.25">
      <c r="C342" s="226"/>
    </row>
    <row r="343" spans="3:3" x14ac:dyDescent="0.25">
      <c r="C343" s="226"/>
    </row>
    <row r="344" spans="3:3" x14ac:dyDescent="0.25">
      <c r="C344" s="226"/>
    </row>
    <row r="345" spans="3:3" x14ac:dyDescent="0.25">
      <c r="C345" s="226"/>
    </row>
    <row r="346" spans="3:3" x14ac:dyDescent="0.25">
      <c r="C346" s="226"/>
    </row>
  </sheetData>
  <mergeCells count="15">
    <mergeCell ref="A312:L312"/>
    <mergeCell ref="A13:C13"/>
    <mergeCell ref="A14:C14"/>
    <mergeCell ref="A277:C277"/>
    <mergeCell ref="A1:C1"/>
    <mergeCell ref="A2:L2"/>
    <mergeCell ref="A3:F3"/>
    <mergeCell ref="G3:L3"/>
    <mergeCell ref="A4:L4"/>
    <mergeCell ref="K9:L9"/>
    <mergeCell ref="A9:A11"/>
    <mergeCell ref="B9:C11"/>
    <mergeCell ref="D9:F9"/>
    <mergeCell ref="G9:G10"/>
    <mergeCell ref="H9:I9"/>
  </mergeCells>
  <printOptions horizontalCentered="1"/>
  <pageMargins left="0.23622047244094491" right="0.23622047244094491" top="0.74803149606299213" bottom="0.74803149606299213" header="0.31496062992125984" footer="0.31496062992125984"/>
  <pageSetup scale="60" fitToHeight="8" orientation="landscape" r:id="rId1"/>
  <ignoredErrors>
    <ignoredError sqref="D11:L11" numberStoredAsText="1"/>
    <ignoredError sqref="F13:G15" formula="1"/>
  </ignoredError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46"/>
  <sheetViews>
    <sheetView showGridLines="0" zoomScaleNormal="100" zoomScaleSheetLayoutView="80" workbookViewId="0">
      <selection sqref="A1:C1"/>
    </sheetView>
  </sheetViews>
  <sheetFormatPr baseColWidth="10" defaultColWidth="11.42578125" defaultRowHeight="12.75" x14ac:dyDescent="0.25"/>
  <cols>
    <col min="1" max="2" width="5" style="20" customWidth="1"/>
    <col min="3" max="3" width="60" style="22" bestFit="1" customWidth="1"/>
    <col min="4" max="5" width="18.7109375" style="20" customWidth="1"/>
    <col min="6" max="6" width="3.140625" style="20" customWidth="1"/>
    <col min="7" max="7" width="18.7109375" style="20" customWidth="1"/>
    <col min="8" max="10" width="13.7109375" style="20" customWidth="1"/>
    <col min="11" max="12" width="9.28515625" style="20" customWidth="1"/>
    <col min="13" max="16384" width="11.42578125" style="20"/>
  </cols>
  <sheetData>
    <row r="1" spans="1:20" s="141" customFormat="1" ht="49.5" customHeight="1" x14ac:dyDescent="0.2">
      <c r="A1" s="320" t="s">
        <v>733</v>
      </c>
      <c r="B1" s="320"/>
      <c r="C1" s="320"/>
      <c r="D1" s="175" t="s">
        <v>735</v>
      </c>
      <c r="E1" s="175"/>
      <c r="F1" s="175"/>
      <c r="G1" s="175"/>
      <c r="H1" s="177"/>
      <c r="I1" s="177"/>
      <c r="J1" s="177"/>
      <c r="K1" s="177"/>
      <c r="L1" s="177"/>
    </row>
    <row r="2" spans="1:20" s="7" customFormat="1" ht="36" customHeight="1" thickBot="1" x14ac:dyDescent="0.35">
      <c r="A2" s="335" t="s">
        <v>734</v>
      </c>
      <c r="B2" s="335"/>
      <c r="C2" s="335"/>
      <c r="D2" s="335"/>
      <c r="E2" s="335"/>
      <c r="F2" s="335"/>
      <c r="G2" s="335"/>
      <c r="H2" s="335"/>
      <c r="I2" s="335"/>
      <c r="J2" s="335"/>
      <c r="K2" s="335"/>
      <c r="L2" s="335"/>
    </row>
    <row r="3" spans="1:20" customFormat="1" ht="5.25" customHeight="1" x14ac:dyDescent="0.3">
      <c r="A3" s="318"/>
      <c r="B3" s="318"/>
      <c r="C3" s="318"/>
      <c r="D3" s="318"/>
      <c r="E3" s="318"/>
      <c r="F3" s="318"/>
      <c r="G3" s="318"/>
      <c r="H3" s="318"/>
      <c r="I3" s="318"/>
      <c r="J3" s="318"/>
      <c r="K3" s="318"/>
      <c r="L3" s="318"/>
    </row>
    <row r="4" spans="1:20" s="29" customFormat="1" ht="18.95" customHeight="1" x14ac:dyDescent="0.25">
      <c r="A4" s="265" t="s">
        <v>906</v>
      </c>
      <c r="B4" s="265"/>
      <c r="C4" s="266"/>
      <c r="D4" s="265"/>
      <c r="E4" s="265"/>
      <c r="F4" s="265"/>
      <c r="G4" s="265"/>
      <c r="H4" s="265"/>
      <c r="I4" s="265"/>
      <c r="J4" s="265"/>
      <c r="K4" s="265"/>
      <c r="L4" s="265"/>
    </row>
    <row r="5" spans="1:20" s="29" customFormat="1" ht="18.95" customHeight="1" x14ac:dyDescent="0.25">
      <c r="A5" s="265" t="s">
        <v>902</v>
      </c>
      <c r="B5" s="265"/>
      <c r="C5" s="266"/>
      <c r="D5" s="265"/>
      <c r="E5" s="265"/>
      <c r="F5" s="265"/>
      <c r="G5" s="265"/>
      <c r="H5" s="265"/>
      <c r="I5" s="265"/>
      <c r="J5" s="265"/>
      <c r="K5" s="265"/>
      <c r="L5" s="265"/>
    </row>
    <row r="6" spans="1:20" s="29" customFormat="1" ht="16.5" customHeight="1" x14ac:dyDescent="0.25">
      <c r="A6" s="265" t="s">
        <v>75</v>
      </c>
      <c r="B6" s="265"/>
      <c r="C6" s="266"/>
      <c r="D6" s="265"/>
      <c r="E6" s="265"/>
      <c r="F6" s="265"/>
      <c r="G6" s="265"/>
      <c r="H6" s="265"/>
      <c r="I6" s="265"/>
      <c r="J6" s="265"/>
      <c r="K6" s="265"/>
      <c r="L6" s="265"/>
    </row>
    <row r="7" spans="1:20" s="29" customFormat="1" ht="16.5" customHeight="1" x14ac:dyDescent="0.25">
      <c r="A7" s="265" t="s">
        <v>901</v>
      </c>
      <c r="B7" s="265"/>
      <c r="C7" s="266"/>
      <c r="D7" s="265"/>
      <c r="E7" s="265"/>
      <c r="F7" s="265"/>
      <c r="G7" s="265"/>
      <c r="H7" s="265"/>
      <c r="I7" s="265"/>
      <c r="J7" s="265"/>
      <c r="K7" s="265"/>
      <c r="L7" s="265"/>
    </row>
    <row r="8" spans="1:20" s="29" customFormat="1" ht="18.95" customHeight="1" x14ac:dyDescent="0.25">
      <c r="A8" s="303" t="s">
        <v>909</v>
      </c>
      <c r="B8" s="265"/>
      <c r="C8" s="266"/>
      <c r="D8" s="265"/>
      <c r="E8" s="265"/>
      <c r="F8" s="265"/>
      <c r="G8" s="265"/>
      <c r="H8" s="265"/>
      <c r="I8" s="265"/>
      <c r="J8" s="265"/>
      <c r="K8" s="265"/>
      <c r="L8" s="265"/>
    </row>
    <row r="9" spans="1:20" ht="26.25" customHeight="1" x14ac:dyDescent="0.25">
      <c r="A9" s="343" t="s">
        <v>703</v>
      </c>
      <c r="B9" s="344" t="s">
        <v>903</v>
      </c>
      <c r="C9" s="344"/>
      <c r="D9" s="366" t="s">
        <v>702</v>
      </c>
      <c r="E9" s="366"/>
      <c r="F9" s="149"/>
      <c r="G9" s="262" t="s">
        <v>701</v>
      </c>
      <c r="H9" s="343" t="s">
        <v>904</v>
      </c>
      <c r="I9" s="343" t="s">
        <v>700</v>
      </c>
      <c r="J9" s="343" t="s">
        <v>905</v>
      </c>
      <c r="K9" s="343" t="s">
        <v>699</v>
      </c>
      <c r="L9" s="343"/>
    </row>
    <row r="10" spans="1:20" ht="18" customHeight="1" x14ac:dyDescent="0.25">
      <c r="A10" s="343"/>
      <c r="B10" s="344"/>
      <c r="C10" s="344"/>
      <c r="D10" s="343" t="s">
        <v>698</v>
      </c>
      <c r="E10" s="343" t="s">
        <v>697</v>
      </c>
      <c r="F10" s="149"/>
      <c r="G10" s="343" t="s">
        <v>697</v>
      </c>
      <c r="H10" s="343"/>
      <c r="I10" s="343"/>
      <c r="J10" s="343"/>
      <c r="K10" s="366"/>
      <c r="L10" s="366"/>
    </row>
    <row r="11" spans="1:20" ht="46.5" customHeight="1" thickBot="1" x14ac:dyDescent="0.3">
      <c r="A11" s="366"/>
      <c r="B11" s="345"/>
      <c r="C11" s="345"/>
      <c r="D11" s="366"/>
      <c r="E11" s="366"/>
      <c r="F11" s="262"/>
      <c r="G11" s="366"/>
      <c r="H11" s="366"/>
      <c r="I11" s="366"/>
      <c r="J11" s="366"/>
      <c r="K11" s="148" t="s">
        <v>696</v>
      </c>
      <c r="L11" s="148" t="s">
        <v>695</v>
      </c>
    </row>
    <row r="12" spans="1:20" ht="4.5" customHeight="1" thickBot="1" x14ac:dyDescent="0.3">
      <c r="A12" s="263"/>
      <c r="B12" s="264"/>
      <c r="C12" s="264"/>
      <c r="D12" s="263"/>
      <c r="E12" s="263"/>
      <c r="F12" s="263"/>
      <c r="G12" s="263"/>
      <c r="H12" s="263"/>
      <c r="I12" s="263"/>
      <c r="J12" s="263"/>
      <c r="K12" s="264"/>
      <c r="L12" s="264"/>
      <c r="M12" s="261"/>
      <c r="N12" s="261"/>
      <c r="O12" s="261"/>
      <c r="P12" s="261"/>
      <c r="Q12" s="261"/>
      <c r="R12" s="261"/>
      <c r="S12" s="261"/>
      <c r="T12" s="261"/>
    </row>
    <row r="13" spans="1:20" ht="17.100000000000001" customHeight="1" x14ac:dyDescent="0.25">
      <c r="A13" s="267"/>
      <c r="B13" s="268"/>
      <c r="C13" s="200" t="s">
        <v>694</v>
      </c>
      <c r="D13" s="269">
        <f>D14+D30+D39+D53+D64+D77+D116+D134+D144+D166+D191+D213+D224+D232+D236+D246+D261+D275+D285+D292+D296+D301+D306</f>
        <v>2596614.6108481111</v>
      </c>
      <c r="E13" s="269">
        <f>E14+E30+E39+E53+E64+E77+E116+E134+E144+E166+E191+E213+E224+E232+E236+E246+E261+E275+E285+E292+E296+E301+E306</f>
        <v>2596614.6108481111</v>
      </c>
      <c r="F13" s="269"/>
      <c r="G13" s="269">
        <f>G14+G30+G39+G53+G64+G77+G116+G134+G144+G166+G191+G213+G224+G232+G236+G246+G261+G275+G285+G292+G296+G301+G306</f>
        <v>2596614.6108481111</v>
      </c>
      <c r="H13" s="270"/>
      <c r="I13" s="271"/>
      <c r="J13" s="272"/>
      <c r="K13" s="272"/>
      <c r="L13" s="273"/>
    </row>
    <row r="14" spans="1:20" ht="15.95" customHeight="1" x14ac:dyDescent="0.25">
      <c r="A14" s="365" t="s">
        <v>693</v>
      </c>
      <c r="B14" s="365"/>
      <c r="C14" s="365"/>
      <c r="D14" s="274">
        <f>SUM(D15:D29)</f>
        <v>76933.657100097</v>
      </c>
      <c r="E14" s="274">
        <f>SUM(E15:E29)</f>
        <v>76933.657100097</v>
      </c>
      <c r="F14" s="274"/>
      <c r="G14" s="274">
        <f>SUM(G15:G29)</f>
        <v>76933.657100097</v>
      </c>
      <c r="H14" s="275"/>
      <c r="I14" s="276"/>
      <c r="J14" s="276"/>
      <c r="K14" s="276"/>
      <c r="L14" s="277"/>
    </row>
    <row r="15" spans="1:20" s="155" customFormat="1" ht="17.100000000000001" customHeight="1" x14ac:dyDescent="0.25">
      <c r="A15" s="211">
        <v>1</v>
      </c>
      <c r="B15" s="211" t="s">
        <v>92</v>
      </c>
      <c r="C15" s="208" t="s">
        <v>359</v>
      </c>
      <c r="D15" s="207">
        <v>3445.8791549220005</v>
      </c>
      <c r="E15" s="207">
        <v>3445.8791549220005</v>
      </c>
      <c r="F15" s="207"/>
      <c r="G15" s="207">
        <v>3445.8791549220005</v>
      </c>
      <c r="H15" s="289">
        <v>36732</v>
      </c>
      <c r="I15" s="289">
        <v>36732</v>
      </c>
      <c r="J15" s="289">
        <v>42128</v>
      </c>
      <c r="K15" s="211">
        <v>14</v>
      </c>
      <c r="L15" s="211">
        <v>9</v>
      </c>
    </row>
    <row r="16" spans="1:20" s="155" customFormat="1" ht="17.100000000000001" customHeight="1" x14ac:dyDescent="0.25">
      <c r="A16" s="211">
        <v>2</v>
      </c>
      <c r="B16" s="211" t="s">
        <v>102</v>
      </c>
      <c r="C16" s="208" t="s">
        <v>358</v>
      </c>
      <c r="D16" s="207">
        <v>15166.006247592002</v>
      </c>
      <c r="E16" s="207">
        <v>15166.006247592002</v>
      </c>
      <c r="F16" s="207"/>
      <c r="G16" s="207">
        <v>15166.006247592002</v>
      </c>
      <c r="H16" s="289">
        <v>37019</v>
      </c>
      <c r="I16" s="289">
        <v>37019</v>
      </c>
      <c r="J16" s="289">
        <v>42460</v>
      </c>
      <c r="K16" s="211">
        <v>14</v>
      </c>
      <c r="L16" s="211">
        <v>3</v>
      </c>
    </row>
    <row r="17" spans="1:12" s="155" customFormat="1" ht="17.100000000000001" customHeight="1" x14ac:dyDescent="0.25">
      <c r="A17" s="211">
        <v>3</v>
      </c>
      <c r="B17" s="211" t="s">
        <v>124</v>
      </c>
      <c r="C17" s="208" t="s">
        <v>357</v>
      </c>
      <c r="D17" s="207">
        <v>742.99643690400001</v>
      </c>
      <c r="E17" s="207">
        <v>742.99643690400001</v>
      </c>
      <c r="F17" s="207"/>
      <c r="G17" s="207">
        <v>742.99643690400001</v>
      </c>
      <c r="H17" s="289">
        <v>38080</v>
      </c>
      <c r="I17" s="289">
        <v>38080</v>
      </c>
      <c r="J17" s="289">
        <v>41780</v>
      </c>
      <c r="K17" s="211">
        <v>9</v>
      </c>
      <c r="L17" s="211">
        <v>6</v>
      </c>
    </row>
    <row r="18" spans="1:12" s="155" customFormat="1" ht="17.100000000000001" customHeight="1" x14ac:dyDescent="0.25">
      <c r="A18" s="211">
        <v>4</v>
      </c>
      <c r="B18" s="211" t="s">
        <v>102</v>
      </c>
      <c r="C18" s="208" t="s">
        <v>356</v>
      </c>
      <c r="D18" s="207">
        <v>9288.0520258680008</v>
      </c>
      <c r="E18" s="207">
        <v>9288.0520258680008</v>
      </c>
      <c r="F18" s="207"/>
      <c r="G18" s="207">
        <v>9288.0520258680008</v>
      </c>
      <c r="H18" s="289">
        <v>36786</v>
      </c>
      <c r="I18" s="289">
        <v>36786</v>
      </c>
      <c r="J18" s="289">
        <v>41960</v>
      </c>
      <c r="K18" s="211">
        <v>5</v>
      </c>
      <c r="L18" s="211">
        <v>0</v>
      </c>
    </row>
    <row r="19" spans="1:12" s="155" customFormat="1" ht="17.100000000000001" customHeight="1" x14ac:dyDescent="0.25">
      <c r="A19" s="211">
        <v>5</v>
      </c>
      <c r="B19" s="211" t="s">
        <v>355</v>
      </c>
      <c r="C19" s="208" t="s">
        <v>354</v>
      </c>
      <c r="D19" s="207">
        <v>1231.4055093390002</v>
      </c>
      <c r="E19" s="207">
        <v>1231.4055093390002</v>
      </c>
      <c r="F19" s="207"/>
      <c r="G19" s="207">
        <v>1231.4055093390002</v>
      </c>
      <c r="H19" s="289">
        <v>37248</v>
      </c>
      <c r="I19" s="289">
        <v>37248</v>
      </c>
      <c r="J19" s="289">
        <v>40878</v>
      </c>
      <c r="K19" s="211">
        <v>9</v>
      </c>
      <c r="L19" s="211">
        <v>5</v>
      </c>
    </row>
    <row r="20" spans="1:12" s="155" customFormat="1" ht="17.100000000000001" customHeight="1" x14ac:dyDescent="0.25">
      <c r="A20" s="211">
        <v>6</v>
      </c>
      <c r="B20" s="211" t="s">
        <v>102</v>
      </c>
      <c r="C20" s="208" t="s">
        <v>353</v>
      </c>
      <c r="D20" s="207">
        <v>9156.3179399550008</v>
      </c>
      <c r="E20" s="207">
        <v>9156.3179399550008</v>
      </c>
      <c r="F20" s="207"/>
      <c r="G20" s="207">
        <v>9156.3179399550008</v>
      </c>
      <c r="H20" s="289">
        <v>37076</v>
      </c>
      <c r="I20" s="289">
        <v>37076</v>
      </c>
      <c r="J20" s="289">
        <v>42521</v>
      </c>
      <c r="K20" s="211">
        <v>14</v>
      </c>
      <c r="L20" s="211">
        <v>6</v>
      </c>
    </row>
    <row r="21" spans="1:12" s="155" customFormat="1" ht="17.100000000000001" customHeight="1" x14ac:dyDescent="0.25">
      <c r="A21" s="211">
        <v>7</v>
      </c>
      <c r="B21" s="211" t="s">
        <v>162</v>
      </c>
      <c r="C21" s="208" t="s">
        <v>352</v>
      </c>
      <c r="D21" s="207">
        <v>8551.5695118719996</v>
      </c>
      <c r="E21" s="207">
        <v>8551.5695118719996</v>
      </c>
      <c r="F21" s="207"/>
      <c r="G21" s="207">
        <v>8551.5695118719996</v>
      </c>
      <c r="H21" s="289">
        <v>36168</v>
      </c>
      <c r="I21" s="289">
        <v>36168</v>
      </c>
      <c r="J21" s="289">
        <v>43511</v>
      </c>
      <c r="K21" s="211">
        <v>19</v>
      </c>
      <c r="L21" s="211">
        <v>9</v>
      </c>
    </row>
    <row r="22" spans="1:12" s="155" customFormat="1" ht="17.100000000000001" customHeight="1" x14ac:dyDescent="0.25">
      <c r="A22" s="211">
        <v>9</v>
      </c>
      <c r="B22" s="211" t="s">
        <v>90</v>
      </c>
      <c r="C22" s="208" t="s">
        <v>351</v>
      </c>
      <c r="D22" s="207">
        <v>5200.8746363640003</v>
      </c>
      <c r="E22" s="207">
        <v>5200.8746363640003</v>
      </c>
      <c r="F22" s="207"/>
      <c r="G22" s="207">
        <v>5200.8746363640003</v>
      </c>
      <c r="H22" s="289">
        <v>36372</v>
      </c>
      <c r="I22" s="289">
        <v>36433</v>
      </c>
      <c r="J22" s="289">
        <v>40009</v>
      </c>
      <c r="K22" s="211">
        <v>9</v>
      </c>
      <c r="L22" s="211">
        <v>9</v>
      </c>
    </row>
    <row r="23" spans="1:12" s="155" customFormat="1" ht="17.100000000000001" customHeight="1" x14ac:dyDescent="0.25">
      <c r="A23" s="211">
        <v>10</v>
      </c>
      <c r="B23" s="211" t="s">
        <v>90</v>
      </c>
      <c r="C23" s="208" t="s">
        <v>350</v>
      </c>
      <c r="D23" s="207">
        <v>5484.8515210830001</v>
      </c>
      <c r="E23" s="207">
        <v>5484.8515210830001</v>
      </c>
      <c r="F23" s="207"/>
      <c r="G23" s="207">
        <v>5484.8515210830001</v>
      </c>
      <c r="H23" s="289">
        <v>36483</v>
      </c>
      <c r="I23" s="289">
        <v>36742</v>
      </c>
      <c r="J23" s="289">
        <v>42200</v>
      </c>
      <c r="K23" s="211">
        <v>15</v>
      </c>
      <c r="L23" s="211">
        <v>0</v>
      </c>
    </row>
    <row r="24" spans="1:12" s="155" customFormat="1" ht="17.100000000000001" customHeight="1" x14ac:dyDescent="0.25">
      <c r="A24" s="211">
        <v>11</v>
      </c>
      <c r="B24" s="211" t="s">
        <v>90</v>
      </c>
      <c r="C24" s="208" t="s">
        <v>349</v>
      </c>
      <c r="D24" s="207">
        <v>3580.5962010779999</v>
      </c>
      <c r="E24" s="207">
        <v>3580.5962010779999</v>
      </c>
      <c r="F24" s="207"/>
      <c r="G24" s="207">
        <v>3580.5962010779999</v>
      </c>
      <c r="H24" s="289">
        <v>36314</v>
      </c>
      <c r="I24" s="289">
        <v>36692</v>
      </c>
      <c r="J24" s="289">
        <v>40101</v>
      </c>
      <c r="K24" s="211">
        <v>10</v>
      </c>
      <c r="L24" s="211">
        <v>0</v>
      </c>
    </row>
    <row r="25" spans="1:12" s="155" customFormat="1" ht="17.100000000000001" customHeight="1" x14ac:dyDescent="0.25">
      <c r="A25" s="211">
        <v>12</v>
      </c>
      <c r="B25" s="211" t="s">
        <v>84</v>
      </c>
      <c r="C25" s="208" t="s">
        <v>348</v>
      </c>
      <c r="D25" s="207">
        <v>3836.7006713280007</v>
      </c>
      <c r="E25" s="207">
        <v>3836.7006713280007</v>
      </c>
      <c r="F25" s="207"/>
      <c r="G25" s="207">
        <v>3836.7006713280007</v>
      </c>
      <c r="H25" s="289">
        <v>36348</v>
      </c>
      <c r="I25" s="289">
        <v>36748</v>
      </c>
      <c r="J25" s="289">
        <v>41654</v>
      </c>
      <c r="K25" s="211">
        <v>14</v>
      </c>
      <c r="L25" s="211">
        <v>3</v>
      </c>
    </row>
    <row r="26" spans="1:12" s="155" customFormat="1" ht="17.100000000000001" customHeight="1" x14ac:dyDescent="0.25">
      <c r="A26" s="211">
        <v>13</v>
      </c>
      <c r="B26" s="211" t="s">
        <v>84</v>
      </c>
      <c r="C26" s="208" t="s">
        <v>347</v>
      </c>
      <c r="D26" s="207">
        <v>3891.8403381960002</v>
      </c>
      <c r="E26" s="207">
        <v>3891.8403381960002</v>
      </c>
      <c r="F26" s="207"/>
      <c r="G26" s="207">
        <v>3891.8403381960002</v>
      </c>
      <c r="H26" s="289">
        <v>36341</v>
      </c>
      <c r="I26" s="289">
        <v>36341</v>
      </c>
      <c r="J26" s="289">
        <v>42109</v>
      </c>
      <c r="K26" s="211">
        <v>15</v>
      </c>
      <c r="L26" s="211">
        <v>3</v>
      </c>
    </row>
    <row r="27" spans="1:12" s="155" customFormat="1" ht="17.100000000000001" customHeight="1" x14ac:dyDescent="0.25">
      <c r="A27" s="211">
        <v>14</v>
      </c>
      <c r="B27" s="211" t="s">
        <v>84</v>
      </c>
      <c r="C27" s="208" t="s">
        <v>346</v>
      </c>
      <c r="D27" s="207">
        <v>2487.9797543160003</v>
      </c>
      <c r="E27" s="207">
        <v>2487.9797543160003</v>
      </c>
      <c r="F27" s="207"/>
      <c r="G27" s="207">
        <v>2487.9797543160003</v>
      </c>
      <c r="H27" s="289">
        <v>36402</v>
      </c>
      <c r="I27" s="289">
        <v>36402</v>
      </c>
      <c r="J27" s="289">
        <v>40009</v>
      </c>
      <c r="K27" s="211">
        <v>9</v>
      </c>
      <c r="L27" s="211">
        <v>9</v>
      </c>
    </row>
    <row r="28" spans="1:12" s="155" customFormat="1" ht="17.100000000000001" customHeight="1" x14ac:dyDescent="0.25">
      <c r="A28" s="211">
        <v>15</v>
      </c>
      <c r="B28" s="211" t="s">
        <v>84</v>
      </c>
      <c r="C28" s="208" t="s">
        <v>345</v>
      </c>
      <c r="D28" s="207">
        <v>2073.1234303440001</v>
      </c>
      <c r="E28" s="207">
        <v>2073.1234303440001</v>
      </c>
      <c r="F28" s="207"/>
      <c r="G28" s="207">
        <v>2073.1234303440001</v>
      </c>
      <c r="H28" s="289">
        <v>36294</v>
      </c>
      <c r="I28" s="289">
        <v>36707</v>
      </c>
      <c r="J28" s="289">
        <v>40101</v>
      </c>
      <c r="K28" s="211">
        <v>10</v>
      </c>
      <c r="L28" s="211">
        <v>0</v>
      </c>
    </row>
    <row r="29" spans="1:12" s="155" customFormat="1" ht="17.100000000000001" customHeight="1" x14ac:dyDescent="0.25">
      <c r="A29" s="211">
        <v>16</v>
      </c>
      <c r="B29" s="211" t="s">
        <v>84</v>
      </c>
      <c r="C29" s="208" t="s">
        <v>344</v>
      </c>
      <c r="D29" s="207">
        <v>2795.4637209360003</v>
      </c>
      <c r="E29" s="207">
        <v>2795.4637209360003</v>
      </c>
      <c r="F29" s="207"/>
      <c r="G29" s="207">
        <v>2795.4637209360003</v>
      </c>
      <c r="H29" s="289">
        <v>36433</v>
      </c>
      <c r="I29" s="289">
        <v>36433</v>
      </c>
      <c r="J29" s="289">
        <v>41835</v>
      </c>
      <c r="K29" s="211">
        <v>14</v>
      </c>
      <c r="L29" s="211">
        <v>9</v>
      </c>
    </row>
    <row r="30" spans="1:12" s="155" customFormat="1" ht="17.100000000000001" customHeight="1" x14ac:dyDescent="0.25">
      <c r="A30" s="359" t="s">
        <v>692</v>
      </c>
      <c r="B30" s="359"/>
      <c r="C30" s="359"/>
      <c r="D30" s="274">
        <f>SUM(D31:D38)</f>
        <v>10171.814950809001</v>
      </c>
      <c r="E30" s="274">
        <f>SUM(E31:E38)</f>
        <v>10171.814950809001</v>
      </c>
      <c r="F30" s="274"/>
      <c r="G30" s="274">
        <f>SUM(G31:G38)</f>
        <v>10171.814950809001</v>
      </c>
      <c r="H30" s="277"/>
      <c r="I30" s="277"/>
      <c r="J30" s="277"/>
      <c r="K30" s="277"/>
      <c r="L30" s="277"/>
    </row>
    <row r="31" spans="1:12" s="155" customFormat="1" ht="17.100000000000001" customHeight="1" x14ac:dyDescent="0.25">
      <c r="A31" s="211">
        <v>17</v>
      </c>
      <c r="B31" s="211" t="s">
        <v>90</v>
      </c>
      <c r="C31" s="208" t="s">
        <v>343</v>
      </c>
      <c r="D31" s="207">
        <v>1410.4369858950001</v>
      </c>
      <c r="E31" s="207">
        <v>1410.4369858950001</v>
      </c>
      <c r="F31" s="207"/>
      <c r="G31" s="207">
        <v>1410.4369858950001</v>
      </c>
      <c r="H31" s="289">
        <v>37075</v>
      </c>
      <c r="I31" s="289">
        <v>37498</v>
      </c>
      <c r="J31" s="289">
        <v>40816</v>
      </c>
      <c r="K31" s="211">
        <v>9</v>
      </c>
      <c r="L31" s="211">
        <v>11</v>
      </c>
    </row>
    <row r="32" spans="1:12" s="155" customFormat="1" ht="17.100000000000001" customHeight="1" x14ac:dyDescent="0.25">
      <c r="A32" s="211">
        <v>18</v>
      </c>
      <c r="B32" s="211" t="s">
        <v>90</v>
      </c>
      <c r="C32" s="208" t="s">
        <v>342</v>
      </c>
      <c r="D32" s="207">
        <v>1308.1788467190001</v>
      </c>
      <c r="E32" s="207">
        <v>1308.1788467190001</v>
      </c>
      <c r="F32" s="207"/>
      <c r="G32" s="207">
        <v>1308.1788467190001</v>
      </c>
      <c r="H32" s="289">
        <v>37106</v>
      </c>
      <c r="I32" s="289">
        <v>37398</v>
      </c>
      <c r="J32" s="289">
        <v>40908</v>
      </c>
      <c r="K32" s="211">
        <v>9</v>
      </c>
      <c r="L32" s="211">
        <v>11</v>
      </c>
    </row>
    <row r="33" spans="1:12" s="155" customFormat="1" ht="17.100000000000001" customHeight="1" x14ac:dyDescent="0.25">
      <c r="A33" s="211">
        <v>19</v>
      </c>
      <c r="B33" s="211" t="s">
        <v>90</v>
      </c>
      <c r="C33" s="208" t="s">
        <v>341</v>
      </c>
      <c r="D33" s="207">
        <v>1132.283220687</v>
      </c>
      <c r="E33" s="207">
        <v>1132.283220687</v>
      </c>
      <c r="F33" s="207"/>
      <c r="G33" s="207">
        <v>1132.283220687</v>
      </c>
      <c r="H33" s="289">
        <v>37105</v>
      </c>
      <c r="I33" s="289">
        <v>37188</v>
      </c>
      <c r="J33" s="289">
        <v>40739</v>
      </c>
      <c r="K33" s="211">
        <v>9</v>
      </c>
      <c r="L33" s="211">
        <v>9</v>
      </c>
    </row>
    <row r="34" spans="1:12" s="155" customFormat="1" ht="17.100000000000001" customHeight="1" x14ac:dyDescent="0.25">
      <c r="A34" s="211">
        <v>20</v>
      </c>
      <c r="B34" s="211" t="s">
        <v>90</v>
      </c>
      <c r="C34" s="208" t="s">
        <v>340</v>
      </c>
      <c r="D34" s="207">
        <v>1075.7126978640001</v>
      </c>
      <c r="E34" s="207">
        <v>1075.7126978640001</v>
      </c>
      <c r="F34" s="207"/>
      <c r="G34" s="207">
        <v>1075.7126978640001</v>
      </c>
      <c r="H34" s="289">
        <v>37022</v>
      </c>
      <c r="I34" s="289">
        <v>37103</v>
      </c>
      <c r="J34" s="289">
        <v>40816</v>
      </c>
      <c r="K34" s="211">
        <v>10</v>
      </c>
      <c r="L34" s="211">
        <v>4</v>
      </c>
    </row>
    <row r="35" spans="1:12" s="155" customFormat="1" ht="17.100000000000001" customHeight="1" x14ac:dyDescent="0.25">
      <c r="A35" s="211">
        <v>21</v>
      </c>
      <c r="B35" s="211" t="s">
        <v>84</v>
      </c>
      <c r="C35" s="208" t="s">
        <v>339</v>
      </c>
      <c r="D35" s="207">
        <v>1616.5957011930002</v>
      </c>
      <c r="E35" s="207">
        <v>1616.5957011930002</v>
      </c>
      <c r="F35" s="207"/>
      <c r="G35" s="207">
        <v>1616.5957011930002</v>
      </c>
      <c r="H35" s="289">
        <v>37075</v>
      </c>
      <c r="I35" s="289">
        <v>37134</v>
      </c>
      <c r="J35" s="289">
        <v>40786</v>
      </c>
      <c r="K35" s="211">
        <v>10</v>
      </c>
      <c r="L35" s="211">
        <v>1</v>
      </c>
    </row>
    <row r="36" spans="1:12" s="155" customFormat="1" ht="17.100000000000001" customHeight="1" x14ac:dyDescent="0.25">
      <c r="A36" s="211">
        <v>22</v>
      </c>
      <c r="B36" s="211" t="s">
        <v>84</v>
      </c>
      <c r="C36" s="208" t="s">
        <v>338</v>
      </c>
      <c r="D36" s="207">
        <v>1274.1398641260002</v>
      </c>
      <c r="E36" s="207">
        <v>1274.1398641260002</v>
      </c>
      <c r="F36" s="207"/>
      <c r="G36" s="207">
        <v>1274.1398641260002</v>
      </c>
      <c r="H36" s="289">
        <v>37134</v>
      </c>
      <c r="I36" s="289">
        <v>37200</v>
      </c>
      <c r="J36" s="289">
        <v>40739</v>
      </c>
      <c r="K36" s="211">
        <v>9</v>
      </c>
      <c r="L36" s="211">
        <v>11</v>
      </c>
    </row>
    <row r="37" spans="1:12" s="155" customFormat="1" ht="17.100000000000001" customHeight="1" x14ac:dyDescent="0.25">
      <c r="A37" s="211">
        <v>23</v>
      </c>
      <c r="B37" s="211" t="s">
        <v>84</v>
      </c>
      <c r="C37" s="208" t="s">
        <v>337</v>
      </c>
      <c r="D37" s="207">
        <v>854.02840538700002</v>
      </c>
      <c r="E37" s="207">
        <v>854.02840538700002</v>
      </c>
      <c r="F37" s="207"/>
      <c r="G37" s="207">
        <v>854.02840538700002</v>
      </c>
      <c r="H37" s="289">
        <v>36999</v>
      </c>
      <c r="I37" s="289">
        <v>36999</v>
      </c>
      <c r="J37" s="289">
        <v>40816</v>
      </c>
      <c r="K37" s="211">
        <v>9</v>
      </c>
      <c r="L37" s="211">
        <v>11</v>
      </c>
    </row>
    <row r="38" spans="1:12" s="155" customFormat="1" ht="17.100000000000001" customHeight="1" x14ac:dyDescent="0.25">
      <c r="A38" s="211">
        <v>24</v>
      </c>
      <c r="B38" s="211" t="s">
        <v>84</v>
      </c>
      <c r="C38" s="208" t="s">
        <v>336</v>
      </c>
      <c r="D38" s="207">
        <v>1500.439228938</v>
      </c>
      <c r="E38" s="207">
        <v>1500.439228938</v>
      </c>
      <c r="F38" s="207"/>
      <c r="G38" s="207">
        <v>1500.439228938</v>
      </c>
      <c r="H38" s="289">
        <v>37022</v>
      </c>
      <c r="I38" s="289">
        <v>37314</v>
      </c>
      <c r="J38" s="289">
        <v>40908</v>
      </c>
      <c r="K38" s="211">
        <v>10</v>
      </c>
      <c r="L38" s="211">
        <v>2</v>
      </c>
    </row>
    <row r="39" spans="1:12" s="155" customFormat="1" ht="17.100000000000001" customHeight="1" x14ac:dyDescent="0.25">
      <c r="A39" s="359" t="s">
        <v>691</v>
      </c>
      <c r="B39" s="359"/>
      <c r="C39" s="359"/>
      <c r="D39" s="274">
        <f>SUM(D40:D52)</f>
        <v>71157.574483281001</v>
      </c>
      <c r="E39" s="274">
        <f>SUM(E40:E52)</f>
        <v>71157.574483281001</v>
      </c>
      <c r="F39" s="274"/>
      <c r="G39" s="274">
        <f>SUM(G40:G52)</f>
        <v>71157.574483281001</v>
      </c>
      <c r="H39" s="277"/>
      <c r="I39" s="277"/>
      <c r="J39" s="277"/>
      <c r="K39" s="277"/>
      <c r="L39" s="277"/>
    </row>
    <row r="40" spans="1:12" s="155" customFormat="1" ht="17.100000000000001" customHeight="1" x14ac:dyDescent="0.25">
      <c r="A40" s="211">
        <v>25</v>
      </c>
      <c r="B40" s="211" t="s">
        <v>92</v>
      </c>
      <c r="C40" s="208" t="s">
        <v>335</v>
      </c>
      <c r="D40" s="207">
        <v>6518.8407772889996</v>
      </c>
      <c r="E40" s="207">
        <v>6518.8407772889996</v>
      </c>
      <c r="F40" s="207"/>
      <c r="G40" s="207">
        <v>6518.8407772889996</v>
      </c>
      <c r="H40" s="289">
        <v>37581</v>
      </c>
      <c r="I40" s="289">
        <v>37823</v>
      </c>
      <c r="J40" s="289">
        <v>43290</v>
      </c>
      <c r="K40" s="211">
        <v>15</v>
      </c>
      <c r="L40" s="211">
        <v>6</v>
      </c>
    </row>
    <row r="41" spans="1:12" s="155" customFormat="1" ht="17.100000000000001" customHeight="1" x14ac:dyDescent="0.25">
      <c r="A41" s="211">
        <v>26</v>
      </c>
      <c r="B41" s="211" t="s">
        <v>334</v>
      </c>
      <c r="C41" s="208" t="s">
        <v>333</v>
      </c>
      <c r="D41" s="207">
        <v>26395.186139982001</v>
      </c>
      <c r="E41" s="207">
        <v>26395.186139982001</v>
      </c>
      <c r="F41" s="207"/>
      <c r="G41" s="207">
        <v>26395.186139982001</v>
      </c>
      <c r="H41" s="289">
        <v>38380</v>
      </c>
      <c r="I41" s="289">
        <v>38380</v>
      </c>
      <c r="J41" s="289">
        <v>43341</v>
      </c>
      <c r="K41" s="211">
        <v>13</v>
      </c>
      <c r="L41" s="211">
        <v>9</v>
      </c>
    </row>
    <row r="42" spans="1:12" s="155" customFormat="1" ht="17.100000000000001" customHeight="1" x14ac:dyDescent="0.25">
      <c r="A42" s="211">
        <v>27</v>
      </c>
      <c r="B42" s="211" t="s">
        <v>90</v>
      </c>
      <c r="C42" s="208" t="s">
        <v>634</v>
      </c>
      <c r="D42" s="207">
        <v>7838.6638019850006</v>
      </c>
      <c r="E42" s="207">
        <v>7838.6638019850006</v>
      </c>
      <c r="F42" s="207"/>
      <c r="G42" s="207">
        <v>7838.6638019850006</v>
      </c>
      <c r="H42" s="289">
        <v>37105</v>
      </c>
      <c r="I42" s="289">
        <v>37863</v>
      </c>
      <c r="J42" s="289">
        <v>43279</v>
      </c>
      <c r="K42" s="211">
        <v>16</v>
      </c>
      <c r="L42" s="211">
        <v>8</v>
      </c>
    </row>
    <row r="43" spans="1:12" s="155" customFormat="1" ht="17.100000000000001" customHeight="1" x14ac:dyDescent="0.25">
      <c r="A43" s="211">
        <v>28</v>
      </c>
      <c r="B43" s="211" t="s">
        <v>90</v>
      </c>
      <c r="C43" s="208" t="s">
        <v>331</v>
      </c>
      <c r="D43" s="207">
        <v>10691.274804651001</v>
      </c>
      <c r="E43" s="207">
        <v>10691.274804651001</v>
      </c>
      <c r="F43" s="207"/>
      <c r="G43" s="207">
        <v>10691.274804651001</v>
      </c>
      <c r="H43" s="289">
        <v>37188</v>
      </c>
      <c r="I43" s="289">
        <v>38060</v>
      </c>
      <c r="J43" s="289">
        <v>43290</v>
      </c>
      <c r="K43" s="211">
        <v>16</v>
      </c>
      <c r="L43" s="211">
        <v>3</v>
      </c>
    </row>
    <row r="44" spans="1:12" s="155" customFormat="1" ht="17.100000000000001" customHeight="1" x14ac:dyDescent="0.25">
      <c r="A44" s="211">
        <v>29</v>
      </c>
      <c r="B44" s="211" t="s">
        <v>90</v>
      </c>
      <c r="C44" s="208" t="s">
        <v>330</v>
      </c>
      <c r="D44" s="207">
        <v>1652.9810363010001</v>
      </c>
      <c r="E44" s="207">
        <v>1652.9810363010001</v>
      </c>
      <c r="F44" s="207"/>
      <c r="G44" s="207">
        <v>1652.9810363010001</v>
      </c>
      <c r="H44" s="289">
        <v>37550</v>
      </c>
      <c r="I44" s="289">
        <v>37739</v>
      </c>
      <c r="J44" s="289">
        <v>41365</v>
      </c>
      <c r="K44" s="211">
        <v>10</v>
      </c>
      <c r="L44" s="211">
        <v>6</v>
      </c>
    </row>
    <row r="45" spans="1:12" s="155" customFormat="1" ht="17.100000000000001" customHeight="1" x14ac:dyDescent="0.25">
      <c r="A45" s="211">
        <v>30</v>
      </c>
      <c r="B45" s="211" t="s">
        <v>90</v>
      </c>
      <c r="C45" s="208" t="s">
        <v>329</v>
      </c>
      <c r="D45" s="207">
        <v>3695.466227931</v>
      </c>
      <c r="E45" s="207">
        <v>3695.466227931</v>
      </c>
      <c r="F45" s="207"/>
      <c r="G45" s="207">
        <v>3695.466227931</v>
      </c>
      <c r="H45" s="289">
        <v>37484</v>
      </c>
      <c r="I45" s="289">
        <v>37977</v>
      </c>
      <c r="J45" s="289">
        <v>43290</v>
      </c>
      <c r="K45" s="211">
        <v>15</v>
      </c>
      <c r="L45" s="211">
        <v>9</v>
      </c>
    </row>
    <row r="46" spans="1:12" s="155" customFormat="1" ht="17.100000000000001" customHeight="1" x14ac:dyDescent="0.25">
      <c r="A46" s="211">
        <v>31</v>
      </c>
      <c r="B46" s="211" t="s">
        <v>90</v>
      </c>
      <c r="C46" s="208" t="s">
        <v>328</v>
      </c>
      <c r="D46" s="207">
        <v>2891.2573041390001</v>
      </c>
      <c r="E46" s="207">
        <v>2891.2573041390001</v>
      </c>
      <c r="F46" s="207"/>
      <c r="G46" s="207">
        <v>2891.2573041390001</v>
      </c>
      <c r="H46" s="289">
        <v>37931</v>
      </c>
      <c r="I46" s="289">
        <v>37931</v>
      </c>
      <c r="J46" s="289">
        <v>43341</v>
      </c>
      <c r="K46" s="211">
        <v>14</v>
      </c>
      <c r="L46" s="211">
        <v>9</v>
      </c>
    </row>
    <row r="47" spans="1:12" s="155" customFormat="1" ht="17.100000000000001" customHeight="1" x14ac:dyDescent="0.25">
      <c r="A47" s="211">
        <v>32</v>
      </c>
      <c r="B47" s="211" t="s">
        <v>84</v>
      </c>
      <c r="C47" s="208" t="s">
        <v>327</v>
      </c>
      <c r="D47" s="207">
        <v>1502.8436636640001</v>
      </c>
      <c r="E47" s="207">
        <v>1502.8436636640001</v>
      </c>
      <c r="F47" s="207"/>
      <c r="G47" s="207">
        <v>1502.8436636640001</v>
      </c>
      <c r="H47" s="289">
        <v>37579</v>
      </c>
      <c r="I47" s="289">
        <v>37579</v>
      </c>
      <c r="J47" s="289">
        <v>41262</v>
      </c>
      <c r="K47" s="211">
        <v>10</v>
      </c>
      <c r="L47" s="211">
        <v>0</v>
      </c>
    </row>
    <row r="48" spans="1:12" s="155" customFormat="1" ht="17.100000000000001" customHeight="1" x14ac:dyDescent="0.25">
      <c r="A48" s="211">
        <v>33</v>
      </c>
      <c r="B48" s="211" t="s">
        <v>84</v>
      </c>
      <c r="C48" s="208" t="s">
        <v>326</v>
      </c>
      <c r="D48" s="207">
        <v>1906.591740246</v>
      </c>
      <c r="E48" s="207">
        <v>1906.591740246</v>
      </c>
      <c r="F48" s="207"/>
      <c r="G48" s="207">
        <v>1906.591740246</v>
      </c>
      <c r="H48" s="289">
        <v>37603</v>
      </c>
      <c r="I48" s="289">
        <v>38518</v>
      </c>
      <c r="J48" s="289">
        <v>42069</v>
      </c>
      <c r="K48" s="211">
        <v>11</v>
      </c>
      <c r="L48" s="211">
        <v>9</v>
      </c>
    </row>
    <row r="49" spans="1:12" s="155" customFormat="1" ht="17.100000000000001" customHeight="1" x14ac:dyDescent="0.25">
      <c r="A49" s="211">
        <v>34</v>
      </c>
      <c r="B49" s="211" t="s">
        <v>84</v>
      </c>
      <c r="C49" s="208" t="s">
        <v>325</v>
      </c>
      <c r="D49" s="207">
        <v>625.48316891100012</v>
      </c>
      <c r="E49" s="207">
        <v>625.48316891100012</v>
      </c>
      <c r="F49" s="207"/>
      <c r="G49" s="207">
        <v>625.48316891100012</v>
      </c>
      <c r="H49" s="289">
        <v>37307</v>
      </c>
      <c r="I49" s="289">
        <v>37572</v>
      </c>
      <c r="J49" s="289">
        <v>41226</v>
      </c>
      <c r="K49" s="211">
        <v>10</v>
      </c>
      <c r="L49" s="211">
        <v>9</v>
      </c>
    </row>
    <row r="50" spans="1:12" s="155" customFormat="1" ht="17.100000000000001" customHeight="1" x14ac:dyDescent="0.25">
      <c r="A50" s="211">
        <v>35</v>
      </c>
      <c r="B50" s="211" t="s">
        <v>84</v>
      </c>
      <c r="C50" s="208" t="s">
        <v>324</v>
      </c>
      <c r="D50" s="207">
        <v>1336.2523995510001</v>
      </c>
      <c r="E50" s="207">
        <v>1336.2523995510001</v>
      </c>
      <c r="F50" s="207"/>
      <c r="G50" s="207">
        <v>1336.2523995510001</v>
      </c>
      <c r="H50" s="289">
        <v>37386</v>
      </c>
      <c r="I50" s="289">
        <v>37448</v>
      </c>
      <c r="J50" s="289">
        <v>40739</v>
      </c>
      <c r="K50" s="211">
        <v>9</v>
      </c>
      <c r="L50" s="211">
        <v>2</v>
      </c>
    </row>
    <row r="51" spans="1:12" s="155" customFormat="1" ht="17.100000000000001" customHeight="1" x14ac:dyDescent="0.25">
      <c r="A51" s="211">
        <v>36</v>
      </c>
      <c r="B51" s="211" t="s">
        <v>84</v>
      </c>
      <c r="C51" s="208" t="s">
        <v>323</v>
      </c>
      <c r="D51" s="207">
        <v>1982.8804965029999</v>
      </c>
      <c r="E51" s="207">
        <v>1982.8804965029999</v>
      </c>
      <c r="F51" s="207"/>
      <c r="G51" s="207">
        <v>1982.8804965029999</v>
      </c>
      <c r="H51" s="289">
        <v>37732</v>
      </c>
      <c r="I51" s="289">
        <v>37865</v>
      </c>
      <c r="J51" s="289">
        <v>41534</v>
      </c>
      <c r="K51" s="211">
        <v>9</v>
      </c>
      <c r="L51" s="211">
        <v>11</v>
      </c>
    </row>
    <row r="52" spans="1:12" s="155" customFormat="1" ht="17.100000000000001" customHeight="1" x14ac:dyDescent="0.25">
      <c r="A52" s="211">
        <v>37</v>
      </c>
      <c r="B52" s="211" t="s">
        <v>84</v>
      </c>
      <c r="C52" s="208" t="s">
        <v>322</v>
      </c>
      <c r="D52" s="207">
        <v>4119.8529221280005</v>
      </c>
      <c r="E52" s="207">
        <v>4119.8529221280005</v>
      </c>
      <c r="F52" s="207"/>
      <c r="G52" s="207">
        <v>4119.8529221280005</v>
      </c>
      <c r="H52" s="289">
        <v>37489</v>
      </c>
      <c r="I52" s="289">
        <v>37603</v>
      </c>
      <c r="J52" s="289">
        <v>41204</v>
      </c>
      <c r="K52" s="211">
        <v>10</v>
      </c>
      <c r="L52" s="211">
        <v>0</v>
      </c>
    </row>
    <row r="53" spans="1:12" s="155" customFormat="1" ht="17.100000000000001" customHeight="1" x14ac:dyDescent="0.25">
      <c r="A53" s="359" t="s">
        <v>690</v>
      </c>
      <c r="B53" s="359"/>
      <c r="C53" s="359"/>
      <c r="D53" s="274">
        <f>SUM(D54:D63)</f>
        <v>43553.172633300004</v>
      </c>
      <c r="E53" s="274">
        <f>SUM(E54:E63)</f>
        <v>43553.172633300004</v>
      </c>
      <c r="F53" s="274"/>
      <c r="G53" s="274">
        <f>SUM(G54:G63)</f>
        <v>43553.172633300004</v>
      </c>
      <c r="H53" s="284"/>
      <c r="I53" s="284"/>
      <c r="J53" s="284"/>
      <c r="K53" s="277"/>
      <c r="L53" s="277"/>
    </row>
    <row r="54" spans="1:12" s="155" customFormat="1" ht="17.100000000000001" customHeight="1" x14ac:dyDescent="0.25">
      <c r="A54" s="211">
        <v>38</v>
      </c>
      <c r="B54" s="211" t="s">
        <v>102</v>
      </c>
      <c r="C54" s="208" t="s">
        <v>321</v>
      </c>
      <c r="D54" s="207">
        <v>17850.483578583</v>
      </c>
      <c r="E54" s="207">
        <v>17850.483578583</v>
      </c>
      <c r="F54" s="207"/>
      <c r="G54" s="207">
        <v>17850.483578583</v>
      </c>
      <c r="H54" s="289">
        <v>37955</v>
      </c>
      <c r="I54" s="289">
        <v>37955</v>
      </c>
      <c r="J54" s="289">
        <v>43341</v>
      </c>
      <c r="K54" s="211">
        <v>14</v>
      </c>
      <c r="L54" s="211">
        <v>4</v>
      </c>
    </row>
    <row r="55" spans="1:12" s="155" customFormat="1" ht="17.100000000000001" customHeight="1" x14ac:dyDescent="0.25">
      <c r="A55" s="211">
        <v>39</v>
      </c>
      <c r="B55" s="211" t="s">
        <v>90</v>
      </c>
      <c r="C55" s="208" t="s">
        <v>320</v>
      </c>
      <c r="D55" s="207">
        <v>2056.5333136079998</v>
      </c>
      <c r="E55" s="207">
        <v>2056.5333136079998</v>
      </c>
      <c r="F55" s="207"/>
      <c r="G55" s="207">
        <v>2056.5333136079998</v>
      </c>
      <c r="H55" s="289">
        <v>37795</v>
      </c>
      <c r="I55" s="289">
        <v>37851</v>
      </c>
      <c r="J55" s="289">
        <v>43279</v>
      </c>
      <c r="K55" s="211">
        <v>14</v>
      </c>
      <c r="L55" s="211">
        <v>8</v>
      </c>
    </row>
    <row r="56" spans="1:12" s="297" customFormat="1" ht="17.100000000000001" customHeight="1" x14ac:dyDescent="0.25">
      <c r="A56" s="211">
        <v>40</v>
      </c>
      <c r="B56" s="211" t="s">
        <v>90</v>
      </c>
      <c r="C56" s="208" t="s">
        <v>633</v>
      </c>
      <c r="D56" s="207">
        <v>773.00748981000004</v>
      </c>
      <c r="E56" s="207">
        <v>773.00748981000004</v>
      </c>
      <c r="F56" s="207"/>
      <c r="G56" s="207">
        <v>773.00748981000004</v>
      </c>
      <c r="H56" s="289">
        <v>38200</v>
      </c>
      <c r="I56" s="289">
        <v>38366</v>
      </c>
      <c r="J56" s="289">
        <v>42184</v>
      </c>
      <c r="K56" s="211">
        <v>10</v>
      </c>
      <c r="L56" s="211">
        <v>10</v>
      </c>
    </row>
    <row r="57" spans="1:12" s="155" customFormat="1" ht="17.100000000000001" customHeight="1" x14ac:dyDescent="0.25">
      <c r="A57" s="211">
        <v>41</v>
      </c>
      <c r="B57" s="211" t="s">
        <v>90</v>
      </c>
      <c r="C57" s="208" t="s">
        <v>632</v>
      </c>
      <c r="D57" s="207">
        <v>7873.7279483610009</v>
      </c>
      <c r="E57" s="207">
        <v>7873.7279483610009</v>
      </c>
      <c r="F57" s="207"/>
      <c r="G57" s="207">
        <v>7873.7279483610009</v>
      </c>
      <c r="H57" s="289">
        <v>37966</v>
      </c>
      <c r="I57" s="289">
        <v>37966</v>
      </c>
      <c r="J57" s="289">
        <v>43290</v>
      </c>
      <c r="K57" s="211">
        <v>14</v>
      </c>
      <c r="L57" s="211">
        <v>3</v>
      </c>
    </row>
    <row r="58" spans="1:12" s="155" customFormat="1" ht="17.100000000000001" customHeight="1" x14ac:dyDescent="0.25">
      <c r="A58" s="211">
        <v>42</v>
      </c>
      <c r="B58" s="211" t="s">
        <v>90</v>
      </c>
      <c r="C58" s="208" t="s">
        <v>317</v>
      </c>
      <c r="D58" s="207">
        <v>5667.0854886180005</v>
      </c>
      <c r="E58" s="207">
        <v>5667.0854886180005</v>
      </c>
      <c r="F58" s="207"/>
      <c r="G58" s="207">
        <v>5667.0854886180005</v>
      </c>
      <c r="H58" s="289">
        <v>38958</v>
      </c>
      <c r="I58" s="289">
        <v>39113</v>
      </c>
      <c r="J58" s="289">
        <v>43341</v>
      </c>
      <c r="K58" s="211">
        <v>11</v>
      </c>
      <c r="L58" s="211">
        <v>5</v>
      </c>
    </row>
    <row r="59" spans="1:12" s="155" customFormat="1" ht="17.100000000000001" customHeight="1" x14ac:dyDescent="0.25">
      <c r="A59" s="211">
        <v>43</v>
      </c>
      <c r="B59" s="211" t="s">
        <v>90</v>
      </c>
      <c r="C59" s="208" t="s">
        <v>316</v>
      </c>
      <c r="D59" s="207">
        <v>4066.8829467750006</v>
      </c>
      <c r="E59" s="207">
        <v>4066.8829467750006</v>
      </c>
      <c r="F59" s="207"/>
      <c r="G59" s="207">
        <v>4066.8829467750006</v>
      </c>
      <c r="H59" s="289">
        <v>37904</v>
      </c>
      <c r="I59" s="289">
        <v>38121</v>
      </c>
      <c r="J59" s="289">
        <v>43341</v>
      </c>
      <c r="K59" s="211">
        <v>14</v>
      </c>
      <c r="L59" s="211">
        <v>8</v>
      </c>
    </row>
    <row r="60" spans="1:12" s="155" customFormat="1" ht="17.100000000000001" customHeight="1" x14ac:dyDescent="0.25">
      <c r="A60" s="211">
        <v>44</v>
      </c>
      <c r="B60" s="211" t="s">
        <v>84</v>
      </c>
      <c r="C60" s="208" t="s">
        <v>315</v>
      </c>
      <c r="D60" s="207">
        <v>683.96322048299999</v>
      </c>
      <c r="E60" s="207">
        <v>683.96322048299999</v>
      </c>
      <c r="F60" s="207"/>
      <c r="G60" s="207">
        <v>683.96322048299999</v>
      </c>
      <c r="H60" s="289">
        <v>37750</v>
      </c>
      <c r="I60" s="289">
        <v>37750</v>
      </c>
      <c r="J60" s="289">
        <v>41422</v>
      </c>
      <c r="K60" s="211">
        <v>9</v>
      </c>
      <c r="L60" s="211">
        <v>6</v>
      </c>
    </row>
    <row r="61" spans="1:12" s="155" customFormat="1" ht="17.100000000000001" customHeight="1" x14ac:dyDescent="0.25">
      <c r="A61" s="211">
        <v>45</v>
      </c>
      <c r="B61" s="211" t="s">
        <v>84</v>
      </c>
      <c r="C61" s="208" t="s">
        <v>314</v>
      </c>
      <c r="D61" s="207">
        <v>2137.3404497460001</v>
      </c>
      <c r="E61" s="207">
        <v>2137.3404497460001</v>
      </c>
      <c r="F61" s="207"/>
      <c r="G61" s="207">
        <v>2137.3404497460001</v>
      </c>
      <c r="H61" s="289">
        <v>37995</v>
      </c>
      <c r="I61" s="289">
        <v>38231</v>
      </c>
      <c r="J61" s="289">
        <v>43341</v>
      </c>
      <c r="K61" s="211">
        <v>13</v>
      </c>
      <c r="L61" s="211">
        <v>11</v>
      </c>
    </row>
    <row r="62" spans="1:12" s="155" customFormat="1" ht="17.100000000000001" customHeight="1" x14ac:dyDescent="0.25">
      <c r="A62" s="211">
        <v>46</v>
      </c>
      <c r="B62" s="211" t="s">
        <v>84</v>
      </c>
      <c r="C62" s="208" t="s">
        <v>313</v>
      </c>
      <c r="D62" s="207">
        <v>620.50270274100001</v>
      </c>
      <c r="E62" s="207">
        <v>620.50270274100001</v>
      </c>
      <c r="F62" s="207"/>
      <c r="G62" s="207">
        <v>620.50270274100001</v>
      </c>
      <c r="H62" s="289">
        <v>38079</v>
      </c>
      <c r="I62" s="289">
        <v>37742</v>
      </c>
      <c r="J62" s="289">
        <v>41422</v>
      </c>
      <c r="K62" s="211">
        <v>8</v>
      </c>
      <c r="L62" s="211">
        <v>7</v>
      </c>
    </row>
    <row r="63" spans="1:12" s="155" customFormat="1" ht="17.100000000000001" customHeight="1" x14ac:dyDescent="0.25">
      <c r="A63" s="211">
        <v>47</v>
      </c>
      <c r="B63" s="211" t="s">
        <v>84</v>
      </c>
      <c r="C63" s="208" t="s">
        <v>312</v>
      </c>
      <c r="D63" s="207">
        <v>1823.6454945750002</v>
      </c>
      <c r="E63" s="207">
        <v>1823.6454945750002</v>
      </c>
      <c r="F63" s="207"/>
      <c r="G63" s="207">
        <v>1823.6454945750002</v>
      </c>
      <c r="H63" s="289">
        <v>37685</v>
      </c>
      <c r="I63" s="289">
        <v>37895</v>
      </c>
      <c r="J63" s="289">
        <v>41670</v>
      </c>
      <c r="K63" s="211">
        <v>10</v>
      </c>
      <c r="L63" s="211">
        <v>3</v>
      </c>
    </row>
    <row r="64" spans="1:12" s="155" customFormat="1" ht="17.100000000000001" customHeight="1" x14ac:dyDescent="0.25">
      <c r="A64" s="359" t="s">
        <v>689</v>
      </c>
      <c r="B64" s="359"/>
      <c r="C64" s="359"/>
      <c r="D64" s="274">
        <f>SUM(D65:D76)</f>
        <v>21974.176934190004</v>
      </c>
      <c r="E64" s="274">
        <f>SUM(E65:E76)</f>
        <v>21974.176934190004</v>
      </c>
      <c r="F64" s="274"/>
      <c r="G64" s="274">
        <f>SUM(G65:G76)</f>
        <v>21974.176934190004</v>
      </c>
      <c r="H64" s="284"/>
      <c r="I64" s="284"/>
      <c r="J64" s="284"/>
      <c r="K64" s="277"/>
      <c r="L64" s="277"/>
    </row>
    <row r="65" spans="1:12" s="155" customFormat="1" ht="17.100000000000001" customHeight="1" x14ac:dyDescent="0.25">
      <c r="A65" s="211">
        <v>48</v>
      </c>
      <c r="B65" s="211" t="s">
        <v>124</v>
      </c>
      <c r="C65" s="208" t="s">
        <v>311</v>
      </c>
      <c r="D65" s="207">
        <v>1111.335348177</v>
      </c>
      <c r="E65" s="207">
        <v>1111.335348177</v>
      </c>
      <c r="F65" s="207"/>
      <c r="G65" s="207">
        <v>1111.335348177</v>
      </c>
      <c r="H65" s="289">
        <v>38562</v>
      </c>
      <c r="I65" s="289">
        <v>38562</v>
      </c>
      <c r="J65" s="289">
        <v>43341</v>
      </c>
      <c r="K65" s="211">
        <v>13</v>
      </c>
      <c r="L65" s="211">
        <v>0</v>
      </c>
    </row>
    <row r="66" spans="1:12" s="155" customFormat="1" ht="17.100000000000001" customHeight="1" x14ac:dyDescent="0.25">
      <c r="A66" s="211">
        <v>49</v>
      </c>
      <c r="B66" s="211" t="s">
        <v>90</v>
      </c>
      <c r="C66" s="208" t="s">
        <v>310</v>
      </c>
      <c r="D66" s="207">
        <v>2952.9784176749999</v>
      </c>
      <c r="E66" s="207">
        <v>2952.9784176749999</v>
      </c>
      <c r="F66" s="207"/>
      <c r="G66" s="207">
        <v>2952.9784176749999</v>
      </c>
      <c r="H66" s="289">
        <v>38546</v>
      </c>
      <c r="I66" s="289">
        <v>38546</v>
      </c>
      <c r="J66" s="289">
        <v>43279</v>
      </c>
      <c r="K66" s="211">
        <v>12</v>
      </c>
      <c r="L66" s="211">
        <v>9</v>
      </c>
    </row>
    <row r="67" spans="1:12" s="155" customFormat="1" ht="17.100000000000001" customHeight="1" x14ac:dyDescent="0.25">
      <c r="A67" s="211">
        <v>50</v>
      </c>
      <c r="B67" s="211" t="s">
        <v>90</v>
      </c>
      <c r="C67" s="208" t="s">
        <v>309</v>
      </c>
      <c r="D67" s="207">
        <v>2069.681308533</v>
      </c>
      <c r="E67" s="207">
        <v>2069.681308533</v>
      </c>
      <c r="F67" s="207"/>
      <c r="G67" s="207">
        <v>2069.681308533</v>
      </c>
      <c r="H67" s="289">
        <v>38275</v>
      </c>
      <c r="I67" s="289">
        <v>39538</v>
      </c>
      <c r="J67" s="289">
        <v>43341</v>
      </c>
      <c r="K67" s="211">
        <v>13</v>
      </c>
      <c r="L67" s="211">
        <v>8</v>
      </c>
    </row>
    <row r="68" spans="1:12" s="155" customFormat="1" ht="17.100000000000001" customHeight="1" x14ac:dyDescent="0.25">
      <c r="A68" s="211">
        <v>51</v>
      </c>
      <c r="B68" s="211" t="s">
        <v>90</v>
      </c>
      <c r="C68" s="208" t="s">
        <v>308</v>
      </c>
      <c r="D68" s="207">
        <v>2280.390771933</v>
      </c>
      <c r="E68" s="207">
        <v>2280.390771933</v>
      </c>
      <c r="F68" s="207"/>
      <c r="G68" s="207">
        <v>2280.390771933</v>
      </c>
      <c r="H68" s="289">
        <v>38187</v>
      </c>
      <c r="I68" s="289">
        <v>39798</v>
      </c>
      <c r="J68" s="289">
        <v>42643</v>
      </c>
      <c r="K68" s="211">
        <v>11</v>
      </c>
      <c r="L68" s="211">
        <v>8</v>
      </c>
    </row>
    <row r="69" spans="1:12" s="155" customFormat="1" ht="17.100000000000001" customHeight="1" x14ac:dyDescent="0.25">
      <c r="A69" s="211">
        <v>52</v>
      </c>
      <c r="B69" s="211" t="s">
        <v>90</v>
      </c>
      <c r="C69" s="208" t="s">
        <v>307</v>
      </c>
      <c r="D69" s="207">
        <v>956.87298056700001</v>
      </c>
      <c r="E69" s="207">
        <v>956.87298056700001</v>
      </c>
      <c r="F69" s="207"/>
      <c r="G69" s="207">
        <v>956.87298056700001</v>
      </c>
      <c r="H69" s="289">
        <v>38200</v>
      </c>
      <c r="I69" s="289">
        <v>38327</v>
      </c>
      <c r="J69" s="289">
        <v>43341</v>
      </c>
      <c r="K69" s="211">
        <v>13</v>
      </c>
      <c r="L69" s="211">
        <v>5</v>
      </c>
    </row>
    <row r="70" spans="1:12" s="155" customFormat="1" ht="17.100000000000001" customHeight="1" x14ac:dyDescent="0.25">
      <c r="A70" s="211">
        <v>53</v>
      </c>
      <c r="B70" s="211" t="s">
        <v>90</v>
      </c>
      <c r="C70" s="208" t="s">
        <v>306</v>
      </c>
      <c r="D70" s="207">
        <v>602.151923592</v>
      </c>
      <c r="E70" s="207">
        <v>602.151923592</v>
      </c>
      <c r="F70" s="207"/>
      <c r="G70" s="207">
        <v>602.151923592</v>
      </c>
      <c r="H70" s="289">
        <v>38353</v>
      </c>
      <c r="I70" s="289">
        <v>38504</v>
      </c>
      <c r="J70" s="289">
        <v>42626</v>
      </c>
      <c r="K70" s="211">
        <v>11</v>
      </c>
      <c r="L70" s="211">
        <v>6</v>
      </c>
    </row>
    <row r="71" spans="1:12" s="155" customFormat="1" ht="17.100000000000001" customHeight="1" x14ac:dyDescent="0.25">
      <c r="A71" s="211">
        <v>54</v>
      </c>
      <c r="B71" s="211" t="s">
        <v>90</v>
      </c>
      <c r="C71" s="208" t="s">
        <v>305</v>
      </c>
      <c r="D71" s="207">
        <v>666.61581692700008</v>
      </c>
      <c r="E71" s="207">
        <v>666.61581692700008</v>
      </c>
      <c r="F71" s="207"/>
      <c r="G71" s="207">
        <v>666.61581692700008</v>
      </c>
      <c r="H71" s="289">
        <v>38279</v>
      </c>
      <c r="I71" s="289">
        <v>38777</v>
      </c>
      <c r="J71" s="289">
        <v>42479</v>
      </c>
      <c r="K71" s="211">
        <v>11</v>
      </c>
      <c r="L71" s="211">
        <v>6</v>
      </c>
    </row>
    <row r="72" spans="1:12" s="155" customFormat="1" ht="17.100000000000001" customHeight="1" x14ac:dyDescent="0.25">
      <c r="A72" s="211">
        <v>55</v>
      </c>
      <c r="B72" s="211" t="s">
        <v>90</v>
      </c>
      <c r="C72" s="208" t="s">
        <v>304</v>
      </c>
      <c r="D72" s="207">
        <v>246.995907606</v>
      </c>
      <c r="E72" s="207">
        <v>246.995907606</v>
      </c>
      <c r="F72" s="207"/>
      <c r="G72" s="207">
        <v>246.995907606</v>
      </c>
      <c r="H72" s="289">
        <v>38026</v>
      </c>
      <c r="I72" s="289">
        <v>38026</v>
      </c>
      <c r="J72" s="289">
        <v>41703</v>
      </c>
      <c r="K72" s="211">
        <v>10</v>
      </c>
      <c r="L72" s="211">
        <v>1</v>
      </c>
    </row>
    <row r="73" spans="1:12" s="155" customFormat="1" ht="17.100000000000001" customHeight="1" x14ac:dyDescent="0.25">
      <c r="A73" s="211">
        <v>57</v>
      </c>
      <c r="B73" s="211" t="s">
        <v>90</v>
      </c>
      <c r="C73" s="208" t="s">
        <v>303</v>
      </c>
      <c r="D73" s="207">
        <v>431.84726488799998</v>
      </c>
      <c r="E73" s="207">
        <v>431.84726488799998</v>
      </c>
      <c r="F73" s="207"/>
      <c r="G73" s="207">
        <v>431.84726488799998</v>
      </c>
      <c r="H73" s="289">
        <v>39692</v>
      </c>
      <c r="I73" s="289">
        <v>39677</v>
      </c>
      <c r="J73" s="289">
        <v>43111</v>
      </c>
      <c r="K73" s="211">
        <v>9</v>
      </c>
      <c r="L73" s="211">
        <v>0</v>
      </c>
    </row>
    <row r="74" spans="1:12" s="155" customFormat="1" ht="17.100000000000001" customHeight="1" x14ac:dyDescent="0.25">
      <c r="A74" s="211">
        <v>58</v>
      </c>
      <c r="B74" s="211" t="s">
        <v>84</v>
      </c>
      <c r="C74" s="208" t="s">
        <v>302</v>
      </c>
      <c r="D74" s="207">
        <v>3307.7203402770001</v>
      </c>
      <c r="E74" s="207">
        <v>3307.7203402770001</v>
      </c>
      <c r="F74" s="207"/>
      <c r="G74" s="207">
        <v>3307.7203402770001</v>
      </c>
      <c r="H74" s="289">
        <v>38037</v>
      </c>
      <c r="I74" s="289">
        <v>38037</v>
      </c>
      <c r="J74" s="289">
        <v>43341</v>
      </c>
      <c r="K74" s="211">
        <v>14</v>
      </c>
      <c r="L74" s="211">
        <v>4</v>
      </c>
    </row>
    <row r="75" spans="1:12" s="155" customFormat="1" ht="17.100000000000001" customHeight="1" x14ac:dyDescent="0.25">
      <c r="A75" s="211">
        <v>59</v>
      </c>
      <c r="B75" s="211" t="s">
        <v>84</v>
      </c>
      <c r="C75" s="208" t="s">
        <v>301</v>
      </c>
      <c r="D75" s="207">
        <v>1002.437699751</v>
      </c>
      <c r="E75" s="207">
        <v>1002.437699751</v>
      </c>
      <c r="F75" s="207"/>
      <c r="G75" s="207">
        <v>1002.437699751</v>
      </c>
      <c r="H75" s="289">
        <v>38650</v>
      </c>
      <c r="I75" s="289">
        <v>39188</v>
      </c>
      <c r="J75" s="289">
        <v>42626</v>
      </c>
      <c r="K75" s="211">
        <v>10</v>
      </c>
      <c r="L75" s="211">
        <v>6</v>
      </c>
    </row>
    <row r="76" spans="1:12" s="155" customFormat="1" ht="17.100000000000001" customHeight="1" x14ac:dyDescent="0.25">
      <c r="A76" s="211">
        <v>60</v>
      </c>
      <c r="B76" s="211" t="s">
        <v>185</v>
      </c>
      <c r="C76" s="208" t="s">
        <v>300</v>
      </c>
      <c r="D76" s="207">
        <v>6345.1491542639997</v>
      </c>
      <c r="E76" s="207">
        <v>6345.1491542639997</v>
      </c>
      <c r="F76" s="207"/>
      <c r="G76" s="207">
        <v>6345.1491542639997</v>
      </c>
      <c r="H76" s="289">
        <v>38163</v>
      </c>
      <c r="I76" s="289">
        <v>39783</v>
      </c>
      <c r="J76" s="289">
        <v>42643</v>
      </c>
      <c r="K76" s="211">
        <v>10</v>
      </c>
      <c r="L76" s="211">
        <v>9</v>
      </c>
    </row>
    <row r="77" spans="1:12" s="155" customFormat="1" ht="17.100000000000001" customHeight="1" x14ac:dyDescent="0.25">
      <c r="A77" s="359" t="s">
        <v>688</v>
      </c>
      <c r="B77" s="359"/>
      <c r="C77" s="359"/>
      <c r="D77" s="274">
        <f>SUM(D78:D115)</f>
        <v>103872.18960439198</v>
      </c>
      <c r="E77" s="274">
        <f>SUM(E78:E115)</f>
        <v>103872.18960439198</v>
      </c>
      <c r="F77" s="274"/>
      <c r="G77" s="274">
        <f>SUM(G78:G115)</f>
        <v>103872.18960439198</v>
      </c>
      <c r="H77" s="284"/>
      <c r="I77" s="284"/>
      <c r="J77" s="284"/>
      <c r="K77" s="277"/>
      <c r="L77" s="277"/>
    </row>
    <row r="78" spans="1:12" s="155" customFormat="1" ht="17.100000000000001" customHeight="1" x14ac:dyDescent="0.25">
      <c r="A78" s="211">
        <v>61</v>
      </c>
      <c r="B78" s="211" t="s">
        <v>102</v>
      </c>
      <c r="C78" s="208" t="s">
        <v>299</v>
      </c>
      <c r="D78" s="207">
        <v>8453.5841937870009</v>
      </c>
      <c r="E78" s="207">
        <v>8453.5841937870009</v>
      </c>
      <c r="F78" s="207"/>
      <c r="G78" s="207">
        <v>8453.5841937870009</v>
      </c>
      <c r="H78" s="289">
        <v>38598</v>
      </c>
      <c r="I78" s="289">
        <v>38598</v>
      </c>
      <c r="J78" s="289">
        <v>43279</v>
      </c>
      <c r="K78" s="211">
        <v>12</v>
      </c>
      <c r="L78" s="211">
        <v>3</v>
      </c>
    </row>
    <row r="79" spans="1:12" s="155" customFormat="1" ht="17.100000000000001" customHeight="1" x14ac:dyDescent="0.25">
      <c r="A79" s="211">
        <v>62</v>
      </c>
      <c r="B79" s="211" t="s">
        <v>141</v>
      </c>
      <c r="C79" s="208" t="s">
        <v>631</v>
      </c>
      <c r="D79" s="207">
        <v>26727.495629175002</v>
      </c>
      <c r="E79" s="207">
        <v>26727.495629175002</v>
      </c>
      <c r="F79" s="207"/>
      <c r="G79" s="207">
        <v>26727.495629175002</v>
      </c>
      <c r="H79" s="289">
        <v>40258</v>
      </c>
      <c r="I79" s="289">
        <v>40258</v>
      </c>
      <c r="J79" s="289">
        <v>46311</v>
      </c>
      <c r="K79" s="211">
        <v>16</v>
      </c>
      <c r="L79" s="211">
        <v>2</v>
      </c>
    </row>
    <row r="80" spans="1:12" s="155" customFormat="1" ht="17.100000000000001" customHeight="1" x14ac:dyDescent="0.25">
      <c r="A80" s="211">
        <v>63</v>
      </c>
      <c r="B80" s="211" t="s">
        <v>334</v>
      </c>
      <c r="C80" s="208" t="s">
        <v>630</v>
      </c>
      <c r="D80" s="207">
        <v>6115.96181394</v>
      </c>
      <c r="E80" s="207">
        <v>6115.96181394</v>
      </c>
      <c r="F80" s="207"/>
      <c r="G80" s="207">
        <v>6115.96181394</v>
      </c>
      <c r="H80" s="289">
        <v>39141</v>
      </c>
      <c r="I80" s="289">
        <v>39325</v>
      </c>
      <c r="J80" s="289">
        <v>50024</v>
      </c>
      <c r="K80" s="211">
        <v>29</v>
      </c>
      <c r="L80" s="211">
        <v>7</v>
      </c>
    </row>
    <row r="81" spans="1:12" s="155" customFormat="1" ht="17.100000000000001" customHeight="1" x14ac:dyDescent="0.25">
      <c r="A81" s="211">
        <v>64</v>
      </c>
      <c r="B81" s="211" t="s">
        <v>90</v>
      </c>
      <c r="C81" s="208" t="s">
        <v>296</v>
      </c>
      <c r="D81" s="207">
        <v>202.78366578000001</v>
      </c>
      <c r="E81" s="207">
        <v>202.78366578000001</v>
      </c>
      <c r="F81" s="207"/>
      <c r="G81" s="207">
        <v>202.78366578000001</v>
      </c>
      <c r="H81" s="289">
        <v>38922</v>
      </c>
      <c r="I81" s="289">
        <v>38901</v>
      </c>
      <c r="J81" s="289">
        <v>42384</v>
      </c>
      <c r="K81" s="211">
        <v>9</v>
      </c>
      <c r="L81" s="211">
        <v>10</v>
      </c>
    </row>
    <row r="82" spans="1:12" s="155" customFormat="1" ht="17.100000000000001" customHeight="1" x14ac:dyDescent="0.25">
      <c r="A82" s="211">
        <v>65</v>
      </c>
      <c r="B82" s="211" t="s">
        <v>90</v>
      </c>
      <c r="C82" s="208" t="s">
        <v>295</v>
      </c>
      <c r="D82" s="207">
        <v>937.7844454530001</v>
      </c>
      <c r="E82" s="207">
        <v>937.7844454530001</v>
      </c>
      <c r="F82" s="207"/>
      <c r="G82" s="207">
        <v>937.7844454530001</v>
      </c>
      <c r="H82" s="289">
        <v>38905</v>
      </c>
      <c r="I82" s="289">
        <v>38946</v>
      </c>
      <c r="J82" s="289">
        <v>43341</v>
      </c>
      <c r="K82" s="211">
        <v>12</v>
      </c>
      <c r="L82" s="211">
        <v>1</v>
      </c>
    </row>
    <row r="83" spans="1:12" s="155" customFormat="1" ht="17.100000000000001" customHeight="1" x14ac:dyDescent="0.25">
      <c r="A83" s="211">
        <v>66</v>
      </c>
      <c r="B83" s="211" t="s">
        <v>90</v>
      </c>
      <c r="C83" s="208" t="s">
        <v>294</v>
      </c>
      <c r="D83" s="207">
        <v>5891.6042479530006</v>
      </c>
      <c r="E83" s="207">
        <v>5891.6042479530006</v>
      </c>
      <c r="F83" s="207"/>
      <c r="G83" s="207">
        <v>5891.6042479530006</v>
      </c>
      <c r="H83" s="289">
        <v>38544</v>
      </c>
      <c r="I83" s="289">
        <v>39141</v>
      </c>
      <c r="J83" s="289">
        <v>43341</v>
      </c>
      <c r="K83" s="211">
        <v>12</v>
      </c>
      <c r="L83" s="211">
        <v>11</v>
      </c>
    </row>
    <row r="84" spans="1:12" s="155" customFormat="1" ht="17.100000000000001" customHeight="1" x14ac:dyDescent="0.25">
      <c r="A84" s="211">
        <v>67</v>
      </c>
      <c r="B84" s="211" t="s">
        <v>90</v>
      </c>
      <c r="C84" s="208" t="s">
        <v>293</v>
      </c>
      <c r="D84" s="207">
        <v>2201.5485968400003</v>
      </c>
      <c r="E84" s="207">
        <v>2201.5485968400003</v>
      </c>
      <c r="F84" s="207"/>
      <c r="G84" s="207">
        <v>2201.5485968400003</v>
      </c>
      <c r="H84" s="289">
        <v>38288</v>
      </c>
      <c r="I84" s="289">
        <v>38288</v>
      </c>
      <c r="J84" s="289">
        <v>41899</v>
      </c>
      <c r="K84" s="211">
        <v>9</v>
      </c>
      <c r="L84" s="211">
        <v>5</v>
      </c>
    </row>
    <row r="85" spans="1:12" s="155" customFormat="1" ht="17.100000000000001" customHeight="1" x14ac:dyDescent="0.25">
      <c r="A85" s="211">
        <v>68</v>
      </c>
      <c r="B85" s="211" t="s">
        <v>90</v>
      </c>
      <c r="C85" s="208" t="s">
        <v>292</v>
      </c>
      <c r="D85" s="207">
        <v>2771.3522032380001</v>
      </c>
      <c r="E85" s="207">
        <v>2771.3522032380001</v>
      </c>
      <c r="F85" s="207"/>
      <c r="G85" s="207">
        <v>2771.3522032380001</v>
      </c>
      <c r="H85" s="289">
        <v>40008</v>
      </c>
      <c r="I85" s="289">
        <v>41242</v>
      </c>
      <c r="J85" s="289">
        <v>46129</v>
      </c>
      <c r="K85" s="211">
        <v>16</v>
      </c>
      <c r="L85" s="211">
        <v>6</v>
      </c>
    </row>
    <row r="86" spans="1:12" s="155" customFormat="1" ht="17.100000000000001" customHeight="1" x14ac:dyDescent="0.25">
      <c r="A86" s="211">
        <v>69</v>
      </c>
      <c r="B86" s="211" t="s">
        <v>90</v>
      </c>
      <c r="C86" s="208" t="s">
        <v>291</v>
      </c>
      <c r="D86" s="207">
        <v>1625.8835943810002</v>
      </c>
      <c r="E86" s="207">
        <v>1625.8835943810002</v>
      </c>
      <c r="F86" s="207"/>
      <c r="G86" s="207">
        <v>1625.8835943810002</v>
      </c>
      <c r="H86" s="289">
        <v>38121</v>
      </c>
      <c r="I86" s="289">
        <v>38121</v>
      </c>
      <c r="J86" s="289">
        <v>41780</v>
      </c>
      <c r="K86" s="211">
        <v>10</v>
      </c>
      <c r="L86" s="211">
        <v>0</v>
      </c>
    </row>
    <row r="87" spans="1:12" s="155" customFormat="1" ht="17.100000000000001" customHeight="1" x14ac:dyDescent="0.25">
      <c r="A87" s="211">
        <v>70</v>
      </c>
      <c r="B87" s="211" t="s">
        <v>90</v>
      </c>
      <c r="C87" s="208" t="s">
        <v>290</v>
      </c>
      <c r="D87" s="207">
        <v>1411.5980019870001</v>
      </c>
      <c r="E87" s="207">
        <v>1411.5980019870001</v>
      </c>
      <c r="F87" s="207"/>
      <c r="G87" s="207">
        <v>1411.5980019870001</v>
      </c>
      <c r="H87" s="289">
        <v>38350</v>
      </c>
      <c r="I87" s="289">
        <v>38350</v>
      </c>
      <c r="J87" s="289">
        <v>43290</v>
      </c>
      <c r="K87" s="211">
        <v>13</v>
      </c>
      <c r="L87" s="211">
        <v>4</v>
      </c>
    </row>
    <row r="88" spans="1:12" s="155" customFormat="1" ht="17.100000000000001" customHeight="1" x14ac:dyDescent="0.25">
      <c r="A88" s="211">
        <v>71</v>
      </c>
      <c r="B88" s="211" t="s">
        <v>289</v>
      </c>
      <c r="C88" s="208" t="s">
        <v>288</v>
      </c>
      <c r="D88" s="207">
        <v>1863.748169703</v>
      </c>
      <c r="E88" s="207">
        <v>1863.748169703</v>
      </c>
      <c r="F88" s="207"/>
      <c r="G88" s="207">
        <v>1863.748169703</v>
      </c>
      <c r="H88" s="289">
        <v>38578</v>
      </c>
      <c r="I88" s="289">
        <v>38578</v>
      </c>
      <c r="J88" s="289">
        <v>42069</v>
      </c>
      <c r="K88" s="211">
        <v>9</v>
      </c>
      <c r="L88" s="211">
        <v>2</v>
      </c>
    </row>
    <row r="89" spans="1:12" s="155" customFormat="1" ht="17.100000000000001" customHeight="1" x14ac:dyDescent="0.25">
      <c r="A89" s="211">
        <v>72</v>
      </c>
      <c r="B89" s="211" t="s">
        <v>104</v>
      </c>
      <c r="C89" s="208" t="s">
        <v>287</v>
      </c>
      <c r="D89" s="207">
        <v>1861.7641685280003</v>
      </c>
      <c r="E89" s="207">
        <v>1861.7641685280003</v>
      </c>
      <c r="F89" s="207"/>
      <c r="G89" s="207">
        <v>1861.7641685280003</v>
      </c>
      <c r="H89" s="289">
        <v>38507</v>
      </c>
      <c r="I89" s="289">
        <v>38650</v>
      </c>
      <c r="J89" s="289">
        <v>42069</v>
      </c>
      <c r="K89" s="211">
        <v>9</v>
      </c>
      <c r="L89" s="211">
        <v>9</v>
      </c>
    </row>
    <row r="90" spans="1:12" s="155" customFormat="1" ht="17.100000000000001" customHeight="1" x14ac:dyDescent="0.25">
      <c r="A90" s="211">
        <v>73</v>
      </c>
      <c r="B90" s="211" t="s">
        <v>104</v>
      </c>
      <c r="C90" s="208" t="s">
        <v>286</v>
      </c>
      <c r="D90" s="207">
        <v>3679.0369708500002</v>
      </c>
      <c r="E90" s="207">
        <v>3679.0369708500002</v>
      </c>
      <c r="F90" s="207"/>
      <c r="G90" s="207">
        <v>3679.0369708500002</v>
      </c>
      <c r="H90" s="289">
        <v>40186</v>
      </c>
      <c r="I90" s="289">
        <v>40186</v>
      </c>
      <c r="J90" s="289">
        <v>43672</v>
      </c>
      <c r="K90" s="211">
        <v>9</v>
      </c>
      <c r="L90" s="211">
        <v>5</v>
      </c>
    </row>
    <row r="91" spans="1:12" s="155" customFormat="1" ht="17.100000000000001" customHeight="1" x14ac:dyDescent="0.25">
      <c r="A91" s="211">
        <v>74</v>
      </c>
      <c r="B91" s="211" t="s">
        <v>104</v>
      </c>
      <c r="C91" s="208" t="s">
        <v>285</v>
      </c>
      <c r="D91" s="207">
        <v>308.01361592700005</v>
      </c>
      <c r="E91" s="207">
        <v>308.01361592700005</v>
      </c>
      <c r="F91" s="207"/>
      <c r="G91" s="207">
        <v>308.01361592700005</v>
      </c>
      <c r="H91" s="289">
        <v>38457</v>
      </c>
      <c r="I91" s="289">
        <v>38457</v>
      </c>
      <c r="J91" s="289">
        <v>43341</v>
      </c>
      <c r="K91" s="211">
        <v>12</v>
      </c>
      <c r="L91" s="211">
        <v>8</v>
      </c>
    </row>
    <row r="92" spans="1:12" s="155" customFormat="1" ht="17.100000000000001" customHeight="1" x14ac:dyDescent="0.25">
      <c r="A92" s="211">
        <v>75</v>
      </c>
      <c r="B92" s="211" t="s">
        <v>104</v>
      </c>
      <c r="C92" s="208" t="s">
        <v>284</v>
      </c>
      <c r="D92" s="207">
        <v>2661.6270550589998</v>
      </c>
      <c r="E92" s="207">
        <v>2661.6270550589998</v>
      </c>
      <c r="F92" s="207"/>
      <c r="G92" s="207">
        <v>2661.6270550589998</v>
      </c>
      <c r="H92" s="289">
        <v>38290</v>
      </c>
      <c r="I92" s="289">
        <v>38404</v>
      </c>
      <c r="J92" s="289">
        <v>43341</v>
      </c>
      <c r="K92" s="211">
        <v>13</v>
      </c>
      <c r="L92" s="211">
        <v>10</v>
      </c>
    </row>
    <row r="93" spans="1:12" s="155" customFormat="1" ht="17.100000000000001" customHeight="1" x14ac:dyDescent="0.25">
      <c r="A93" s="211">
        <v>76</v>
      </c>
      <c r="B93" s="211" t="s">
        <v>104</v>
      </c>
      <c r="C93" s="208" t="s">
        <v>283</v>
      </c>
      <c r="D93" s="207">
        <v>858.27788759700002</v>
      </c>
      <c r="E93" s="207">
        <v>858.27788759700002</v>
      </c>
      <c r="F93" s="207"/>
      <c r="G93" s="207">
        <v>858.27788759700002</v>
      </c>
      <c r="H93" s="289">
        <v>38596</v>
      </c>
      <c r="I93" s="289">
        <v>38714</v>
      </c>
      <c r="J93" s="289">
        <v>42384</v>
      </c>
      <c r="K93" s="211">
        <v>9</v>
      </c>
      <c r="L93" s="211">
        <v>4</v>
      </c>
    </row>
    <row r="94" spans="1:12" s="155" customFormat="1" ht="17.100000000000001" customHeight="1" x14ac:dyDescent="0.25">
      <c r="A94" s="211">
        <v>77</v>
      </c>
      <c r="B94" s="211" t="s">
        <v>104</v>
      </c>
      <c r="C94" s="208" t="s">
        <v>282</v>
      </c>
      <c r="D94" s="207">
        <v>2842.5135898889998</v>
      </c>
      <c r="E94" s="207">
        <v>2842.5135898889998</v>
      </c>
      <c r="F94" s="207"/>
      <c r="G94" s="207">
        <v>2842.5135898889998</v>
      </c>
      <c r="H94" s="289">
        <v>38449</v>
      </c>
      <c r="I94" s="289">
        <v>38449</v>
      </c>
      <c r="J94" s="289">
        <v>43341</v>
      </c>
      <c r="K94" s="211">
        <v>12</v>
      </c>
      <c r="L94" s="211">
        <v>8</v>
      </c>
    </row>
    <row r="95" spans="1:12" s="155" customFormat="1" ht="17.100000000000001" customHeight="1" x14ac:dyDescent="0.25">
      <c r="A95" s="211">
        <v>78</v>
      </c>
      <c r="B95" s="211" t="s">
        <v>104</v>
      </c>
      <c r="C95" s="208" t="s">
        <v>281</v>
      </c>
      <c r="D95" s="207">
        <v>220.82051833200001</v>
      </c>
      <c r="E95" s="207">
        <v>220.82051833200001</v>
      </c>
      <c r="F95" s="207"/>
      <c r="G95" s="207">
        <v>220.82051833200001</v>
      </c>
      <c r="H95" s="289">
        <v>38088</v>
      </c>
      <c r="I95" s="289">
        <v>38088</v>
      </c>
      <c r="J95" s="289">
        <v>41780</v>
      </c>
      <c r="K95" s="211">
        <v>10</v>
      </c>
      <c r="L95" s="211">
        <v>1</v>
      </c>
    </row>
    <row r="96" spans="1:12" s="155" customFormat="1" ht="17.100000000000001" customHeight="1" x14ac:dyDescent="0.25">
      <c r="A96" s="211">
        <v>79</v>
      </c>
      <c r="B96" s="211" t="s">
        <v>104</v>
      </c>
      <c r="C96" s="208" t="s">
        <v>280</v>
      </c>
      <c r="D96" s="207">
        <v>5716.4649861780008</v>
      </c>
      <c r="E96" s="207">
        <v>5716.4649861780008</v>
      </c>
      <c r="F96" s="207"/>
      <c r="G96" s="207">
        <v>5716.4649861780008</v>
      </c>
      <c r="H96" s="289">
        <v>39588</v>
      </c>
      <c r="I96" s="289">
        <v>39272</v>
      </c>
      <c r="J96" s="289">
        <v>43341</v>
      </c>
      <c r="K96" s="211">
        <v>10</v>
      </c>
      <c r="L96" s="211">
        <v>3</v>
      </c>
    </row>
    <row r="97" spans="1:12" s="155" customFormat="1" ht="17.100000000000001" customHeight="1" x14ac:dyDescent="0.25">
      <c r="A97" s="211">
        <v>80</v>
      </c>
      <c r="B97" s="211" t="s">
        <v>104</v>
      </c>
      <c r="C97" s="208" t="s">
        <v>279</v>
      </c>
      <c r="D97" s="207">
        <v>1985.7634469910001</v>
      </c>
      <c r="E97" s="207">
        <v>1985.7634469910001</v>
      </c>
      <c r="F97" s="207"/>
      <c r="G97" s="207">
        <v>1985.7634469910001</v>
      </c>
      <c r="H97" s="289">
        <v>38579</v>
      </c>
      <c r="I97" s="289">
        <v>39030</v>
      </c>
      <c r="J97" s="289">
        <v>42475</v>
      </c>
      <c r="K97" s="211">
        <v>10</v>
      </c>
      <c r="L97" s="211">
        <v>8</v>
      </c>
    </row>
    <row r="98" spans="1:12" s="155" customFormat="1" ht="17.100000000000001" customHeight="1" x14ac:dyDescent="0.25">
      <c r="A98" s="211">
        <v>82</v>
      </c>
      <c r="B98" s="211" t="s">
        <v>104</v>
      </c>
      <c r="C98" s="208" t="s">
        <v>278</v>
      </c>
      <c r="D98" s="207">
        <v>200.34264259800003</v>
      </c>
      <c r="E98" s="207">
        <v>200.34264259800003</v>
      </c>
      <c r="F98" s="207"/>
      <c r="G98" s="207">
        <v>200.34264259800003</v>
      </c>
      <c r="H98" s="289">
        <v>38659</v>
      </c>
      <c r="I98" s="289">
        <v>38659</v>
      </c>
      <c r="J98" s="289">
        <v>42069</v>
      </c>
      <c r="K98" s="211">
        <v>9</v>
      </c>
      <c r="L98" s="211">
        <v>0</v>
      </c>
    </row>
    <row r="99" spans="1:12" s="155" customFormat="1" ht="17.100000000000001" customHeight="1" x14ac:dyDescent="0.25">
      <c r="A99" s="211">
        <v>83</v>
      </c>
      <c r="B99" s="211" t="s">
        <v>104</v>
      </c>
      <c r="C99" s="208" t="s">
        <v>277</v>
      </c>
      <c r="D99" s="207">
        <v>60.826875183000006</v>
      </c>
      <c r="E99" s="207">
        <v>60.826875183000006</v>
      </c>
      <c r="F99" s="207"/>
      <c r="G99" s="207">
        <v>60.826875183000006</v>
      </c>
      <c r="H99" s="289">
        <v>38589</v>
      </c>
      <c r="I99" s="289">
        <v>38589</v>
      </c>
      <c r="J99" s="289">
        <v>43341</v>
      </c>
      <c r="K99" s="211">
        <v>12</v>
      </c>
      <c r="L99" s="211">
        <v>8</v>
      </c>
    </row>
    <row r="100" spans="1:12" s="155" customFormat="1" ht="17.100000000000001" customHeight="1" x14ac:dyDescent="0.25">
      <c r="A100" s="211">
        <v>84</v>
      </c>
      <c r="B100" s="211" t="s">
        <v>104</v>
      </c>
      <c r="C100" s="208" t="s">
        <v>276</v>
      </c>
      <c r="D100" s="207">
        <v>1476.58799178</v>
      </c>
      <c r="E100" s="207">
        <v>1476.58799178</v>
      </c>
      <c r="F100" s="207"/>
      <c r="G100" s="207">
        <v>1476.58799178</v>
      </c>
      <c r="H100" s="289">
        <v>39114</v>
      </c>
      <c r="I100" s="289">
        <v>39114</v>
      </c>
      <c r="J100" s="289">
        <v>42475</v>
      </c>
      <c r="K100" s="211">
        <v>9</v>
      </c>
      <c r="L100" s="211">
        <v>1</v>
      </c>
    </row>
    <row r="101" spans="1:12" s="155" customFormat="1" ht="17.100000000000001" customHeight="1" x14ac:dyDescent="0.25">
      <c r="A101" s="211">
        <v>87</v>
      </c>
      <c r="B101" s="211" t="s">
        <v>104</v>
      </c>
      <c r="C101" s="208" t="s">
        <v>275</v>
      </c>
      <c r="D101" s="207">
        <v>3046.2772531230003</v>
      </c>
      <c r="E101" s="207">
        <v>3046.2772531230003</v>
      </c>
      <c r="F101" s="207"/>
      <c r="G101" s="207">
        <v>3046.2772531230003</v>
      </c>
      <c r="H101" s="289">
        <v>38488</v>
      </c>
      <c r="I101" s="289">
        <v>38703</v>
      </c>
      <c r="J101" s="289">
        <v>42069</v>
      </c>
      <c r="K101" s="211">
        <v>9</v>
      </c>
      <c r="L101" s="211">
        <v>6</v>
      </c>
    </row>
    <row r="102" spans="1:12" s="155" customFormat="1" ht="17.100000000000001" customHeight="1" x14ac:dyDescent="0.25">
      <c r="A102" s="211">
        <v>90</v>
      </c>
      <c r="B102" s="211" t="s">
        <v>104</v>
      </c>
      <c r="C102" s="208" t="s">
        <v>274</v>
      </c>
      <c r="D102" s="207">
        <v>612.99708349499997</v>
      </c>
      <c r="E102" s="207">
        <v>612.99708349499997</v>
      </c>
      <c r="F102" s="207"/>
      <c r="G102" s="207">
        <v>612.99708349499997</v>
      </c>
      <c r="H102" s="289">
        <v>38548</v>
      </c>
      <c r="I102" s="289">
        <v>38548</v>
      </c>
      <c r="J102" s="289">
        <v>42069</v>
      </c>
      <c r="K102" s="211">
        <v>9</v>
      </c>
      <c r="L102" s="211">
        <v>7</v>
      </c>
    </row>
    <row r="103" spans="1:12" s="155" customFormat="1" ht="17.100000000000001" customHeight="1" x14ac:dyDescent="0.25">
      <c r="A103" s="211">
        <v>91</v>
      </c>
      <c r="B103" s="211" t="s">
        <v>104</v>
      </c>
      <c r="C103" s="208" t="s">
        <v>273</v>
      </c>
      <c r="D103" s="207">
        <v>928.87715857500007</v>
      </c>
      <c r="E103" s="207">
        <v>928.87715857500007</v>
      </c>
      <c r="F103" s="207"/>
      <c r="G103" s="207">
        <v>928.87715857500007</v>
      </c>
      <c r="H103" s="289">
        <v>38862</v>
      </c>
      <c r="I103" s="289">
        <v>38872</v>
      </c>
      <c r="J103" s="289">
        <v>43341</v>
      </c>
      <c r="K103" s="211">
        <v>12</v>
      </c>
      <c r="L103" s="211">
        <v>1</v>
      </c>
    </row>
    <row r="104" spans="1:12" s="155" customFormat="1" ht="17.100000000000001" customHeight="1" x14ac:dyDescent="0.25">
      <c r="A104" s="211">
        <v>92</v>
      </c>
      <c r="B104" s="211" t="s">
        <v>104</v>
      </c>
      <c r="C104" s="208" t="s">
        <v>272</v>
      </c>
      <c r="D104" s="207">
        <v>1519.8849529649999</v>
      </c>
      <c r="E104" s="207">
        <v>1519.8849529649999</v>
      </c>
      <c r="F104" s="207"/>
      <c r="G104" s="207">
        <v>1519.8849529649999</v>
      </c>
      <c r="H104" s="289">
        <v>38510</v>
      </c>
      <c r="I104" s="289">
        <v>38700</v>
      </c>
      <c r="J104" s="289">
        <v>42384</v>
      </c>
      <c r="K104" s="211">
        <v>10</v>
      </c>
      <c r="L104" s="211">
        <v>4</v>
      </c>
    </row>
    <row r="105" spans="1:12" s="155" customFormat="1" ht="17.100000000000001" customHeight="1" x14ac:dyDescent="0.25">
      <c r="A105" s="211">
        <v>93</v>
      </c>
      <c r="B105" s="211" t="s">
        <v>104</v>
      </c>
      <c r="C105" s="208" t="s">
        <v>271</v>
      </c>
      <c r="D105" s="207">
        <v>1508.1219606509999</v>
      </c>
      <c r="E105" s="207">
        <v>1508.1219606509999</v>
      </c>
      <c r="F105" s="207"/>
      <c r="G105" s="207">
        <v>1508.1219606509999</v>
      </c>
      <c r="H105" s="289">
        <v>38651</v>
      </c>
      <c r="I105" s="289">
        <v>38651</v>
      </c>
      <c r="J105" s="289">
        <v>43341</v>
      </c>
      <c r="K105" s="211">
        <v>12</v>
      </c>
      <c r="L105" s="211">
        <v>9</v>
      </c>
    </row>
    <row r="106" spans="1:12" s="155" customFormat="1" ht="17.100000000000001" customHeight="1" x14ac:dyDescent="0.25">
      <c r="A106" s="211">
        <v>94</v>
      </c>
      <c r="B106" s="211" t="s">
        <v>104</v>
      </c>
      <c r="C106" s="208" t="s">
        <v>270</v>
      </c>
      <c r="D106" s="207">
        <v>666.84461255100007</v>
      </c>
      <c r="E106" s="207">
        <v>666.84461255100007</v>
      </c>
      <c r="F106" s="207"/>
      <c r="G106" s="207">
        <v>666.84461255100007</v>
      </c>
      <c r="H106" s="289">
        <v>38410</v>
      </c>
      <c r="I106" s="289">
        <v>38410</v>
      </c>
      <c r="J106" s="289">
        <v>42185</v>
      </c>
      <c r="K106" s="211">
        <v>10</v>
      </c>
      <c r="L106" s="211">
        <v>3</v>
      </c>
    </row>
    <row r="107" spans="1:12" s="155" customFormat="1" ht="17.100000000000001" customHeight="1" x14ac:dyDescent="0.25">
      <c r="A107" s="211">
        <v>95</v>
      </c>
      <c r="B107" s="211" t="s">
        <v>84</v>
      </c>
      <c r="C107" s="208" t="s">
        <v>269</v>
      </c>
      <c r="D107" s="207">
        <v>276.36982280100005</v>
      </c>
      <c r="E107" s="207">
        <v>276.36982280100005</v>
      </c>
      <c r="F107" s="207"/>
      <c r="G107" s="207">
        <v>276.36982280100005</v>
      </c>
      <c r="H107" s="289">
        <v>38628</v>
      </c>
      <c r="I107" s="289">
        <v>38628</v>
      </c>
      <c r="J107" s="289">
        <v>42069</v>
      </c>
      <c r="K107" s="211">
        <v>9</v>
      </c>
      <c r="L107" s="211">
        <v>0</v>
      </c>
    </row>
    <row r="108" spans="1:12" s="155" customFormat="1" ht="17.100000000000001" customHeight="1" x14ac:dyDescent="0.25">
      <c r="A108" s="211">
        <v>98</v>
      </c>
      <c r="B108" s="211" t="s">
        <v>84</v>
      </c>
      <c r="C108" s="208" t="s">
        <v>268</v>
      </c>
      <c r="D108" s="207">
        <v>176.40468451800004</v>
      </c>
      <c r="E108" s="207">
        <v>176.40468451800004</v>
      </c>
      <c r="F108" s="207"/>
      <c r="G108" s="207">
        <v>176.40468451800004</v>
      </c>
      <c r="H108" s="289">
        <v>38554</v>
      </c>
      <c r="I108" s="289">
        <v>38564</v>
      </c>
      <c r="J108" s="289">
        <v>42069</v>
      </c>
      <c r="K108" s="211">
        <v>9</v>
      </c>
      <c r="L108" s="211">
        <v>7</v>
      </c>
    </row>
    <row r="109" spans="1:12" s="155" customFormat="1" ht="17.100000000000001" customHeight="1" x14ac:dyDescent="0.25">
      <c r="A109" s="211">
        <v>99</v>
      </c>
      <c r="B109" s="211" t="s">
        <v>84</v>
      </c>
      <c r="C109" s="208" t="s">
        <v>267</v>
      </c>
      <c r="D109" s="207">
        <v>1248.854650002</v>
      </c>
      <c r="E109" s="207">
        <v>1248.854650002</v>
      </c>
      <c r="F109" s="207"/>
      <c r="G109" s="207">
        <v>1248.854650002</v>
      </c>
      <c r="H109" s="289">
        <v>38512</v>
      </c>
      <c r="I109" s="289">
        <v>38562</v>
      </c>
      <c r="J109" s="289">
        <v>43279</v>
      </c>
      <c r="K109" s="211">
        <v>13</v>
      </c>
      <c r="L109" s="211">
        <v>0</v>
      </c>
    </row>
    <row r="110" spans="1:12" s="155" customFormat="1" ht="17.100000000000001" customHeight="1" x14ac:dyDescent="0.25">
      <c r="A110" s="211">
        <v>100</v>
      </c>
      <c r="B110" s="211" t="s">
        <v>79</v>
      </c>
      <c r="C110" s="208" t="s">
        <v>266</v>
      </c>
      <c r="D110" s="207">
        <v>2019.3354556740003</v>
      </c>
      <c r="E110" s="207">
        <v>2019.3354556740003</v>
      </c>
      <c r="F110" s="207"/>
      <c r="G110" s="207">
        <v>2019.3354556740003</v>
      </c>
      <c r="H110" s="289">
        <v>38981</v>
      </c>
      <c r="I110" s="289">
        <v>39559</v>
      </c>
      <c r="J110" s="289">
        <v>43341</v>
      </c>
      <c r="K110" s="211">
        <v>11</v>
      </c>
      <c r="L110" s="211">
        <v>10</v>
      </c>
    </row>
    <row r="111" spans="1:12" s="155" customFormat="1" ht="17.100000000000001" customHeight="1" x14ac:dyDescent="0.25">
      <c r="A111" s="211">
        <v>101</v>
      </c>
      <c r="B111" s="211" t="s">
        <v>79</v>
      </c>
      <c r="C111" s="208" t="s">
        <v>265</v>
      </c>
      <c r="D111" s="207">
        <v>1484.036353233</v>
      </c>
      <c r="E111" s="207">
        <v>1484.036353233</v>
      </c>
      <c r="F111" s="207"/>
      <c r="G111" s="207">
        <v>1484.036353233</v>
      </c>
      <c r="H111" s="289">
        <v>38837</v>
      </c>
      <c r="I111" s="289">
        <v>39958</v>
      </c>
      <c r="J111" s="289">
        <v>43572</v>
      </c>
      <c r="K111" s="211">
        <v>12</v>
      </c>
      <c r="L111" s="211">
        <v>6</v>
      </c>
    </row>
    <row r="112" spans="1:12" s="155" customFormat="1" ht="17.100000000000001" customHeight="1" x14ac:dyDescent="0.25">
      <c r="A112" s="211">
        <v>102</v>
      </c>
      <c r="B112" s="211" t="s">
        <v>79</v>
      </c>
      <c r="C112" s="208" t="s">
        <v>264</v>
      </c>
      <c r="D112" s="207">
        <v>820.76205949200005</v>
      </c>
      <c r="E112" s="207">
        <v>820.76205949200005</v>
      </c>
      <c r="F112" s="207"/>
      <c r="G112" s="207">
        <v>820.76205949200005</v>
      </c>
      <c r="H112" s="289">
        <v>38945</v>
      </c>
      <c r="I112" s="289">
        <v>39060</v>
      </c>
      <c r="J112" s="289">
        <v>42626</v>
      </c>
      <c r="K112" s="211">
        <v>9</v>
      </c>
      <c r="L112" s="211">
        <v>11</v>
      </c>
    </row>
    <row r="113" spans="1:12" s="155" customFormat="1" ht="17.100000000000001" customHeight="1" x14ac:dyDescent="0.25">
      <c r="A113" s="211">
        <v>103</v>
      </c>
      <c r="B113" s="211" t="s">
        <v>79</v>
      </c>
      <c r="C113" s="208" t="s">
        <v>263</v>
      </c>
      <c r="D113" s="207">
        <v>390.76747776900004</v>
      </c>
      <c r="E113" s="207">
        <v>390.76747776900004</v>
      </c>
      <c r="F113" s="207"/>
      <c r="G113" s="207">
        <v>390.76747776900004</v>
      </c>
      <c r="H113" s="289">
        <v>38594</v>
      </c>
      <c r="I113" s="289">
        <v>38593</v>
      </c>
      <c r="J113" s="289">
        <v>42069</v>
      </c>
      <c r="K113" s="211">
        <v>9</v>
      </c>
      <c r="L113" s="211">
        <v>5</v>
      </c>
    </row>
    <row r="114" spans="1:12" s="155" customFormat="1" ht="17.100000000000001" customHeight="1" x14ac:dyDescent="0.25">
      <c r="A114" s="211">
        <v>104</v>
      </c>
      <c r="B114" s="211" t="s">
        <v>79</v>
      </c>
      <c r="C114" s="208" t="s">
        <v>262</v>
      </c>
      <c r="D114" s="207">
        <v>6427.5233716170005</v>
      </c>
      <c r="E114" s="207">
        <v>6427.5233716170005</v>
      </c>
      <c r="F114" s="207"/>
      <c r="G114" s="207">
        <v>6427.5233716170005</v>
      </c>
      <c r="H114" s="289">
        <v>38562</v>
      </c>
      <c r="I114" s="289">
        <v>42782</v>
      </c>
      <c r="J114" s="289">
        <v>49947</v>
      </c>
      <c r="K114" s="211">
        <v>31</v>
      </c>
      <c r="L114" s="211">
        <v>0</v>
      </c>
    </row>
    <row r="115" spans="1:12" s="155" customFormat="1" ht="17.100000000000001" customHeight="1" x14ac:dyDescent="0.25">
      <c r="A115" s="211">
        <v>105</v>
      </c>
      <c r="B115" s="211" t="s">
        <v>79</v>
      </c>
      <c r="C115" s="208" t="s">
        <v>261</v>
      </c>
      <c r="D115" s="207">
        <v>2669.7483967770004</v>
      </c>
      <c r="E115" s="207">
        <v>2669.7483967770004</v>
      </c>
      <c r="F115" s="207"/>
      <c r="G115" s="207">
        <v>2669.7483967770004</v>
      </c>
      <c r="H115" s="289">
        <v>38665</v>
      </c>
      <c r="I115" s="289">
        <v>38742</v>
      </c>
      <c r="J115" s="289">
        <v>43279</v>
      </c>
      <c r="K115" s="211">
        <v>12</v>
      </c>
      <c r="L115" s="211">
        <v>3</v>
      </c>
    </row>
    <row r="116" spans="1:12" s="155" customFormat="1" ht="17.100000000000001" customHeight="1" x14ac:dyDescent="0.25">
      <c r="A116" s="359" t="s">
        <v>687</v>
      </c>
      <c r="B116" s="359"/>
      <c r="C116" s="359"/>
      <c r="D116" s="274">
        <f>SUM(D117:D133)</f>
        <v>41848.490047626008</v>
      </c>
      <c r="E116" s="274">
        <f>SUM(E117:E133)</f>
        <v>41848.490047626008</v>
      </c>
      <c r="F116" s="274"/>
      <c r="G116" s="274">
        <f>SUM(G117:G133)</f>
        <v>41848.490047626008</v>
      </c>
      <c r="H116" s="277"/>
      <c r="I116" s="277"/>
      <c r="J116" s="284"/>
      <c r="K116" s="277"/>
      <c r="L116" s="277"/>
    </row>
    <row r="117" spans="1:12" s="155" customFormat="1" ht="17.100000000000001" customHeight="1" x14ac:dyDescent="0.25">
      <c r="A117" s="211">
        <v>106</v>
      </c>
      <c r="B117" s="211" t="s">
        <v>102</v>
      </c>
      <c r="C117" s="208" t="s">
        <v>260</v>
      </c>
      <c r="D117" s="207">
        <v>10421.526118356001</v>
      </c>
      <c r="E117" s="207">
        <v>10421.526118356001</v>
      </c>
      <c r="F117" s="207"/>
      <c r="G117" s="207">
        <v>10421.526118356001</v>
      </c>
      <c r="H117" s="289">
        <v>39052</v>
      </c>
      <c r="I117" s="289">
        <v>39052</v>
      </c>
      <c r="J117" s="289">
        <v>43341</v>
      </c>
      <c r="K117" s="211">
        <v>11</v>
      </c>
      <c r="L117" s="211">
        <v>5</v>
      </c>
    </row>
    <row r="118" spans="1:12" s="155" customFormat="1" ht="17.100000000000001" customHeight="1" x14ac:dyDescent="0.25">
      <c r="A118" s="211">
        <v>107</v>
      </c>
      <c r="B118" s="211" t="s">
        <v>124</v>
      </c>
      <c r="C118" s="208" t="s">
        <v>259</v>
      </c>
      <c r="D118" s="207">
        <v>660.21603665400005</v>
      </c>
      <c r="E118" s="207">
        <v>660.21603665400005</v>
      </c>
      <c r="F118" s="207"/>
      <c r="G118" s="207">
        <v>660.21603665400005</v>
      </c>
      <c r="H118" s="289">
        <v>39243</v>
      </c>
      <c r="I118" s="289">
        <v>39243</v>
      </c>
      <c r="J118" s="289">
        <v>43341</v>
      </c>
      <c r="K118" s="211">
        <v>10</v>
      </c>
      <c r="L118" s="211">
        <v>10</v>
      </c>
    </row>
    <row r="119" spans="1:12" s="155" customFormat="1" ht="17.100000000000001" customHeight="1" x14ac:dyDescent="0.25">
      <c r="A119" s="211">
        <v>108</v>
      </c>
      <c r="B119" s="211" t="s">
        <v>90</v>
      </c>
      <c r="C119" s="208" t="s">
        <v>258</v>
      </c>
      <c r="D119" s="207">
        <v>608.51542947300004</v>
      </c>
      <c r="E119" s="207">
        <v>608.51542947300004</v>
      </c>
      <c r="F119" s="207"/>
      <c r="G119" s="207">
        <v>608.51542947300004</v>
      </c>
      <c r="H119" s="289">
        <v>38754</v>
      </c>
      <c r="I119" s="289">
        <v>38814</v>
      </c>
      <c r="J119" s="289">
        <v>42384</v>
      </c>
      <c r="K119" s="211">
        <v>9</v>
      </c>
      <c r="L119" s="211">
        <v>10</v>
      </c>
    </row>
    <row r="120" spans="1:12" s="155" customFormat="1" ht="17.100000000000001" customHeight="1" x14ac:dyDescent="0.25">
      <c r="A120" s="211">
        <v>110</v>
      </c>
      <c r="B120" s="211" t="s">
        <v>104</v>
      </c>
      <c r="C120" s="208" t="s">
        <v>257</v>
      </c>
      <c r="D120" s="207">
        <v>519.13181399400003</v>
      </c>
      <c r="E120" s="207">
        <v>519.13181399400003</v>
      </c>
      <c r="F120" s="207"/>
      <c r="G120" s="207">
        <v>519.13181399400003</v>
      </c>
      <c r="H120" s="289">
        <v>39179</v>
      </c>
      <c r="I120" s="289">
        <v>39244</v>
      </c>
      <c r="J120" s="289">
        <v>42475</v>
      </c>
      <c r="K120" s="211">
        <v>9</v>
      </c>
      <c r="L120" s="211">
        <v>0</v>
      </c>
    </row>
    <row r="121" spans="1:12" s="155" customFormat="1" ht="17.100000000000001" customHeight="1" x14ac:dyDescent="0.25">
      <c r="A121" s="211">
        <v>111</v>
      </c>
      <c r="B121" s="211" t="s">
        <v>104</v>
      </c>
      <c r="C121" s="208" t="s">
        <v>256</v>
      </c>
      <c r="D121" s="207">
        <v>1441.8411678180003</v>
      </c>
      <c r="E121" s="207">
        <v>1441.8411678180003</v>
      </c>
      <c r="F121" s="207"/>
      <c r="G121" s="207">
        <v>1441.8411678180003</v>
      </c>
      <c r="H121" s="289">
        <v>40040</v>
      </c>
      <c r="I121" s="289">
        <v>40049</v>
      </c>
      <c r="J121" s="289">
        <v>43672</v>
      </c>
      <c r="K121" s="211">
        <v>9</v>
      </c>
      <c r="L121" s="211">
        <v>5</v>
      </c>
    </row>
    <row r="122" spans="1:12" s="155" customFormat="1" ht="17.100000000000001" customHeight="1" x14ac:dyDescent="0.25">
      <c r="A122" s="211">
        <v>112</v>
      </c>
      <c r="B122" s="211" t="s">
        <v>104</v>
      </c>
      <c r="C122" s="208" t="s">
        <v>255</v>
      </c>
      <c r="D122" s="207">
        <v>2423.2318293510002</v>
      </c>
      <c r="E122" s="207">
        <v>2423.2318293510002</v>
      </c>
      <c r="F122" s="207"/>
      <c r="G122" s="207">
        <v>2423.2318293510002</v>
      </c>
      <c r="H122" s="289">
        <v>38621</v>
      </c>
      <c r="I122" s="289">
        <v>40543</v>
      </c>
      <c r="J122" s="289">
        <v>43341</v>
      </c>
      <c r="K122" s="211">
        <v>12</v>
      </c>
      <c r="L122" s="211">
        <v>8</v>
      </c>
    </row>
    <row r="123" spans="1:12" s="155" customFormat="1" ht="17.100000000000001" customHeight="1" x14ac:dyDescent="0.25">
      <c r="A123" s="211">
        <v>113</v>
      </c>
      <c r="B123" s="211" t="s">
        <v>104</v>
      </c>
      <c r="C123" s="208" t="s">
        <v>254</v>
      </c>
      <c r="D123" s="207">
        <v>1633.8438605250003</v>
      </c>
      <c r="E123" s="207">
        <v>1633.8438605250003</v>
      </c>
      <c r="F123" s="207"/>
      <c r="G123" s="207">
        <v>1633.8438605250003</v>
      </c>
      <c r="H123" s="289">
        <v>39357</v>
      </c>
      <c r="I123" s="289">
        <v>39357</v>
      </c>
      <c r="J123" s="289">
        <v>42881</v>
      </c>
      <c r="K123" s="211">
        <v>9</v>
      </c>
      <c r="L123" s="211">
        <v>7</v>
      </c>
    </row>
    <row r="124" spans="1:12" s="155" customFormat="1" ht="17.100000000000001" customHeight="1" x14ac:dyDescent="0.25">
      <c r="A124" s="211">
        <v>114</v>
      </c>
      <c r="B124" s="211" t="s">
        <v>104</v>
      </c>
      <c r="C124" s="208" t="s">
        <v>253</v>
      </c>
      <c r="D124" s="207">
        <v>2000.3045709329999</v>
      </c>
      <c r="E124" s="207">
        <v>2000.3045709329999</v>
      </c>
      <c r="F124" s="207"/>
      <c r="G124" s="207">
        <v>2000.3045709329999</v>
      </c>
      <c r="H124" s="289">
        <v>38847</v>
      </c>
      <c r="I124" s="289">
        <v>38847</v>
      </c>
      <c r="J124" s="289">
        <v>43279</v>
      </c>
      <c r="K124" s="211">
        <v>11</v>
      </c>
      <c r="L124" s="211">
        <v>11</v>
      </c>
    </row>
    <row r="125" spans="1:12" s="155" customFormat="1" ht="17.100000000000001" customHeight="1" x14ac:dyDescent="0.25">
      <c r="A125" s="211">
        <v>117</v>
      </c>
      <c r="B125" s="211" t="s">
        <v>104</v>
      </c>
      <c r="C125" s="208" t="s">
        <v>252</v>
      </c>
      <c r="D125" s="207">
        <v>5497.0906344209998</v>
      </c>
      <c r="E125" s="207">
        <v>5497.0906344209998</v>
      </c>
      <c r="F125" s="207"/>
      <c r="G125" s="207">
        <v>5497.0906344209998</v>
      </c>
      <c r="H125" s="289">
        <v>39091</v>
      </c>
      <c r="I125" s="289">
        <v>39419</v>
      </c>
      <c r="J125" s="289">
        <v>43049</v>
      </c>
      <c r="K125" s="211">
        <v>10</v>
      </c>
      <c r="L125" s="211">
        <v>7</v>
      </c>
    </row>
    <row r="126" spans="1:12" s="155" customFormat="1" ht="17.100000000000001" customHeight="1" x14ac:dyDescent="0.25">
      <c r="A126" s="211">
        <v>118</v>
      </c>
      <c r="B126" s="211" t="s">
        <v>104</v>
      </c>
      <c r="C126" s="208" t="s">
        <v>251</v>
      </c>
      <c r="D126" s="207">
        <v>1722.359049786</v>
      </c>
      <c r="E126" s="207">
        <v>1722.359049786</v>
      </c>
      <c r="F126" s="207"/>
      <c r="G126" s="207">
        <v>1722.359049786</v>
      </c>
      <c r="H126" s="289">
        <v>39205</v>
      </c>
      <c r="I126" s="289">
        <v>39287</v>
      </c>
      <c r="J126" s="289">
        <v>42881</v>
      </c>
      <c r="K126" s="211">
        <v>9</v>
      </c>
      <c r="L126" s="211">
        <v>7</v>
      </c>
    </row>
    <row r="127" spans="1:12" s="155" customFormat="1" ht="17.100000000000001" customHeight="1" x14ac:dyDescent="0.25">
      <c r="A127" s="211">
        <v>122</v>
      </c>
      <c r="B127" s="211" t="s">
        <v>84</v>
      </c>
      <c r="C127" s="208" t="s">
        <v>250</v>
      </c>
      <c r="D127" s="207">
        <v>338.77840280400005</v>
      </c>
      <c r="E127" s="207">
        <v>338.77840280400005</v>
      </c>
      <c r="F127" s="207"/>
      <c r="G127" s="207">
        <v>338.77840280400005</v>
      </c>
      <c r="H127" s="289">
        <v>38842</v>
      </c>
      <c r="I127" s="289">
        <v>38905</v>
      </c>
      <c r="J127" s="289">
        <v>42384</v>
      </c>
      <c r="K127" s="211">
        <v>9</v>
      </c>
      <c r="L127" s="211">
        <v>6</v>
      </c>
    </row>
    <row r="128" spans="1:12" s="155" customFormat="1" ht="17.100000000000001" customHeight="1" x14ac:dyDescent="0.25">
      <c r="A128" s="211">
        <v>123</v>
      </c>
      <c r="B128" s="211" t="s">
        <v>84</v>
      </c>
      <c r="C128" s="208" t="s">
        <v>249</v>
      </c>
      <c r="D128" s="207">
        <v>124.724746674</v>
      </c>
      <c r="E128" s="207">
        <v>124.724746674</v>
      </c>
      <c r="F128" s="207"/>
      <c r="G128" s="207">
        <v>124.724746674</v>
      </c>
      <c r="H128" s="289">
        <v>38946</v>
      </c>
      <c r="I128" s="289">
        <v>39031</v>
      </c>
      <c r="J128" s="289">
        <v>42475</v>
      </c>
      <c r="K128" s="211">
        <v>9</v>
      </c>
      <c r="L128" s="211">
        <v>6</v>
      </c>
    </row>
    <row r="129" spans="1:12" s="155" customFormat="1" ht="17.100000000000001" customHeight="1" x14ac:dyDescent="0.25">
      <c r="A129" s="211">
        <v>124</v>
      </c>
      <c r="B129" s="211" t="s">
        <v>84</v>
      </c>
      <c r="C129" s="208" t="s">
        <v>248</v>
      </c>
      <c r="D129" s="207">
        <v>2299.1951772720004</v>
      </c>
      <c r="E129" s="207">
        <v>2299.1951772720004</v>
      </c>
      <c r="F129" s="207"/>
      <c r="G129" s="207">
        <v>2299.1951772720004</v>
      </c>
      <c r="H129" s="289">
        <v>38922</v>
      </c>
      <c r="I129" s="289">
        <v>39077</v>
      </c>
      <c r="J129" s="289">
        <v>43111</v>
      </c>
      <c r="K129" s="211">
        <v>11</v>
      </c>
      <c r="L129" s="211">
        <v>3</v>
      </c>
    </row>
    <row r="130" spans="1:12" s="155" customFormat="1" ht="17.100000000000001" customHeight="1" x14ac:dyDescent="0.25">
      <c r="A130" s="211">
        <v>126</v>
      </c>
      <c r="B130" s="211" t="s">
        <v>79</v>
      </c>
      <c r="C130" s="208" t="s">
        <v>247</v>
      </c>
      <c r="D130" s="207">
        <v>3837.6232539570005</v>
      </c>
      <c r="E130" s="207">
        <v>3837.6232539570005</v>
      </c>
      <c r="F130" s="207"/>
      <c r="G130" s="207">
        <v>3837.6232539570005</v>
      </c>
      <c r="H130" s="289">
        <v>38968</v>
      </c>
      <c r="I130" s="289">
        <v>39423</v>
      </c>
      <c r="J130" s="289">
        <v>43341</v>
      </c>
      <c r="K130" s="211">
        <v>11</v>
      </c>
      <c r="L130" s="211">
        <v>10</v>
      </c>
    </row>
    <row r="131" spans="1:12" s="155" customFormat="1" ht="17.100000000000001" customHeight="1" x14ac:dyDescent="0.25">
      <c r="A131" s="211">
        <v>127</v>
      </c>
      <c r="B131" s="211" t="s">
        <v>79</v>
      </c>
      <c r="C131" s="208" t="s">
        <v>246</v>
      </c>
      <c r="D131" s="207">
        <v>3251.3700155760002</v>
      </c>
      <c r="E131" s="207">
        <v>3251.3700155760002</v>
      </c>
      <c r="F131" s="207"/>
      <c r="G131" s="207">
        <v>3251.3700155760002</v>
      </c>
      <c r="H131" s="289">
        <v>39214</v>
      </c>
      <c r="I131" s="289">
        <v>39279</v>
      </c>
      <c r="J131" s="289">
        <v>43341</v>
      </c>
      <c r="K131" s="211">
        <v>10</v>
      </c>
      <c r="L131" s="211">
        <v>11</v>
      </c>
    </row>
    <row r="132" spans="1:12" s="155" customFormat="1" ht="17.100000000000001" customHeight="1" x14ac:dyDescent="0.25">
      <c r="A132" s="211">
        <v>128</v>
      </c>
      <c r="B132" s="211" t="s">
        <v>79</v>
      </c>
      <c r="C132" s="208" t="s">
        <v>245</v>
      </c>
      <c r="D132" s="207">
        <v>2941.6624169490001</v>
      </c>
      <c r="E132" s="207">
        <v>2941.6624169490001</v>
      </c>
      <c r="F132" s="207"/>
      <c r="G132" s="207">
        <v>2941.6624169490001</v>
      </c>
      <c r="H132" s="289">
        <v>38994</v>
      </c>
      <c r="I132" s="289">
        <v>39421</v>
      </c>
      <c r="J132" s="289">
        <v>43049</v>
      </c>
      <c r="K132" s="211">
        <v>11</v>
      </c>
      <c r="L132" s="211">
        <v>1</v>
      </c>
    </row>
    <row r="133" spans="1:12" s="155" customFormat="1" ht="17.100000000000001" customHeight="1" x14ac:dyDescent="0.25">
      <c r="A133" s="211">
        <v>130</v>
      </c>
      <c r="B133" s="211" t="s">
        <v>79</v>
      </c>
      <c r="C133" s="208" t="s">
        <v>244</v>
      </c>
      <c r="D133" s="207">
        <v>2127.075523083</v>
      </c>
      <c r="E133" s="207">
        <v>2127.075523083</v>
      </c>
      <c r="F133" s="207"/>
      <c r="G133" s="207">
        <v>2127.075523083</v>
      </c>
      <c r="H133" s="289">
        <v>38806</v>
      </c>
      <c r="I133" s="289">
        <v>40477</v>
      </c>
      <c r="J133" s="289">
        <v>46199</v>
      </c>
      <c r="K133" s="211">
        <v>19</v>
      </c>
      <c r="L133" s="211">
        <v>11</v>
      </c>
    </row>
    <row r="134" spans="1:12" s="155" customFormat="1" ht="17.100000000000001" customHeight="1" x14ac:dyDescent="0.25">
      <c r="A134" s="359" t="s">
        <v>686</v>
      </c>
      <c r="B134" s="359"/>
      <c r="C134" s="359"/>
      <c r="D134" s="274">
        <f>SUM(D135:D143)</f>
        <v>7475.7226105350001</v>
      </c>
      <c r="E134" s="274">
        <f>SUM(E135:E143)</f>
        <v>7475.7226105350001</v>
      </c>
      <c r="F134" s="274"/>
      <c r="G134" s="274">
        <f>SUM(G135:G143)</f>
        <v>7475.7226105350001</v>
      </c>
      <c r="H134" s="283"/>
      <c r="I134" s="283"/>
      <c r="J134" s="283"/>
      <c r="K134" s="277"/>
      <c r="L134" s="277"/>
    </row>
    <row r="135" spans="1:12" s="155" customFormat="1" ht="17.100000000000001" customHeight="1" x14ac:dyDescent="0.25">
      <c r="A135" s="211">
        <v>132</v>
      </c>
      <c r="B135" s="211" t="s">
        <v>579</v>
      </c>
      <c r="C135" s="208" t="s">
        <v>242</v>
      </c>
      <c r="D135" s="207">
        <v>321.74339478300004</v>
      </c>
      <c r="E135" s="207">
        <v>321.74339478300004</v>
      </c>
      <c r="F135" s="207"/>
      <c r="G135" s="207">
        <v>321.74339478300004</v>
      </c>
      <c r="H135" s="289">
        <v>39087</v>
      </c>
      <c r="I135" s="289">
        <v>39087</v>
      </c>
      <c r="J135" s="289">
        <v>44580</v>
      </c>
      <c r="K135" s="211">
        <v>14</v>
      </c>
      <c r="L135" s="211">
        <v>6</v>
      </c>
    </row>
    <row r="136" spans="1:12" s="155" customFormat="1" ht="17.100000000000001" customHeight="1" x14ac:dyDescent="0.25">
      <c r="A136" s="211">
        <v>136</v>
      </c>
      <c r="B136" s="211" t="s">
        <v>90</v>
      </c>
      <c r="C136" s="208" t="s">
        <v>241</v>
      </c>
      <c r="D136" s="207">
        <v>100.742525199</v>
      </c>
      <c r="E136" s="207">
        <v>100.742525199</v>
      </c>
      <c r="F136" s="207"/>
      <c r="G136" s="207">
        <v>100.742525199</v>
      </c>
      <c r="H136" s="289">
        <v>39000</v>
      </c>
      <c r="I136" s="289">
        <v>39045</v>
      </c>
      <c r="J136" s="289">
        <v>42643</v>
      </c>
      <c r="K136" s="211">
        <v>9</v>
      </c>
      <c r="L136" s="211">
        <v>6</v>
      </c>
    </row>
    <row r="137" spans="1:12" s="155" customFormat="1" ht="17.100000000000001" customHeight="1" x14ac:dyDescent="0.25">
      <c r="A137" s="211">
        <v>138</v>
      </c>
      <c r="B137" s="211" t="s">
        <v>84</v>
      </c>
      <c r="C137" s="208" t="s">
        <v>240</v>
      </c>
      <c r="D137" s="207">
        <v>814.58828752500006</v>
      </c>
      <c r="E137" s="207">
        <v>814.58828752500006</v>
      </c>
      <c r="F137" s="207"/>
      <c r="G137" s="207">
        <v>814.58828752500006</v>
      </c>
      <c r="H137" s="289">
        <v>39275</v>
      </c>
      <c r="I137" s="289">
        <v>39275</v>
      </c>
      <c r="J137" s="289">
        <v>42789</v>
      </c>
      <c r="K137" s="211">
        <v>9</v>
      </c>
      <c r="L137" s="211">
        <v>5</v>
      </c>
    </row>
    <row r="138" spans="1:12" s="155" customFormat="1" ht="17.100000000000001" customHeight="1" x14ac:dyDescent="0.25">
      <c r="A138" s="211">
        <v>139</v>
      </c>
      <c r="B138" s="211" t="s">
        <v>84</v>
      </c>
      <c r="C138" s="208" t="s">
        <v>239</v>
      </c>
      <c r="D138" s="207">
        <v>224.92462816800003</v>
      </c>
      <c r="E138" s="207">
        <v>224.92462816800003</v>
      </c>
      <c r="F138" s="207"/>
      <c r="G138" s="207">
        <v>224.92462816800003</v>
      </c>
      <c r="H138" s="289">
        <v>40015</v>
      </c>
      <c r="I138" s="289">
        <v>40527</v>
      </c>
      <c r="J138" s="289">
        <v>43572</v>
      </c>
      <c r="K138" s="211">
        <v>9</v>
      </c>
      <c r="L138" s="211">
        <v>9</v>
      </c>
    </row>
    <row r="139" spans="1:12" s="155" customFormat="1" ht="17.100000000000001" customHeight="1" x14ac:dyDescent="0.25">
      <c r="A139" s="211">
        <v>140</v>
      </c>
      <c r="B139" s="211" t="s">
        <v>84</v>
      </c>
      <c r="C139" s="208" t="s">
        <v>238</v>
      </c>
      <c r="D139" s="207">
        <v>534.55013831700001</v>
      </c>
      <c r="E139" s="207">
        <v>534.55013831700001</v>
      </c>
      <c r="F139" s="207"/>
      <c r="G139" s="207">
        <v>534.55013831700001</v>
      </c>
      <c r="H139" s="289">
        <v>40270</v>
      </c>
      <c r="I139" s="289">
        <v>40336</v>
      </c>
      <c r="J139" s="289">
        <v>46283</v>
      </c>
      <c r="K139" s="211">
        <v>16</v>
      </c>
      <c r="L139" s="211">
        <v>3</v>
      </c>
    </row>
    <row r="140" spans="1:12" s="155" customFormat="1" ht="17.100000000000001" customHeight="1" x14ac:dyDescent="0.25">
      <c r="A140" s="211">
        <v>141</v>
      </c>
      <c r="B140" s="211" t="s">
        <v>84</v>
      </c>
      <c r="C140" s="208" t="s">
        <v>237</v>
      </c>
      <c r="D140" s="207">
        <v>303.672564432</v>
      </c>
      <c r="E140" s="207">
        <v>303.672564432</v>
      </c>
      <c r="F140" s="207"/>
      <c r="G140" s="207">
        <v>303.672564432</v>
      </c>
      <c r="H140" s="289">
        <v>39533</v>
      </c>
      <c r="I140" s="289">
        <v>39533</v>
      </c>
      <c r="J140" s="289">
        <v>43111</v>
      </c>
      <c r="K140" s="211">
        <v>9</v>
      </c>
      <c r="L140" s="211">
        <v>8</v>
      </c>
    </row>
    <row r="141" spans="1:12" s="155" customFormat="1" ht="17.100000000000001" customHeight="1" x14ac:dyDescent="0.25">
      <c r="A141" s="211">
        <v>142</v>
      </c>
      <c r="B141" s="211" t="s">
        <v>79</v>
      </c>
      <c r="C141" s="208" t="s">
        <v>236</v>
      </c>
      <c r="D141" s="207">
        <v>1471.227076332</v>
      </c>
      <c r="E141" s="207">
        <v>1471.227076332</v>
      </c>
      <c r="F141" s="207"/>
      <c r="G141" s="207">
        <v>1471.227076332</v>
      </c>
      <c r="H141" s="289">
        <v>39539</v>
      </c>
      <c r="I141" s="289">
        <v>39681</v>
      </c>
      <c r="J141" s="289">
        <v>43279</v>
      </c>
      <c r="K141" s="211">
        <v>9</v>
      </c>
      <c r="L141" s="211">
        <v>11</v>
      </c>
    </row>
    <row r="142" spans="1:12" s="155" customFormat="1" ht="17.100000000000001" customHeight="1" x14ac:dyDescent="0.25">
      <c r="A142" s="211">
        <v>143</v>
      </c>
      <c r="B142" s="211" t="s">
        <v>79</v>
      </c>
      <c r="C142" s="208" t="s">
        <v>235</v>
      </c>
      <c r="D142" s="207">
        <v>1810.3321253250001</v>
      </c>
      <c r="E142" s="207">
        <v>1810.3321253250001</v>
      </c>
      <c r="F142" s="207"/>
      <c r="G142" s="207">
        <v>1810.3321253250001</v>
      </c>
      <c r="H142" s="289">
        <v>39149</v>
      </c>
      <c r="I142" s="289">
        <v>39353</v>
      </c>
      <c r="J142" s="289">
        <v>43341</v>
      </c>
      <c r="K142" s="211">
        <v>11</v>
      </c>
      <c r="L142" s="211">
        <v>4</v>
      </c>
    </row>
    <row r="143" spans="1:12" s="155" customFormat="1" ht="17.100000000000001" customHeight="1" x14ac:dyDescent="0.25">
      <c r="A143" s="211">
        <v>144</v>
      </c>
      <c r="B143" s="211" t="s">
        <v>79</v>
      </c>
      <c r="C143" s="208" t="s">
        <v>234</v>
      </c>
      <c r="D143" s="207">
        <v>1893.9418704540001</v>
      </c>
      <c r="E143" s="207">
        <v>1893.9418704540001</v>
      </c>
      <c r="F143" s="207"/>
      <c r="G143" s="207">
        <v>1893.9418704540001</v>
      </c>
      <c r="H143" s="289">
        <v>38954</v>
      </c>
      <c r="I143" s="289">
        <v>39191</v>
      </c>
      <c r="J143" s="289">
        <v>43341</v>
      </c>
      <c r="K143" s="211">
        <v>11</v>
      </c>
      <c r="L143" s="211">
        <v>10</v>
      </c>
    </row>
    <row r="144" spans="1:12" s="155" customFormat="1" ht="17.100000000000001" customHeight="1" x14ac:dyDescent="0.25">
      <c r="A144" s="359" t="s">
        <v>685</v>
      </c>
      <c r="B144" s="359"/>
      <c r="C144" s="359"/>
      <c r="D144" s="274">
        <f>SUM(D145:D165)</f>
        <v>76179.063182607017</v>
      </c>
      <c r="E144" s="274">
        <f>SUM(E145:E165)</f>
        <v>76179.063182607017</v>
      </c>
      <c r="F144" s="274"/>
      <c r="G144" s="274">
        <f>SUM(G145:G165)</f>
        <v>76179.063182607017</v>
      </c>
      <c r="H144" s="283"/>
      <c r="I144" s="283"/>
      <c r="J144" s="283"/>
      <c r="K144" s="277"/>
      <c r="L144" s="277"/>
    </row>
    <row r="145" spans="1:12" s="155" customFormat="1" ht="17.100000000000001" customHeight="1" x14ac:dyDescent="0.25">
      <c r="A145" s="211">
        <v>146</v>
      </c>
      <c r="B145" s="211" t="s">
        <v>334</v>
      </c>
      <c r="C145" s="208" t="s">
        <v>232</v>
      </c>
      <c r="D145" s="207">
        <v>6318.8772884549999</v>
      </c>
      <c r="E145" s="207">
        <v>6318.8772884549999</v>
      </c>
      <c r="F145" s="207"/>
      <c r="G145" s="207">
        <v>6318.8772884549999</v>
      </c>
      <c r="H145" s="289">
        <v>41197</v>
      </c>
      <c r="I145" s="289">
        <v>41968</v>
      </c>
      <c r="J145" s="289">
        <v>52096</v>
      </c>
      <c r="K145" s="211">
        <v>29</v>
      </c>
      <c r="L145" s="211">
        <v>5</v>
      </c>
    </row>
    <row r="146" spans="1:12" s="155" customFormat="1" ht="17.100000000000001" customHeight="1" x14ac:dyDescent="0.25">
      <c r="A146" s="211">
        <v>147</v>
      </c>
      <c r="B146" s="211" t="s">
        <v>141</v>
      </c>
      <c r="C146" s="208" t="s">
        <v>231</v>
      </c>
      <c r="D146" s="207">
        <v>2703.631642884</v>
      </c>
      <c r="E146" s="207">
        <v>2703.631642884</v>
      </c>
      <c r="F146" s="207"/>
      <c r="G146" s="207">
        <v>2703.631642884</v>
      </c>
      <c r="H146" s="289">
        <v>40008</v>
      </c>
      <c r="I146" s="289">
        <v>40008</v>
      </c>
      <c r="J146" s="289">
        <v>43572</v>
      </c>
      <c r="K146" s="211">
        <v>9</v>
      </c>
      <c r="L146" s="211">
        <v>6</v>
      </c>
    </row>
    <row r="147" spans="1:12" s="155" customFormat="1" ht="17.100000000000001" customHeight="1" x14ac:dyDescent="0.25">
      <c r="A147" s="211">
        <v>148</v>
      </c>
      <c r="B147" s="211" t="s">
        <v>228</v>
      </c>
      <c r="C147" s="208" t="s">
        <v>230</v>
      </c>
      <c r="D147" s="207">
        <v>1630.0263144600001</v>
      </c>
      <c r="E147" s="207">
        <v>1630.0263144600001</v>
      </c>
      <c r="F147" s="207"/>
      <c r="G147" s="207">
        <v>1630.0263144600001</v>
      </c>
      <c r="H147" s="289">
        <v>39282</v>
      </c>
      <c r="I147" s="289">
        <v>39282</v>
      </c>
      <c r="J147" s="289">
        <v>43672</v>
      </c>
      <c r="K147" s="211">
        <v>11</v>
      </c>
      <c r="L147" s="211">
        <v>10</v>
      </c>
    </row>
    <row r="148" spans="1:12" s="155" customFormat="1" ht="17.100000000000001" customHeight="1" x14ac:dyDescent="0.25">
      <c r="A148" s="211">
        <v>149</v>
      </c>
      <c r="B148" s="211" t="s">
        <v>228</v>
      </c>
      <c r="C148" s="208" t="s">
        <v>229</v>
      </c>
      <c r="D148" s="207">
        <v>2753.8947202499999</v>
      </c>
      <c r="E148" s="207">
        <v>2753.8947202499999</v>
      </c>
      <c r="F148" s="207"/>
      <c r="G148" s="207">
        <v>2753.8947202499999</v>
      </c>
      <c r="H148" s="289">
        <v>39087</v>
      </c>
      <c r="I148" s="289">
        <v>39086</v>
      </c>
      <c r="J148" s="289">
        <v>43290</v>
      </c>
      <c r="K148" s="211">
        <v>10</v>
      </c>
      <c r="L148" s="211">
        <v>10</v>
      </c>
    </row>
    <row r="149" spans="1:12" s="155" customFormat="1" ht="17.100000000000001" customHeight="1" x14ac:dyDescent="0.25">
      <c r="A149" s="211">
        <v>150</v>
      </c>
      <c r="B149" s="211" t="s">
        <v>228</v>
      </c>
      <c r="C149" s="208" t="s">
        <v>227</v>
      </c>
      <c r="D149" s="207">
        <v>2237.4825434640002</v>
      </c>
      <c r="E149" s="207">
        <v>2237.4825434640002</v>
      </c>
      <c r="F149" s="207"/>
      <c r="G149" s="207">
        <v>2237.4825434640002</v>
      </c>
      <c r="H149" s="289">
        <v>39273</v>
      </c>
      <c r="I149" s="289">
        <v>40479</v>
      </c>
      <c r="J149" s="289">
        <v>46346</v>
      </c>
      <c r="K149" s="211">
        <v>19</v>
      </c>
      <c r="L149" s="211">
        <v>2</v>
      </c>
    </row>
    <row r="150" spans="1:12" s="155" customFormat="1" ht="17.100000000000001" customHeight="1" x14ac:dyDescent="0.25">
      <c r="A150" s="211">
        <v>151</v>
      </c>
      <c r="B150" s="211" t="s">
        <v>84</v>
      </c>
      <c r="C150" s="208" t="s">
        <v>226</v>
      </c>
      <c r="D150" s="207">
        <v>2933.3184627420001</v>
      </c>
      <c r="E150" s="207">
        <v>2933.3184627420001</v>
      </c>
      <c r="F150" s="207"/>
      <c r="G150" s="207">
        <v>2933.3184627420001</v>
      </c>
      <c r="H150" s="289">
        <v>40556</v>
      </c>
      <c r="I150" s="289">
        <v>41139</v>
      </c>
      <c r="J150" s="289">
        <v>46371</v>
      </c>
      <c r="K150" s="211">
        <v>15</v>
      </c>
      <c r="L150" s="211">
        <v>4</v>
      </c>
    </row>
    <row r="151" spans="1:12" s="155" customFormat="1" ht="17.100000000000001" customHeight="1" x14ac:dyDescent="0.25">
      <c r="A151" s="211">
        <v>152</v>
      </c>
      <c r="B151" s="211" t="s">
        <v>84</v>
      </c>
      <c r="C151" s="208" t="s">
        <v>225</v>
      </c>
      <c r="D151" s="207">
        <v>1967.8913013780002</v>
      </c>
      <c r="E151" s="207">
        <v>1967.8913013780002</v>
      </c>
      <c r="F151" s="207"/>
      <c r="G151" s="207">
        <v>1967.8913013780002</v>
      </c>
      <c r="H151" s="289">
        <v>39784</v>
      </c>
      <c r="I151" s="289">
        <v>40553</v>
      </c>
      <c r="J151" s="289">
        <v>46283</v>
      </c>
      <c r="K151" s="211">
        <v>17</v>
      </c>
      <c r="L151" s="211">
        <v>8</v>
      </c>
    </row>
    <row r="152" spans="1:12" s="155" customFormat="1" ht="17.100000000000001" customHeight="1" x14ac:dyDescent="0.25">
      <c r="A152" s="211">
        <v>156</v>
      </c>
      <c r="B152" s="211" t="s">
        <v>104</v>
      </c>
      <c r="C152" s="208" t="s">
        <v>224</v>
      </c>
      <c r="D152" s="207">
        <v>4588.3830781350007</v>
      </c>
      <c r="E152" s="207">
        <v>4588.3830781350007</v>
      </c>
      <c r="F152" s="207"/>
      <c r="G152" s="207">
        <v>4588.3830781350007</v>
      </c>
      <c r="H152" s="289">
        <v>39871</v>
      </c>
      <c r="I152" s="289">
        <v>40462</v>
      </c>
      <c r="J152" s="289">
        <v>46213</v>
      </c>
      <c r="K152" s="211">
        <v>17</v>
      </c>
      <c r="L152" s="211">
        <v>0</v>
      </c>
    </row>
    <row r="153" spans="1:12" s="155" customFormat="1" ht="17.100000000000001" customHeight="1" x14ac:dyDescent="0.25">
      <c r="A153" s="211">
        <v>157</v>
      </c>
      <c r="B153" s="211" t="s">
        <v>104</v>
      </c>
      <c r="C153" s="208" t="s">
        <v>223</v>
      </c>
      <c r="D153" s="207">
        <v>9821.050962831001</v>
      </c>
      <c r="E153" s="207">
        <v>9821.050962831001</v>
      </c>
      <c r="F153" s="207"/>
      <c r="G153" s="207">
        <v>9821.050962831001</v>
      </c>
      <c r="H153" s="289">
        <v>40150</v>
      </c>
      <c r="I153" s="289">
        <v>40232</v>
      </c>
      <c r="J153" s="289">
        <v>46353</v>
      </c>
      <c r="K153" s="211">
        <v>16</v>
      </c>
      <c r="L153" s="211">
        <v>9</v>
      </c>
    </row>
    <row r="154" spans="1:12" s="155" customFormat="1" ht="17.100000000000001" customHeight="1" x14ac:dyDescent="0.25">
      <c r="A154" s="211">
        <v>158</v>
      </c>
      <c r="B154" s="211" t="s">
        <v>104</v>
      </c>
      <c r="C154" s="208" t="s">
        <v>222</v>
      </c>
      <c r="D154" s="207">
        <v>1002.5666819100001</v>
      </c>
      <c r="E154" s="207">
        <v>1002.5666819100001</v>
      </c>
      <c r="F154" s="207"/>
      <c r="G154" s="207">
        <v>1002.5666819100001</v>
      </c>
      <c r="H154" s="289">
        <v>39058</v>
      </c>
      <c r="I154" s="289">
        <v>39058</v>
      </c>
      <c r="J154" s="289">
        <v>42643</v>
      </c>
      <c r="K154" s="211">
        <v>8</v>
      </c>
      <c r="L154" s="211">
        <v>9</v>
      </c>
    </row>
    <row r="155" spans="1:12" s="155" customFormat="1" ht="17.100000000000001" customHeight="1" x14ac:dyDescent="0.25">
      <c r="A155" s="211">
        <v>159</v>
      </c>
      <c r="B155" s="211" t="s">
        <v>104</v>
      </c>
      <c r="C155" s="208" t="s">
        <v>221</v>
      </c>
      <c r="D155" s="207">
        <v>58.006325286000006</v>
      </c>
      <c r="E155" s="207">
        <v>58.006325286000006</v>
      </c>
      <c r="F155" s="207"/>
      <c r="G155" s="207">
        <v>58.006325286000006</v>
      </c>
      <c r="H155" s="289">
        <v>39317</v>
      </c>
      <c r="I155" s="289">
        <v>39317</v>
      </c>
      <c r="J155" s="289">
        <v>42475</v>
      </c>
      <c r="K155" s="211">
        <v>8</v>
      </c>
      <c r="L155" s="211">
        <v>6</v>
      </c>
    </row>
    <row r="156" spans="1:12" s="297" customFormat="1" ht="17.100000000000001" customHeight="1" x14ac:dyDescent="0.25">
      <c r="A156" s="211">
        <v>160</v>
      </c>
      <c r="B156" s="211" t="s">
        <v>104</v>
      </c>
      <c r="C156" s="208" t="s">
        <v>220</v>
      </c>
      <c r="D156" s="207">
        <v>317.35590107400003</v>
      </c>
      <c r="E156" s="207">
        <v>317.35590107400003</v>
      </c>
      <c r="F156" s="207"/>
      <c r="G156" s="207">
        <v>317.35590107400003</v>
      </c>
      <c r="H156" s="289">
        <v>39190</v>
      </c>
      <c r="I156" s="289">
        <v>39190</v>
      </c>
      <c r="J156" s="289">
        <v>42475</v>
      </c>
      <c r="K156" s="211">
        <v>8</v>
      </c>
      <c r="L156" s="211">
        <v>6</v>
      </c>
    </row>
    <row r="157" spans="1:12" s="155" customFormat="1" ht="17.100000000000001" customHeight="1" x14ac:dyDescent="0.25">
      <c r="A157" s="211">
        <v>161</v>
      </c>
      <c r="B157" s="211" t="s">
        <v>104</v>
      </c>
      <c r="C157" s="208" t="s">
        <v>219</v>
      </c>
      <c r="D157" s="207">
        <v>560.55310645500003</v>
      </c>
      <c r="E157" s="207">
        <v>560.55310645500003</v>
      </c>
      <c r="F157" s="207"/>
      <c r="G157" s="207">
        <v>560.55310645500003</v>
      </c>
      <c r="H157" s="289">
        <v>39279</v>
      </c>
      <c r="I157" s="289">
        <v>39358</v>
      </c>
      <c r="J157" s="289">
        <v>43279</v>
      </c>
      <c r="K157" s="211">
        <v>10</v>
      </c>
      <c r="L157" s="211">
        <v>9</v>
      </c>
    </row>
    <row r="158" spans="1:12" s="155" customFormat="1" ht="17.100000000000001" customHeight="1" x14ac:dyDescent="0.25">
      <c r="A158" s="211">
        <v>162</v>
      </c>
      <c r="B158" s="211" t="s">
        <v>104</v>
      </c>
      <c r="C158" s="208" t="s">
        <v>218</v>
      </c>
      <c r="D158" s="207">
        <v>288.49310541000006</v>
      </c>
      <c r="E158" s="207">
        <v>288.49310541000006</v>
      </c>
      <c r="F158" s="207"/>
      <c r="G158" s="207">
        <v>288.49310541000006</v>
      </c>
      <c r="H158" s="289">
        <v>39583</v>
      </c>
      <c r="I158" s="289">
        <v>39619</v>
      </c>
      <c r="J158" s="289">
        <v>43279</v>
      </c>
      <c r="K158" s="211">
        <v>9</v>
      </c>
      <c r="L158" s="211">
        <v>11</v>
      </c>
    </row>
    <row r="159" spans="1:12" s="155" customFormat="1" ht="17.100000000000001" customHeight="1" x14ac:dyDescent="0.25">
      <c r="A159" s="211">
        <v>163</v>
      </c>
      <c r="B159" s="211" t="s">
        <v>84</v>
      </c>
      <c r="C159" s="208" t="s">
        <v>217</v>
      </c>
      <c r="D159" s="207">
        <v>545.29858613700003</v>
      </c>
      <c r="E159" s="207">
        <v>545.29858613700003</v>
      </c>
      <c r="F159" s="207"/>
      <c r="G159" s="207">
        <v>545.29858613700003</v>
      </c>
      <c r="H159" s="289">
        <v>39162</v>
      </c>
      <c r="I159" s="289">
        <v>39162</v>
      </c>
      <c r="J159" s="289">
        <v>42475</v>
      </c>
      <c r="K159" s="211">
        <v>9</v>
      </c>
      <c r="L159" s="211">
        <v>0</v>
      </c>
    </row>
    <row r="160" spans="1:12" s="155" customFormat="1" ht="17.100000000000001" customHeight="1" x14ac:dyDescent="0.25">
      <c r="A160" s="211">
        <v>164</v>
      </c>
      <c r="B160" s="211" t="s">
        <v>84</v>
      </c>
      <c r="C160" s="208" t="s">
        <v>216</v>
      </c>
      <c r="D160" s="207">
        <v>6493.0697846730009</v>
      </c>
      <c r="E160" s="207">
        <v>6493.0697846730009</v>
      </c>
      <c r="F160" s="207"/>
      <c r="G160" s="207">
        <v>6493.0697846730009</v>
      </c>
      <c r="H160" s="289">
        <v>40739</v>
      </c>
      <c r="I160" s="289">
        <v>41465</v>
      </c>
      <c r="J160" s="289">
        <v>46366</v>
      </c>
      <c r="K160" s="211">
        <v>15</v>
      </c>
      <c r="L160" s="211">
        <v>4</v>
      </c>
    </row>
    <row r="161" spans="1:12" s="155" customFormat="1" ht="17.100000000000001" customHeight="1" x14ac:dyDescent="0.25">
      <c r="A161" s="211">
        <v>165</v>
      </c>
      <c r="B161" s="211" t="s">
        <v>90</v>
      </c>
      <c r="C161" s="208" t="s">
        <v>215</v>
      </c>
      <c r="D161" s="207">
        <v>1147.0240697040001</v>
      </c>
      <c r="E161" s="207">
        <v>1147.0240697040001</v>
      </c>
      <c r="F161" s="207"/>
      <c r="G161" s="207">
        <v>1147.0240697040001</v>
      </c>
      <c r="H161" s="289">
        <v>39476</v>
      </c>
      <c r="I161" s="289">
        <v>39476</v>
      </c>
      <c r="J161" s="289">
        <v>43111</v>
      </c>
      <c r="K161" s="211">
        <v>9</v>
      </c>
      <c r="L161" s="211">
        <v>11</v>
      </c>
    </row>
    <row r="162" spans="1:12" s="155" customFormat="1" ht="17.100000000000001" customHeight="1" x14ac:dyDescent="0.25">
      <c r="A162" s="211">
        <v>166</v>
      </c>
      <c r="B162" s="211" t="s">
        <v>79</v>
      </c>
      <c r="C162" s="208" t="s">
        <v>214</v>
      </c>
      <c r="D162" s="207">
        <v>1161.0812210220001</v>
      </c>
      <c r="E162" s="207">
        <v>1161.0812210220001</v>
      </c>
      <c r="F162" s="207"/>
      <c r="G162" s="207">
        <v>1161.0812210220001</v>
      </c>
      <c r="H162" s="289">
        <v>39395</v>
      </c>
      <c r="I162" s="289">
        <v>40203</v>
      </c>
      <c r="J162" s="289">
        <v>46293</v>
      </c>
      <c r="K162" s="211">
        <v>18</v>
      </c>
      <c r="L162" s="211">
        <v>7</v>
      </c>
    </row>
    <row r="163" spans="1:12" s="155" customFormat="1" ht="17.100000000000001" customHeight="1" x14ac:dyDescent="0.25">
      <c r="A163" s="211">
        <v>167</v>
      </c>
      <c r="B163" s="211" t="s">
        <v>102</v>
      </c>
      <c r="C163" s="208" t="s">
        <v>213</v>
      </c>
      <c r="D163" s="207">
        <v>26315.208211320001</v>
      </c>
      <c r="E163" s="207">
        <v>26315.208211320001</v>
      </c>
      <c r="F163" s="207"/>
      <c r="G163" s="207">
        <v>26315.208211320001</v>
      </c>
      <c r="H163" s="289">
        <v>40184</v>
      </c>
      <c r="I163" s="289">
        <v>40184</v>
      </c>
      <c r="J163" s="289">
        <v>45548</v>
      </c>
      <c r="K163" s="211">
        <v>14</v>
      </c>
      <c r="L163" s="211">
        <v>5</v>
      </c>
    </row>
    <row r="164" spans="1:12" s="155" customFormat="1" ht="17.100000000000001" customHeight="1" x14ac:dyDescent="0.25">
      <c r="A164" s="211">
        <v>168</v>
      </c>
      <c r="B164" s="211" t="s">
        <v>79</v>
      </c>
      <c r="C164" s="208" t="s">
        <v>212</v>
      </c>
      <c r="D164" s="207">
        <v>2282.2473220110001</v>
      </c>
      <c r="E164" s="207">
        <v>2282.2473220110001</v>
      </c>
      <c r="F164" s="207"/>
      <c r="G164" s="207">
        <v>2282.2473220110001</v>
      </c>
      <c r="H164" s="289">
        <v>39286</v>
      </c>
      <c r="I164" s="289">
        <v>39286</v>
      </c>
      <c r="J164" s="289">
        <v>42881</v>
      </c>
      <c r="K164" s="211">
        <v>9</v>
      </c>
      <c r="L164" s="211">
        <v>5</v>
      </c>
    </row>
    <row r="165" spans="1:12" s="155" customFormat="1" ht="17.100000000000001" customHeight="1" x14ac:dyDescent="0.25">
      <c r="A165" s="211">
        <v>170</v>
      </c>
      <c r="B165" s="211" t="s">
        <v>90</v>
      </c>
      <c r="C165" s="208" t="s">
        <v>211</v>
      </c>
      <c r="D165" s="207">
        <v>1053.6025530060001</v>
      </c>
      <c r="E165" s="207">
        <v>1053.6025530060001</v>
      </c>
      <c r="F165" s="207"/>
      <c r="G165" s="207">
        <v>1053.6025530060001</v>
      </c>
      <c r="H165" s="289">
        <v>40893</v>
      </c>
      <c r="I165" s="289">
        <v>41040</v>
      </c>
      <c r="J165" s="289">
        <v>46129</v>
      </c>
      <c r="K165" s="211">
        <v>13</v>
      </c>
      <c r="L165" s="211">
        <v>11</v>
      </c>
    </row>
    <row r="166" spans="1:12" s="155" customFormat="1" ht="17.100000000000001" customHeight="1" x14ac:dyDescent="0.25">
      <c r="A166" s="359" t="s">
        <v>684</v>
      </c>
      <c r="B166" s="359"/>
      <c r="C166" s="359"/>
      <c r="D166" s="274">
        <f>SUM(D167:D190)</f>
        <v>247801.54593320098</v>
      </c>
      <c r="E166" s="274">
        <f>SUM(E167:E190)</f>
        <v>247801.54593320098</v>
      </c>
      <c r="F166" s="274"/>
      <c r="G166" s="274">
        <f>SUM(G167:G190)</f>
        <v>247801.54593320098</v>
      </c>
      <c r="H166" s="283"/>
      <c r="I166" s="283"/>
      <c r="J166" s="283"/>
      <c r="K166" s="277"/>
      <c r="L166" s="277"/>
    </row>
    <row r="167" spans="1:12" s="155" customFormat="1" ht="17.100000000000001" customHeight="1" x14ac:dyDescent="0.25">
      <c r="A167" s="211">
        <v>171</v>
      </c>
      <c r="B167" s="211" t="s">
        <v>102</v>
      </c>
      <c r="C167" s="208" t="s">
        <v>210</v>
      </c>
      <c r="D167" s="207">
        <v>108779.51741374801</v>
      </c>
      <c r="E167" s="207">
        <v>108779.51741374801</v>
      </c>
      <c r="F167" s="207"/>
      <c r="G167" s="207">
        <v>108779.51741374801</v>
      </c>
      <c r="H167" s="289">
        <v>42642</v>
      </c>
      <c r="I167" s="289">
        <v>43220</v>
      </c>
      <c r="J167" s="289">
        <v>49948</v>
      </c>
      <c r="K167" s="211">
        <v>19</v>
      </c>
      <c r="L167" s="211">
        <v>11</v>
      </c>
    </row>
    <row r="168" spans="1:12" s="155" customFormat="1" ht="17.100000000000001" customHeight="1" x14ac:dyDescent="0.25">
      <c r="A168" s="211">
        <v>176</v>
      </c>
      <c r="B168" s="211" t="s">
        <v>90</v>
      </c>
      <c r="C168" s="208" t="s">
        <v>209</v>
      </c>
      <c r="D168" s="207">
        <v>1517.3849642670002</v>
      </c>
      <c r="E168" s="207">
        <v>1517.3849642670002</v>
      </c>
      <c r="F168" s="207"/>
      <c r="G168" s="207">
        <v>1517.3849642670002</v>
      </c>
      <c r="H168" s="289">
        <v>41202</v>
      </c>
      <c r="I168" s="289">
        <v>41404</v>
      </c>
      <c r="J168" s="289">
        <v>46311</v>
      </c>
      <c r="K168" s="211">
        <v>13</v>
      </c>
      <c r="L168" s="211">
        <v>10</v>
      </c>
    </row>
    <row r="169" spans="1:12" s="155" customFormat="1" ht="17.100000000000001" customHeight="1" x14ac:dyDescent="0.25">
      <c r="A169" s="211">
        <v>177</v>
      </c>
      <c r="B169" s="211" t="s">
        <v>90</v>
      </c>
      <c r="C169" s="208" t="s">
        <v>208</v>
      </c>
      <c r="D169" s="207">
        <v>125.656103466</v>
      </c>
      <c r="E169" s="207">
        <v>125.656103466</v>
      </c>
      <c r="F169" s="207"/>
      <c r="G169" s="207">
        <v>125.656103466</v>
      </c>
      <c r="H169" s="289">
        <v>40297</v>
      </c>
      <c r="I169" s="289">
        <v>40296</v>
      </c>
      <c r="J169" s="289">
        <v>46283</v>
      </c>
      <c r="K169" s="211">
        <v>16</v>
      </c>
      <c r="L169" s="211">
        <v>3</v>
      </c>
    </row>
    <row r="170" spans="1:12" s="155" customFormat="1" ht="17.100000000000001" customHeight="1" x14ac:dyDescent="0.25">
      <c r="A170" s="211">
        <v>181</v>
      </c>
      <c r="B170" s="211" t="s">
        <v>104</v>
      </c>
      <c r="C170" s="208" t="s">
        <v>207</v>
      </c>
      <c r="D170" s="207">
        <v>15306.698616525</v>
      </c>
      <c r="E170" s="207">
        <v>15306.698616525</v>
      </c>
      <c r="F170" s="207"/>
      <c r="G170" s="207">
        <v>15306.698616525</v>
      </c>
      <c r="H170" s="289">
        <v>40631</v>
      </c>
      <c r="I170" s="289">
        <v>40764</v>
      </c>
      <c r="J170" s="289">
        <v>47340</v>
      </c>
      <c r="K170" s="211">
        <v>17</v>
      </c>
      <c r="L170" s="211">
        <v>11</v>
      </c>
    </row>
    <row r="171" spans="1:12" s="155" customFormat="1" ht="17.100000000000001" customHeight="1" x14ac:dyDescent="0.25">
      <c r="A171" s="211">
        <v>182</v>
      </c>
      <c r="B171" s="211" t="s">
        <v>104</v>
      </c>
      <c r="C171" s="208" t="s">
        <v>205</v>
      </c>
      <c r="D171" s="207">
        <v>2639.0852881200003</v>
      </c>
      <c r="E171" s="207">
        <v>2639.0852881200003</v>
      </c>
      <c r="F171" s="207"/>
      <c r="G171" s="207">
        <v>2639.0852881200003</v>
      </c>
      <c r="H171" s="289">
        <v>39713</v>
      </c>
      <c r="I171" s="289">
        <v>39710</v>
      </c>
      <c r="J171" s="289">
        <v>43111</v>
      </c>
      <c r="K171" s="211">
        <v>9</v>
      </c>
      <c r="L171" s="211">
        <v>6</v>
      </c>
    </row>
    <row r="172" spans="1:12" s="155" customFormat="1" ht="17.100000000000001" customHeight="1" x14ac:dyDescent="0.25">
      <c r="A172" s="211">
        <v>183</v>
      </c>
      <c r="B172" s="211" t="s">
        <v>104</v>
      </c>
      <c r="C172" s="208" t="s">
        <v>204</v>
      </c>
      <c r="D172" s="207">
        <v>463.37045743800002</v>
      </c>
      <c r="E172" s="207">
        <v>463.37045743800002</v>
      </c>
      <c r="F172" s="207"/>
      <c r="G172" s="207">
        <v>463.37045743800002</v>
      </c>
      <c r="H172" s="289">
        <v>39517</v>
      </c>
      <c r="I172" s="289">
        <v>39513</v>
      </c>
      <c r="J172" s="289">
        <v>43279</v>
      </c>
      <c r="K172" s="211">
        <v>9</v>
      </c>
      <c r="L172" s="211">
        <v>11</v>
      </c>
    </row>
    <row r="173" spans="1:12" s="155" customFormat="1" ht="17.100000000000001" customHeight="1" x14ac:dyDescent="0.25">
      <c r="A173" s="211">
        <v>185</v>
      </c>
      <c r="B173" s="211" t="s">
        <v>84</v>
      </c>
      <c r="C173" s="208" t="s">
        <v>203</v>
      </c>
      <c r="D173" s="207">
        <v>2009.1471998850002</v>
      </c>
      <c r="E173" s="207">
        <v>2009.1471998850002</v>
      </c>
      <c r="F173" s="207"/>
      <c r="G173" s="207">
        <v>2009.1471998850002</v>
      </c>
      <c r="H173" s="289">
        <v>40595</v>
      </c>
      <c r="I173" s="289">
        <v>41718</v>
      </c>
      <c r="J173" s="289">
        <v>46367</v>
      </c>
      <c r="K173" s="211">
        <v>15</v>
      </c>
      <c r="L173" s="211">
        <v>5</v>
      </c>
    </row>
    <row r="174" spans="1:12" s="155" customFormat="1" ht="17.100000000000001" customHeight="1" x14ac:dyDescent="0.25">
      <c r="A174" s="211">
        <v>188</v>
      </c>
      <c r="B174" s="211" t="s">
        <v>84</v>
      </c>
      <c r="C174" s="208" t="s">
        <v>202</v>
      </c>
      <c r="D174" s="207">
        <v>17551.197153459001</v>
      </c>
      <c r="E174" s="207">
        <v>17551.197153459001</v>
      </c>
      <c r="F174" s="207"/>
      <c r="G174" s="207">
        <v>17551.197153459001</v>
      </c>
      <c r="H174" s="289">
        <v>39935</v>
      </c>
      <c r="I174" s="289">
        <v>45656</v>
      </c>
      <c r="J174" s="289">
        <v>51639</v>
      </c>
      <c r="K174" s="211">
        <v>32</v>
      </c>
      <c r="L174" s="211">
        <v>0</v>
      </c>
    </row>
    <row r="175" spans="1:12" s="155" customFormat="1" ht="17.100000000000001" customHeight="1" x14ac:dyDescent="0.25">
      <c r="A175" s="211">
        <v>189</v>
      </c>
      <c r="B175" s="211" t="s">
        <v>84</v>
      </c>
      <c r="C175" s="208" t="s">
        <v>201</v>
      </c>
      <c r="D175" s="207">
        <v>853.00938548100009</v>
      </c>
      <c r="E175" s="207">
        <v>853.00938548100009</v>
      </c>
      <c r="F175" s="207"/>
      <c r="G175" s="207">
        <v>853.00938548100009</v>
      </c>
      <c r="H175" s="289">
        <v>40631</v>
      </c>
      <c r="I175" s="289">
        <v>40946</v>
      </c>
      <c r="J175" s="289">
        <v>46276</v>
      </c>
      <c r="K175" s="211">
        <v>15</v>
      </c>
      <c r="L175" s="211">
        <v>2</v>
      </c>
    </row>
    <row r="176" spans="1:12" s="155" customFormat="1" ht="17.100000000000001" customHeight="1" x14ac:dyDescent="0.25">
      <c r="A176" s="211">
        <v>190</v>
      </c>
      <c r="B176" s="211" t="s">
        <v>84</v>
      </c>
      <c r="C176" s="208" t="s">
        <v>200</v>
      </c>
      <c r="D176" s="207">
        <v>5221.3779316530008</v>
      </c>
      <c r="E176" s="207">
        <v>5221.3779316530008</v>
      </c>
      <c r="F176" s="207"/>
      <c r="G176" s="207">
        <v>5221.3779316530008</v>
      </c>
      <c r="H176" s="289">
        <v>40541</v>
      </c>
      <c r="I176" s="289">
        <v>42737</v>
      </c>
      <c r="J176" s="289">
        <v>49947</v>
      </c>
      <c r="K176" s="211">
        <v>25</v>
      </c>
      <c r="L176" s="211">
        <v>4</v>
      </c>
    </row>
    <row r="177" spans="1:12" s="155" customFormat="1" ht="17.100000000000001" customHeight="1" x14ac:dyDescent="0.25">
      <c r="A177" s="211">
        <v>191</v>
      </c>
      <c r="B177" s="211" t="s">
        <v>84</v>
      </c>
      <c r="C177" s="208" t="s">
        <v>199</v>
      </c>
      <c r="D177" s="207">
        <v>579.12231711600009</v>
      </c>
      <c r="E177" s="207">
        <v>579.12231711600009</v>
      </c>
      <c r="F177" s="207"/>
      <c r="G177" s="207">
        <v>579.12231711600009</v>
      </c>
      <c r="H177" s="289">
        <v>40246</v>
      </c>
      <c r="I177" s="289">
        <v>40756</v>
      </c>
      <c r="J177" s="289">
        <v>45548</v>
      </c>
      <c r="K177" s="211">
        <v>14</v>
      </c>
      <c r="L177" s="211">
        <v>5</v>
      </c>
    </row>
    <row r="178" spans="1:12" s="155" customFormat="1" ht="17.100000000000001" customHeight="1" x14ac:dyDescent="0.25">
      <c r="A178" s="211">
        <v>192</v>
      </c>
      <c r="B178" s="211" t="s">
        <v>84</v>
      </c>
      <c r="C178" s="208" t="s">
        <v>198</v>
      </c>
      <c r="D178" s="207">
        <v>8070.2239154580011</v>
      </c>
      <c r="E178" s="207">
        <v>8070.2239154580011</v>
      </c>
      <c r="F178" s="207"/>
      <c r="G178" s="207">
        <v>8070.2239154580011</v>
      </c>
      <c r="H178" s="289">
        <v>40323</v>
      </c>
      <c r="I178" s="289">
        <v>42171</v>
      </c>
      <c r="J178" s="289">
        <v>46276</v>
      </c>
      <c r="K178" s="211">
        <v>16</v>
      </c>
      <c r="L178" s="211">
        <v>3</v>
      </c>
    </row>
    <row r="179" spans="1:12" s="155" customFormat="1" ht="17.100000000000001" customHeight="1" x14ac:dyDescent="0.25">
      <c r="A179" s="211">
        <v>193</v>
      </c>
      <c r="B179" s="211" t="s">
        <v>84</v>
      </c>
      <c r="C179" s="208" t="s">
        <v>197</v>
      </c>
      <c r="D179" s="207">
        <v>712.10164715999997</v>
      </c>
      <c r="E179" s="207">
        <v>712.10164715999997</v>
      </c>
      <c r="F179" s="207"/>
      <c r="G179" s="207">
        <v>712.10164715999997</v>
      </c>
      <c r="H179" s="289">
        <v>40423</v>
      </c>
      <c r="I179" s="289">
        <v>40423</v>
      </c>
      <c r="J179" s="289">
        <v>44022</v>
      </c>
      <c r="K179" s="211">
        <v>9</v>
      </c>
      <c r="L179" s="211">
        <v>6</v>
      </c>
    </row>
    <row r="180" spans="1:12" s="155" customFormat="1" ht="17.100000000000001" customHeight="1" x14ac:dyDescent="0.25">
      <c r="A180" s="211">
        <v>194</v>
      </c>
      <c r="B180" s="211" t="s">
        <v>84</v>
      </c>
      <c r="C180" s="208" t="s">
        <v>196</v>
      </c>
      <c r="D180" s="207">
        <v>13760.419253904001</v>
      </c>
      <c r="E180" s="207">
        <v>13760.419253904001</v>
      </c>
      <c r="F180" s="207"/>
      <c r="G180" s="207">
        <v>13760.419253904001</v>
      </c>
      <c r="H180" s="289">
        <v>40631</v>
      </c>
      <c r="I180" s="289">
        <v>41261</v>
      </c>
      <c r="J180" s="289">
        <v>46129</v>
      </c>
      <c r="K180" s="211">
        <v>14</v>
      </c>
      <c r="L180" s="211">
        <v>9</v>
      </c>
    </row>
    <row r="181" spans="1:12" s="155" customFormat="1" ht="17.100000000000001" customHeight="1" x14ac:dyDescent="0.25">
      <c r="A181" s="211">
        <v>195</v>
      </c>
      <c r="B181" s="211" t="s">
        <v>84</v>
      </c>
      <c r="C181" s="208" t="s">
        <v>195</v>
      </c>
      <c r="D181" s="207">
        <v>6491.7084350069999</v>
      </c>
      <c r="E181" s="207">
        <v>6491.7084350069999</v>
      </c>
      <c r="F181" s="207"/>
      <c r="G181" s="207">
        <v>6491.7084350069999</v>
      </c>
      <c r="H181" s="289">
        <v>39958</v>
      </c>
      <c r="I181" s="289">
        <v>41242</v>
      </c>
      <c r="J181" s="289">
        <v>46129</v>
      </c>
      <c r="K181" s="211">
        <v>16</v>
      </c>
      <c r="L181" s="211">
        <v>9</v>
      </c>
    </row>
    <row r="182" spans="1:12" s="155" customFormat="1" ht="17.100000000000001" customHeight="1" x14ac:dyDescent="0.25">
      <c r="A182" s="211">
        <v>197</v>
      </c>
      <c r="B182" s="211" t="s">
        <v>84</v>
      </c>
      <c r="C182" s="208" t="s">
        <v>194</v>
      </c>
      <c r="D182" s="207">
        <v>288.33956737200003</v>
      </c>
      <c r="E182" s="207">
        <v>288.33956737200003</v>
      </c>
      <c r="F182" s="207"/>
      <c r="G182" s="207">
        <v>288.33956737200003</v>
      </c>
      <c r="H182" s="289">
        <v>40487</v>
      </c>
      <c r="I182" s="289">
        <v>40548</v>
      </c>
      <c r="J182" s="289">
        <v>46346</v>
      </c>
      <c r="K182" s="211">
        <v>15</v>
      </c>
      <c r="L182" s="211">
        <v>11</v>
      </c>
    </row>
    <row r="183" spans="1:12" s="155" customFormat="1" ht="17.100000000000001" customHeight="1" x14ac:dyDescent="0.25">
      <c r="A183" s="211">
        <v>198</v>
      </c>
      <c r="B183" s="211" t="s">
        <v>84</v>
      </c>
      <c r="C183" s="208" t="s">
        <v>193</v>
      </c>
      <c r="D183" s="207">
        <v>6541.9859200590008</v>
      </c>
      <c r="E183" s="207">
        <v>6541.9859200590008</v>
      </c>
      <c r="F183" s="207"/>
      <c r="G183" s="207">
        <v>6541.9859200590008</v>
      </c>
      <c r="H183" s="289">
        <v>40826</v>
      </c>
      <c r="I183" s="289">
        <v>41540</v>
      </c>
      <c r="J183" s="289">
        <v>46129</v>
      </c>
      <c r="K183" s="211">
        <v>14</v>
      </c>
      <c r="L183" s="211">
        <v>3</v>
      </c>
    </row>
    <row r="184" spans="1:12" s="155" customFormat="1" ht="17.100000000000001" customHeight="1" x14ac:dyDescent="0.25">
      <c r="A184" s="211">
        <v>199</v>
      </c>
      <c r="B184" s="211" t="s">
        <v>84</v>
      </c>
      <c r="C184" s="208" t="s">
        <v>192</v>
      </c>
      <c r="D184" s="207">
        <v>600.74507390400004</v>
      </c>
      <c r="E184" s="207">
        <v>600.74507390400004</v>
      </c>
      <c r="F184" s="207"/>
      <c r="G184" s="207">
        <v>600.74507390400004</v>
      </c>
      <c r="H184" s="289">
        <v>39757</v>
      </c>
      <c r="I184" s="289">
        <v>40364</v>
      </c>
      <c r="J184" s="289">
        <v>46276</v>
      </c>
      <c r="K184" s="211">
        <v>17</v>
      </c>
      <c r="L184" s="211">
        <v>8</v>
      </c>
    </row>
    <row r="185" spans="1:12" s="155" customFormat="1" ht="17.100000000000001" customHeight="1" x14ac:dyDescent="0.25">
      <c r="A185" s="211">
        <v>200</v>
      </c>
      <c r="B185" s="211" t="s">
        <v>79</v>
      </c>
      <c r="C185" s="208" t="s">
        <v>191</v>
      </c>
      <c r="D185" s="207">
        <v>6180.3778910310002</v>
      </c>
      <c r="E185" s="207">
        <v>6180.3778910310002</v>
      </c>
      <c r="F185" s="207"/>
      <c r="G185" s="207">
        <v>6180.3778910310002</v>
      </c>
      <c r="H185" s="289">
        <v>40984</v>
      </c>
      <c r="I185" s="289">
        <v>41687</v>
      </c>
      <c r="J185" s="289">
        <v>46367</v>
      </c>
      <c r="K185" s="211">
        <v>14</v>
      </c>
      <c r="L185" s="211">
        <v>8</v>
      </c>
    </row>
    <row r="186" spans="1:12" s="155" customFormat="1" ht="17.100000000000001" customHeight="1" x14ac:dyDescent="0.25">
      <c r="A186" s="211">
        <v>201</v>
      </c>
      <c r="B186" s="211" t="s">
        <v>79</v>
      </c>
      <c r="C186" s="208" t="s">
        <v>190</v>
      </c>
      <c r="D186" s="207">
        <v>14237.026861185001</v>
      </c>
      <c r="E186" s="207">
        <v>14237.026861185001</v>
      </c>
      <c r="F186" s="207"/>
      <c r="G186" s="207">
        <v>14237.026861185001</v>
      </c>
      <c r="H186" s="289">
        <v>40092</v>
      </c>
      <c r="I186" s="289">
        <v>41802</v>
      </c>
      <c r="J186" s="289">
        <v>46142</v>
      </c>
      <c r="K186" s="211">
        <v>16</v>
      </c>
      <c r="L186" s="211">
        <v>2</v>
      </c>
    </row>
    <row r="187" spans="1:12" s="155" customFormat="1" ht="17.100000000000001" customHeight="1" x14ac:dyDescent="0.25">
      <c r="A187" s="211">
        <v>202</v>
      </c>
      <c r="B187" s="211" t="s">
        <v>79</v>
      </c>
      <c r="C187" s="208" t="s">
        <v>189</v>
      </c>
      <c r="D187" s="207">
        <v>16808.394965138999</v>
      </c>
      <c r="E187" s="207">
        <v>16808.394965138999</v>
      </c>
      <c r="F187" s="207"/>
      <c r="G187" s="207">
        <v>16808.394965138999</v>
      </c>
      <c r="H187" s="289">
        <v>41267</v>
      </c>
      <c r="I187" s="289">
        <v>42270</v>
      </c>
      <c r="J187" s="289">
        <v>46366</v>
      </c>
      <c r="K187" s="211">
        <v>13</v>
      </c>
      <c r="L187" s="211">
        <v>8</v>
      </c>
    </row>
    <row r="188" spans="1:12" s="155" customFormat="1" ht="17.100000000000001" customHeight="1" x14ac:dyDescent="0.25">
      <c r="A188" s="211">
        <v>203</v>
      </c>
      <c r="B188" s="211" t="s">
        <v>79</v>
      </c>
      <c r="C188" s="208" t="s">
        <v>187</v>
      </c>
      <c r="D188" s="207">
        <v>878.08990839299997</v>
      </c>
      <c r="E188" s="207">
        <v>878.08990839299997</v>
      </c>
      <c r="F188" s="207"/>
      <c r="G188" s="207">
        <v>878.08990839299997</v>
      </c>
      <c r="H188" s="289">
        <v>39647</v>
      </c>
      <c r="I188" s="289">
        <v>40144</v>
      </c>
      <c r="J188" s="289">
        <v>45548</v>
      </c>
      <c r="K188" s="211">
        <v>16</v>
      </c>
      <c r="L188" s="211">
        <v>1</v>
      </c>
    </row>
    <row r="189" spans="1:12" s="155" customFormat="1" ht="17.100000000000001" customHeight="1" x14ac:dyDescent="0.25">
      <c r="A189" s="211">
        <v>204</v>
      </c>
      <c r="B189" s="211" t="s">
        <v>79</v>
      </c>
      <c r="C189" s="208" t="s">
        <v>186</v>
      </c>
      <c r="D189" s="207">
        <v>11726.049829356001</v>
      </c>
      <c r="E189" s="207">
        <v>11726.049829356001</v>
      </c>
      <c r="F189" s="207"/>
      <c r="G189" s="207">
        <v>11726.049829356001</v>
      </c>
      <c r="H189" s="289">
        <v>40385</v>
      </c>
      <c r="I189" s="289">
        <v>40508</v>
      </c>
      <c r="J189" s="289">
        <v>46346</v>
      </c>
      <c r="K189" s="211">
        <v>15</v>
      </c>
      <c r="L189" s="211">
        <v>11</v>
      </c>
    </row>
    <row r="190" spans="1:12" s="155" customFormat="1" ht="17.100000000000001" customHeight="1" x14ac:dyDescent="0.25">
      <c r="A190" s="211">
        <v>205</v>
      </c>
      <c r="B190" s="211" t="s">
        <v>185</v>
      </c>
      <c r="C190" s="208" t="s">
        <v>184</v>
      </c>
      <c r="D190" s="207">
        <v>6460.5158340750004</v>
      </c>
      <c r="E190" s="207">
        <v>6460.5158340750004</v>
      </c>
      <c r="F190" s="207"/>
      <c r="G190" s="207">
        <v>6460.5158340750004</v>
      </c>
      <c r="H190" s="289">
        <v>39917</v>
      </c>
      <c r="I190" s="289">
        <v>40449</v>
      </c>
      <c r="J190" s="289">
        <v>46213</v>
      </c>
      <c r="K190" s="211">
        <v>17</v>
      </c>
      <c r="L190" s="211">
        <v>0</v>
      </c>
    </row>
    <row r="191" spans="1:12" s="155" customFormat="1" ht="17.100000000000001" customHeight="1" x14ac:dyDescent="0.25">
      <c r="A191" s="285" t="s">
        <v>683</v>
      </c>
      <c r="B191" s="277"/>
      <c r="C191" s="286"/>
      <c r="D191" s="274">
        <f>SUM(D192:D212)</f>
        <v>108271.29518203503</v>
      </c>
      <c r="E191" s="274">
        <f>SUM(E192:E212)</f>
        <v>108271.29518203503</v>
      </c>
      <c r="F191" s="274"/>
      <c r="G191" s="274">
        <f>SUM(G192:G212)</f>
        <v>108271.29518203503</v>
      </c>
      <c r="H191" s="283"/>
      <c r="I191" s="283"/>
      <c r="J191" s="283"/>
      <c r="K191" s="277"/>
      <c r="L191" s="277"/>
    </row>
    <row r="192" spans="1:12" s="155" customFormat="1" ht="17.100000000000001" customHeight="1" x14ac:dyDescent="0.25">
      <c r="A192" s="211">
        <v>206</v>
      </c>
      <c r="B192" s="211" t="s">
        <v>84</v>
      </c>
      <c r="C192" s="208" t="s">
        <v>183</v>
      </c>
      <c r="D192" s="207">
        <v>1108.79411895</v>
      </c>
      <c r="E192" s="207">
        <v>1108.79411895</v>
      </c>
      <c r="F192" s="207"/>
      <c r="G192" s="207">
        <v>1108.79411895</v>
      </c>
      <c r="H192" s="289">
        <v>39936</v>
      </c>
      <c r="I192" s="289">
        <v>39936</v>
      </c>
      <c r="J192" s="289">
        <v>43572</v>
      </c>
      <c r="K192" s="211">
        <v>9</v>
      </c>
      <c r="L192" s="211">
        <v>6</v>
      </c>
    </row>
    <row r="193" spans="1:12" s="155" customFormat="1" ht="17.100000000000001" customHeight="1" x14ac:dyDescent="0.25">
      <c r="A193" s="211">
        <v>207</v>
      </c>
      <c r="B193" s="211" t="s">
        <v>84</v>
      </c>
      <c r="C193" s="208" t="s">
        <v>181</v>
      </c>
      <c r="D193" s="207">
        <v>1447.9484367330001</v>
      </c>
      <c r="E193" s="207">
        <v>1447.9484367330001</v>
      </c>
      <c r="F193" s="207"/>
      <c r="G193" s="207">
        <v>1447.9484367330001</v>
      </c>
      <c r="H193" s="289">
        <v>40022</v>
      </c>
      <c r="I193" s="289">
        <v>40693</v>
      </c>
      <c r="J193" s="289">
        <v>46283</v>
      </c>
      <c r="K193" s="211">
        <v>16</v>
      </c>
      <c r="L193" s="211">
        <v>11</v>
      </c>
    </row>
    <row r="194" spans="1:12" s="155" customFormat="1" ht="17.100000000000001" customHeight="1" x14ac:dyDescent="0.25">
      <c r="A194" s="211">
        <v>208</v>
      </c>
      <c r="B194" s="211" t="s">
        <v>84</v>
      </c>
      <c r="C194" s="208" t="s">
        <v>180</v>
      </c>
      <c r="D194" s="207">
        <v>383.82844960799997</v>
      </c>
      <c r="E194" s="207">
        <v>383.82844960799997</v>
      </c>
      <c r="F194" s="207"/>
      <c r="G194" s="207">
        <v>383.82844960799997</v>
      </c>
      <c r="H194" s="289">
        <v>40144</v>
      </c>
      <c r="I194" s="289">
        <v>40144</v>
      </c>
      <c r="J194" s="289">
        <v>45548</v>
      </c>
      <c r="K194" s="211">
        <v>14</v>
      </c>
      <c r="L194" s="211">
        <v>5</v>
      </c>
    </row>
    <row r="195" spans="1:12" s="155" customFormat="1" ht="17.100000000000001" customHeight="1" x14ac:dyDescent="0.25">
      <c r="A195" s="211">
        <v>209</v>
      </c>
      <c r="B195" s="211" t="s">
        <v>84</v>
      </c>
      <c r="C195" s="208" t="s">
        <v>179</v>
      </c>
      <c r="D195" s="207">
        <v>2464.0627011210004</v>
      </c>
      <c r="E195" s="207">
        <v>2464.0627011210004</v>
      </c>
      <c r="F195" s="207"/>
      <c r="G195" s="207">
        <v>2464.0627011210004</v>
      </c>
      <c r="H195" s="289">
        <v>40532</v>
      </c>
      <c r="I195" s="289">
        <v>46477</v>
      </c>
      <c r="J195" s="289">
        <v>54423</v>
      </c>
      <c r="K195" s="211">
        <v>37</v>
      </c>
      <c r="L195" s="211">
        <v>11</v>
      </c>
    </row>
    <row r="196" spans="1:12" s="155" customFormat="1" ht="17.100000000000001" customHeight="1" x14ac:dyDescent="0.25">
      <c r="A196" s="211">
        <v>210</v>
      </c>
      <c r="B196" s="211" t="s">
        <v>79</v>
      </c>
      <c r="C196" s="208" t="s">
        <v>178</v>
      </c>
      <c r="D196" s="207">
        <v>1981.9706138370002</v>
      </c>
      <c r="E196" s="207">
        <v>1981.9706138370002</v>
      </c>
      <c r="F196" s="207"/>
      <c r="G196" s="207">
        <v>1981.9706138370002</v>
      </c>
      <c r="H196" s="289">
        <v>40497</v>
      </c>
      <c r="I196" s="289">
        <v>40758</v>
      </c>
      <c r="J196" s="289">
        <v>46346</v>
      </c>
      <c r="K196" s="211">
        <v>15</v>
      </c>
      <c r="L196" s="211">
        <v>11</v>
      </c>
    </row>
    <row r="197" spans="1:12" s="155" customFormat="1" ht="17.100000000000001" customHeight="1" x14ac:dyDescent="0.25">
      <c r="A197" s="211">
        <v>211</v>
      </c>
      <c r="B197" s="211" t="s">
        <v>79</v>
      </c>
      <c r="C197" s="208" t="s">
        <v>177</v>
      </c>
      <c r="D197" s="207">
        <v>2909.6609245560003</v>
      </c>
      <c r="E197" s="207">
        <v>2909.6609245560003</v>
      </c>
      <c r="F197" s="207"/>
      <c r="G197" s="207">
        <v>2909.6609245560003</v>
      </c>
      <c r="H197" s="289">
        <v>40343</v>
      </c>
      <c r="I197" s="289">
        <v>41921</v>
      </c>
      <c r="J197" s="289">
        <v>46234</v>
      </c>
      <c r="K197" s="211">
        <v>15</v>
      </c>
      <c r="L197" s="211">
        <v>11</v>
      </c>
    </row>
    <row r="198" spans="1:12" s="155" customFormat="1" ht="17.100000000000001" customHeight="1" x14ac:dyDescent="0.25">
      <c r="A198" s="211">
        <v>212</v>
      </c>
      <c r="B198" s="211" t="s">
        <v>84</v>
      </c>
      <c r="C198" s="208" t="s">
        <v>176</v>
      </c>
      <c r="D198" s="207">
        <v>5920.7937094350009</v>
      </c>
      <c r="E198" s="207">
        <v>5920.7937094350009</v>
      </c>
      <c r="F198" s="207"/>
      <c r="G198" s="207">
        <v>5920.7937094350009</v>
      </c>
      <c r="H198" s="289">
        <v>40471</v>
      </c>
      <c r="I198" s="289">
        <v>42278</v>
      </c>
      <c r="J198" s="289">
        <v>44134</v>
      </c>
      <c r="K198" s="211">
        <v>10</v>
      </c>
      <c r="L198" s="211">
        <v>0</v>
      </c>
    </row>
    <row r="199" spans="1:12" s="155" customFormat="1" ht="17.100000000000001" customHeight="1" x14ac:dyDescent="0.25">
      <c r="A199" s="211">
        <v>213</v>
      </c>
      <c r="B199" s="211" t="s">
        <v>84</v>
      </c>
      <c r="C199" s="208" t="s">
        <v>175</v>
      </c>
      <c r="D199" s="207">
        <v>12678.540360867002</v>
      </c>
      <c r="E199" s="207">
        <v>12678.540360867002</v>
      </c>
      <c r="F199" s="207"/>
      <c r="G199" s="207">
        <v>12678.540360867002</v>
      </c>
      <c r="H199" s="289">
        <v>40448</v>
      </c>
      <c r="I199" s="289">
        <v>43070</v>
      </c>
      <c r="J199" s="289">
        <v>53885</v>
      </c>
      <c r="K199" s="211">
        <v>36</v>
      </c>
      <c r="L199" s="211">
        <v>7</v>
      </c>
    </row>
    <row r="200" spans="1:12" s="155" customFormat="1" ht="17.100000000000001" customHeight="1" x14ac:dyDescent="0.25">
      <c r="A200" s="211">
        <v>214</v>
      </c>
      <c r="B200" s="211" t="s">
        <v>84</v>
      </c>
      <c r="C200" s="208" t="s">
        <v>174</v>
      </c>
      <c r="D200" s="207">
        <v>5635.8296430479995</v>
      </c>
      <c r="E200" s="207">
        <v>5635.8296430479995</v>
      </c>
      <c r="F200" s="207"/>
      <c r="G200" s="207">
        <v>5635.8296430479995</v>
      </c>
      <c r="H200" s="289">
        <v>40548</v>
      </c>
      <c r="I200" s="289">
        <v>45156</v>
      </c>
      <c r="J200" s="289">
        <v>54868</v>
      </c>
      <c r="K200" s="211">
        <v>38</v>
      </c>
      <c r="L200" s="211">
        <v>10</v>
      </c>
    </row>
    <row r="201" spans="1:12" s="155" customFormat="1" ht="17.100000000000001" customHeight="1" x14ac:dyDescent="0.25">
      <c r="A201" s="211">
        <v>215</v>
      </c>
      <c r="B201" s="211" t="s">
        <v>79</v>
      </c>
      <c r="C201" s="208" t="s">
        <v>173</v>
      </c>
      <c r="D201" s="207">
        <v>1901.2015972170002</v>
      </c>
      <c r="E201" s="207">
        <v>1901.2015972170002</v>
      </c>
      <c r="F201" s="207"/>
      <c r="G201" s="207">
        <v>1901.2015972170002</v>
      </c>
      <c r="H201" s="289">
        <v>40357</v>
      </c>
      <c r="I201" s="289">
        <v>43069</v>
      </c>
      <c r="J201" s="289">
        <v>53885</v>
      </c>
      <c r="K201" s="211">
        <v>36</v>
      </c>
      <c r="L201" s="211">
        <v>11</v>
      </c>
    </row>
    <row r="202" spans="1:12" s="155" customFormat="1" ht="17.100000000000001" customHeight="1" x14ac:dyDescent="0.25">
      <c r="A202" s="211">
        <v>216</v>
      </c>
      <c r="B202" s="211" t="s">
        <v>104</v>
      </c>
      <c r="C202" s="208" t="s">
        <v>172</v>
      </c>
      <c r="D202" s="207">
        <v>4240.0630576890007</v>
      </c>
      <c r="E202" s="207">
        <v>4240.0630576890007</v>
      </c>
      <c r="F202" s="207"/>
      <c r="G202" s="207">
        <v>4240.0630576890007</v>
      </c>
      <c r="H202" s="289">
        <v>41264</v>
      </c>
      <c r="I202" s="289">
        <v>42612</v>
      </c>
      <c r="J202" s="289">
        <v>46139</v>
      </c>
      <c r="K202" s="211">
        <v>13</v>
      </c>
      <c r="L202" s="211">
        <v>0</v>
      </c>
    </row>
    <row r="203" spans="1:12" s="155" customFormat="1" ht="17.100000000000001" customHeight="1" x14ac:dyDescent="0.25">
      <c r="A203" s="211">
        <v>217</v>
      </c>
      <c r="B203" s="211" t="s">
        <v>104</v>
      </c>
      <c r="C203" s="208" t="s">
        <v>171</v>
      </c>
      <c r="D203" s="207">
        <v>13485.733206723</v>
      </c>
      <c r="E203" s="207">
        <v>13485.733206723</v>
      </c>
      <c r="F203" s="207"/>
      <c r="G203" s="207">
        <v>13485.733206723</v>
      </c>
      <c r="H203" s="289">
        <v>41688</v>
      </c>
      <c r="I203" s="289">
        <v>41705</v>
      </c>
      <c r="J203" s="289">
        <v>48319</v>
      </c>
      <c r="K203" s="211">
        <v>17</v>
      </c>
      <c r="L203" s="211">
        <v>10</v>
      </c>
    </row>
    <row r="204" spans="1:12" s="155" customFormat="1" ht="17.100000000000001" customHeight="1" x14ac:dyDescent="0.25">
      <c r="A204" s="211">
        <v>218</v>
      </c>
      <c r="B204" s="211" t="s">
        <v>90</v>
      </c>
      <c r="C204" s="208" t="s">
        <v>170</v>
      </c>
      <c r="D204" s="207">
        <v>673.69010852700001</v>
      </c>
      <c r="E204" s="207">
        <v>673.69010852700001</v>
      </c>
      <c r="F204" s="207"/>
      <c r="G204" s="207">
        <v>673.69010852700001</v>
      </c>
      <c r="H204" s="289">
        <v>40448</v>
      </c>
      <c r="I204" s="289">
        <v>40505</v>
      </c>
      <c r="J204" s="289">
        <v>46213</v>
      </c>
      <c r="K204" s="211">
        <v>15</v>
      </c>
      <c r="L204" s="211">
        <v>7</v>
      </c>
    </row>
    <row r="205" spans="1:12" s="155" customFormat="1" ht="17.100000000000001" customHeight="1" x14ac:dyDescent="0.25">
      <c r="A205" s="211">
        <v>219</v>
      </c>
      <c r="B205" s="211" t="s">
        <v>79</v>
      </c>
      <c r="C205" s="208" t="s">
        <v>169</v>
      </c>
      <c r="D205" s="207">
        <v>5167.6237973790003</v>
      </c>
      <c r="E205" s="207">
        <v>5167.6237973790003</v>
      </c>
      <c r="F205" s="207"/>
      <c r="G205" s="207">
        <v>5167.6237973790003</v>
      </c>
      <c r="H205" s="289">
        <v>40973</v>
      </c>
      <c r="I205" s="289">
        <v>40973</v>
      </c>
      <c r="J205" s="289">
        <v>46304</v>
      </c>
      <c r="K205" s="211">
        <v>14</v>
      </c>
      <c r="L205" s="211">
        <v>6</v>
      </c>
    </row>
    <row r="206" spans="1:12" s="155" customFormat="1" ht="17.100000000000001" customHeight="1" x14ac:dyDescent="0.25">
      <c r="A206" s="211">
        <v>222</v>
      </c>
      <c r="B206" s="211" t="s">
        <v>102</v>
      </c>
      <c r="C206" s="208" t="s">
        <v>168</v>
      </c>
      <c r="D206" s="207">
        <v>40505.182180686003</v>
      </c>
      <c r="E206" s="207">
        <v>40505.182180686003</v>
      </c>
      <c r="F206" s="207"/>
      <c r="G206" s="207">
        <v>40505.182180686003</v>
      </c>
      <c r="H206" s="289">
        <v>40826</v>
      </c>
      <c r="I206" s="289">
        <v>42705</v>
      </c>
      <c r="J206" s="289">
        <v>48319</v>
      </c>
      <c r="K206" s="211">
        <v>20</v>
      </c>
      <c r="L206" s="211">
        <v>0</v>
      </c>
    </row>
    <row r="207" spans="1:12" s="155" customFormat="1" ht="17.100000000000001" customHeight="1" x14ac:dyDescent="0.25">
      <c r="A207" s="211">
        <v>223</v>
      </c>
      <c r="B207" s="211" t="s">
        <v>90</v>
      </c>
      <c r="C207" s="208" t="s">
        <v>167</v>
      </c>
      <c r="D207" s="207">
        <v>122.613647724</v>
      </c>
      <c r="E207" s="207">
        <v>122.613647724</v>
      </c>
      <c r="F207" s="207"/>
      <c r="G207" s="207">
        <v>122.613647724</v>
      </c>
      <c r="H207" s="289">
        <v>40850</v>
      </c>
      <c r="I207" s="289">
        <v>40913</v>
      </c>
      <c r="J207" s="289">
        <v>44022</v>
      </c>
      <c r="K207" s="211">
        <v>8</v>
      </c>
      <c r="L207" s="211">
        <v>6</v>
      </c>
    </row>
    <row r="208" spans="1:12" s="155" customFormat="1" ht="17.100000000000001" customHeight="1" x14ac:dyDescent="0.25">
      <c r="A208" s="211">
        <v>225</v>
      </c>
      <c r="B208" s="211" t="s">
        <v>90</v>
      </c>
      <c r="C208" s="208" t="s">
        <v>626</v>
      </c>
      <c r="D208" s="207">
        <v>11.208414177</v>
      </c>
      <c r="E208" s="207">
        <v>11.208414177</v>
      </c>
      <c r="F208" s="207"/>
      <c r="G208" s="207">
        <v>11.208414177</v>
      </c>
      <c r="H208" s="289">
        <v>40571</v>
      </c>
      <c r="I208" s="289">
        <v>40571</v>
      </c>
      <c r="J208" s="289">
        <v>44224</v>
      </c>
      <c r="K208" s="211">
        <v>9</v>
      </c>
      <c r="L208" s="211">
        <v>5</v>
      </c>
    </row>
    <row r="209" spans="1:12" s="155" customFormat="1" ht="17.100000000000001" customHeight="1" x14ac:dyDescent="0.25">
      <c r="A209" s="211">
        <v>226</v>
      </c>
      <c r="B209" s="211" t="s">
        <v>124</v>
      </c>
      <c r="C209" s="208" t="s">
        <v>165</v>
      </c>
      <c r="D209" s="207">
        <v>391.50754995600005</v>
      </c>
      <c r="E209" s="207">
        <v>391.50754995600005</v>
      </c>
      <c r="F209" s="207"/>
      <c r="G209" s="207">
        <v>391.50754995600005</v>
      </c>
      <c r="H209" s="289">
        <v>42612</v>
      </c>
      <c r="I209" s="289">
        <v>42612</v>
      </c>
      <c r="J209" s="289">
        <v>46139</v>
      </c>
      <c r="K209" s="211">
        <v>9</v>
      </c>
      <c r="L209" s="211">
        <v>6</v>
      </c>
    </row>
    <row r="210" spans="1:12" s="155" customFormat="1" ht="17.100000000000001" customHeight="1" x14ac:dyDescent="0.25">
      <c r="A210" s="211">
        <v>227</v>
      </c>
      <c r="B210" s="211" t="s">
        <v>92</v>
      </c>
      <c r="C210" s="208" t="s">
        <v>164</v>
      </c>
      <c r="D210" s="207">
        <v>2854.4753650860002</v>
      </c>
      <c r="E210" s="207">
        <v>2854.4753650860002</v>
      </c>
      <c r="F210" s="207"/>
      <c r="G210" s="207">
        <v>2854.4753650860002</v>
      </c>
      <c r="H210" s="289">
        <v>41254</v>
      </c>
      <c r="I210" s="289">
        <v>41360</v>
      </c>
      <c r="J210" s="289">
        <v>46366</v>
      </c>
      <c r="K210" s="211">
        <v>13</v>
      </c>
      <c r="L210" s="211">
        <v>8</v>
      </c>
    </row>
    <row r="211" spans="1:12" s="155" customFormat="1" ht="17.100000000000001" customHeight="1" x14ac:dyDescent="0.25">
      <c r="A211" s="211">
        <v>228</v>
      </c>
      <c r="B211" s="211" t="s">
        <v>90</v>
      </c>
      <c r="C211" s="208" t="s">
        <v>163</v>
      </c>
      <c r="D211" s="207">
        <v>1299.83689467</v>
      </c>
      <c r="E211" s="207">
        <v>1299.83689467</v>
      </c>
      <c r="F211" s="207"/>
      <c r="G211" s="207">
        <v>1299.83689467</v>
      </c>
      <c r="H211" s="289">
        <v>41227</v>
      </c>
      <c r="I211" s="289">
        <v>41243</v>
      </c>
      <c r="J211" s="289">
        <v>46366</v>
      </c>
      <c r="K211" s="211">
        <v>13</v>
      </c>
      <c r="L211" s="211">
        <v>8</v>
      </c>
    </row>
    <row r="212" spans="1:12" s="155" customFormat="1" ht="17.100000000000001" customHeight="1" x14ac:dyDescent="0.25">
      <c r="A212" s="211">
        <v>229</v>
      </c>
      <c r="B212" s="211" t="s">
        <v>162</v>
      </c>
      <c r="C212" s="208" t="s">
        <v>161</v>
      </c>
      <c r="D212" s="207">
        <v>3086.7304040459999</v>
      </c>
      <c r="E212" s="207">
        <v>3086.7304040459999</v>
      </c>
      <c r="F212" s="207"/>
      <c r="G212" s="207">
        <v>3086.7304040459999</v>
      </c>
      <c r="H212" s="289">
        <v>41662</v>
      </c>
      <c r="I212" s="289">
        <v>41662</v>
      </c>
      <c r="J212" s="289">
        <v>46367</v>
      </c>
      <c r="K212" s="211">
        <v>12</v>
      </c>
      <c r="L212" s="211">
        <v>8</v>
      </c>
    </row>
    <row r="213" spans="1:12" s="155" customFormat="1" ht="17.100000000000001" customHeight="1" x14ac:dyDescent="0.25">
      <c r="A213" s="285" t="s">
        <v>682</v>
      </c>
      <c r="B213" s="287"/>
      <c r="C213" s="286"/>
      <c r="D213" s="274">
        <f>SUM(D214:D223)</f>
        <v>44057.657208978009</v>
      </c>
      <c r="E213" s="274">
        <f>SUM(E214:E223)</f>
        <v>44057.657208978009</v>
      </c>
      <c r="F213" s="274"/>
      <c r="G213" s="274">
        <f>SUM(G214:G223)</f>
        <v>44057.657208978009</v>
      </c>
      <c r="H213" s="283"/>
      <c r="I213" s="283"/>
      <c r="J213" s="283"/>
      <c r="K213" s="277"/>
      <c r="L213" s="277"/>
    </row>
    <row r="214" spans="1:12" s="155" customFormat="1" ht="17.100000000000001" customHeight="1" x14ac:dyDescent="0.25">
      <c r="A214" s="211">
        <v>231</v>
      </c>
      <c r="B214" s="211" t="s">
        <v>79</v>
      </c>
      <c r="C214" s="208" t="s">
        <v>160</v>
      </c>
      <c r="D214" s="207">
        <v>344.01914951400005</v>
      </c>
      <c r="E214" s="207">
        <v>344.01914951400005</v>
      </c>
      <c r="F214" s="207"/>
      <c r="G214" s="207">
        <v>344.01914951400005</v>
      </c>
      <c r="H214" s="289">
        <v>40403</v>
      </c>
      <c r="I214" s="289">
        <v>40403</v>
      </c>
      <c r="J214" s="289">
        <v>46199</v>
      </c>
      <c r="K214" s="211">
        <v>15</v>
      </c>
      <c r="L214" s="211">
        <v>6</v>
      </c>
    </row>
    <row r="215" spans="1:12" s="155" customFormat="1" ht="17.100000000000001" customHeight="1" x14ac:dyDescent="0.25">
      <c r="A215" s="211">
        <v>233</v>
      </c>
      <c r="B215" s="211" t="s">
        <v>79</v>
      </c>
      <c r="C215" s="208" t="s">
        <v>159</v>
      </c>
      <c r="D215" s="207">
        <v>154.864506933</v>
      </c>
      <c r="E215" s="207">
        <v>154.864506933</v>
      </c>
      <c r="F215" s="207"/>
      <c r="G215" s="207">
        <v>154.864506933</v>
      </c>
      <c r="H215" s="289">
        <v>40371</v>
      </c>
      <c r="I215" s="289">
        <v>40371</v>
      </c>
      <c r="J215" s="289">
        <v>46199</v>
      </c>
      <c r="K215" s="211">
        <v>15</v>
      </c>
      <c r="L215" s="211">
        <v>6</v>
      </c>
    </row>
    <row r="216" spans="1:12" s="155" customFormat="1" ht="17.100000000000001" customHeight="1" x14ac:dyDescent="0.25">
      <c r="A216" s="211">
        <v>234</v>
      </c>
      <c r="B216" s="211" t="s">
        <v>79</v>
      </c>
      <c r="C216" s="208" t="s">
        <v>158</v>
      </c>
      <c r="D216" s="207">
        <v>3464.2864067040005</v>
      </c>
      <c r="E216" s="207">
        <v>3464.2864067040005</v>
      </c>
      <c r="F216" s="207"/>
      <c r="G216" s="207">
        <v>3464.2864067040005</v>
      </c>
      <c r="H216" s="289">
        <v>42936</v>
      </c>
      <c r="I216" s="289">
        <v>42977</v>
      </c>
      <c r="J216" s="289">
        <v>53885</v>
      </c>
      <c r="K216" s="211">
        <v>29</v>
      </c>
      <c r="L216" s="211">
        <v>6</v>
      </c>
    </row>
    <row r="217" spans="1:12" s="155" customFormat="1" ht="17.100000000000001" customHeight="1" x14ac:dyDescent="0.25">
      <c r="A217" s="211">
        <v>235</v>
      </c>
      <c r="B217" s="211" t="s">
        <v>124</v>
      </c>
      <c r="C217" s="208" t="s">
        <v>157</v>
      </c>
      <c r="D217" s="207">
        <v>1904.1496374690003</v>
      </c>
      <c r="E217" s="207">
        <v>1904.1496374690003</v>
      </c>
      <c r="F217" s="207"/>
      <c r="G217" s="207">
        <v>1904.1496374690003</v>
      </c>
      <c r="H217" s="289">
        <v>41831</v>
      </c>
      <c r="I217" s="289">
        <v>41901</v>
      </c>
      <c r="J217" s="289">
        <v>46142</v>
      </c>
      <c r="K217" s="211">
        <v>11</v>
      </c>
      <c r="L217" s="211">
        <v>6</v>
      </c>
    </row>
    <row r="218" spans="1:12" s="155" customFormat="1" ht="17.100000000000001" customHeight="1" x14ac:dyDescent="0.25">
      <c r="A218" s="211">
        <v>236</v>
      </c>
      <c r="B218" s="211" t="s">
        <v>124</v>
      </c>
      <c r="C218" s="208" t="s">
        <v>156</v>
      </c>
      <c r="D218" s="207">
        <v>1187.2875259710002</v>
      </c>
      <c r="E218" s="207">
        <v>1187.2875259710002</v>
      </c>
      <c r="F218" s="207"/>
      <c r="G218" s="207">
        <v>1187.2875259710002</v>
      </c>
      <c r="H218" s="289">
        <v>41217</v>
      </c>
      <c r="I218" s="289">
        <v>41217</v>
      </c>
      <c r="J218" s="289">
        <v>46314</v>
      </c>
      <c r="K218" s="211">
        <v>13</v>
      </c>
      <c r="L218" s="211">
        <v>10</v>
      </c>
    </row>
    <row r="219" spans="1:12" s="155" customFormat="1" ht="17.100000000000001" customHeight="1" x14ac:dyDescent="0.25">
      <c r="A219" s="211">
        <v>237</v>
      </c>
      <c r="B219" s="211" t="s">
        <v>90</v>
      </c>
      <c r="C219" s="208" t="s">
        <v>155</v>
      </c>
      <c r="D219" s="207">
        <v>933.46867611000016</v>
      </c>
      <c r="E219" s="207">
        <v>933.46867611000016</v>
      </c>
      <c r="F219" s="207"/>
      <c r="G219" s="207">
        <v>933.46867611000016</v>
      </c>
      <c r="H219" s="289">
        <v>42429</v>
      </c>
      <c r="I219" s="289">
        <v>42755</v>
      </c>
      <c r="J219" s="289">
        <v>46365</v>
      </c>
      <c r="K219" s="211">
        <v>10</v>
      </c>
      <c r="L219" s="211">
        <v>8</v>
      </c>
    </row>
    <row r="220" spans="1:12" s="155" customFormat="1" ht="17.100000000000001" customHeight="1" x14ac:dyDescent="0.25">
      <c r="A220" s="211">
        <v>242</v>
      </c>
      <c r="B220" s="211" t="s">
        <v>84</v>
      </c>
      <c r="C220" s="208" t="s">
        <v>154</v>
      </c>
      <c r="D220" s="207">
        <v>12943.409866632002</v>
      </c>
      <c r="E220" s="207">
        <v>12943.409866632002</v>
      </c>
      <c r="F220" s="207"/>
      <c r="G220" s="207">
        <v>12943.409866632002</v>
      </c>
      <c r="H220" s="289">
        <v>40716</v>
      </c>
      <c r="I220" s="289">
        <v>43277</v>
      </c>
      <c r="J220" s="289">
        <v>54128</v>
      </c>
      <c r="K220" s="211">
        <v>36</v>
      </c>
      <c r="L220" s="211">
        <v>2</v>
      </c>
    </row>
    <row r="221" spans="1:12" s="155" customFormat="1" ht="17.100000000000001" customHeight="1" x14ac:dyDescent="0.25">
      <c r="A221" s="211">
        <v>243</v>
      </c>
      <c r="B221" s="211" t="s">
        <v>84</v>
      </c>
      <c r="C221" s="208" t="s">
        <v>153</v>
      </c>
      <c r="D221" s="207">
        <v>9640.0072978560002</v>
      </c>
      <c r="E221" s="207">
        <v>9640.0072978560002</v>
      </c>
      <c r="F221" s="207"/>
      <c r="G221" s="207">
        <v>9640.0072978560002</v>
      </c>
      <c r="H221" s="289">
        <v>40737</v>
      </c>
      <c r="I221" s="289">
        <v>42577</v>
      </c>
      <c r="J221" s="289">
        <v>46139</v>
      </c>
      <c r="K221" s="211">
        <v>14</v>
      </c>
      <c r="L221" s="211">
        <v>3</v>
      </c>
    </row>
    <row r="222" spans="1:12" s="155" customFormat="1" ht="17.100000000000001" customHeight="1" x14ac:dyDescent="0.25">
      <c r="A222" s="211">
        <v>244</v>
      </c>
      <c r="B222" s="211" t="s">
        <v>84</v>
      </c>
      <c r="C222" s="208" t="s">
        <v>152</v>
      </c>
      <c r="D222" s="207">
        <v>11789.104144572</v>
      </c>
      <c r="E222" s="207">
        <v>11789.104144572</v>
      </c>
      <c r="F222" s="207"/>
      <c r="G222" s="207">
        <v>11789.104144572</v>
      </c>
      <c r="H222" s="289">
        <v>40420</v>
      </c>
      <c r="I222" s="289">
        <v>42516</v>
      </c>
      <c r="J222" s="289">
        <v>46318</v>
      </c>
      <c r="K222" s="211">
        <v>15</v>
      </c>
      <c r="L222" s="211">
        <v>9</v>
      </c>
    </row>
    <row r="223" spans="1:12" s="155" customFormat="1" ht="17.100000000000001" customHeight="1" x14ac:dyDescent="0.25">
      <c r="A223" s="211">
        <v>245</v>
      </c>
      <c r="B223" s="211" t="s">
        <v>84</v>
      </c>
      <c r="C223" s="208" t="s">
        <v>151</v>
      </c>
      <c r="D223" s="207">
        <v>1697.059997217</v>
      </c>
      <c r="E223" s="207">
        <v>1697.059997217</v>
      </c>
      <c r="F223" s="207"/>
      <c r="G223" s="207">
        <v>1697.059997217</v>
      </c>
      <c r="H223" s="289">
        <v>40805</v>
      </c>
      <c r="I223" s="289">
        <v>46630</v>
      </c>
      <c r="J223" s="289">
        <v>50007</v>
      </c>
      <c r="K223" s="211">
        <v>25</v>
      </c>
      <c r="L223" s="211">
        <v>1</v>
      </c>
    </row>
    <row r="224" spans="1:12" s="155" customFormat="1" ht="17.100000000000001" customHeight="1" x14ac:dyDescent="0.25">
      <c r="A224" s="285" t="s">
        <v>681</v>
      </c>
      <c r="B224" s="287"/>
      <c r="C224" s="286"/>
      <c r="D224" s="274">
        <f>SUM(D225:D231)</f>
        <v>27463.233399281999</v>
      </c>
      <c r="E224" s="274">
        <f>SUM(E225:E231)</f>
        <v>27463.233399281999</v>
      </c>
      <c r="F224" s="274"/>
      <c r="G224" s="274">
        <f>SUM(G225:G231)</f>
        <v>27463.233399281999</v>
      </c>
      <c r="H224" s="283"/>
      <c r="I224" s="283"/>
      <c r="J224" s="283"/>
      <c r="K224" s="277"/>
      <c r="L224" s="277"/>
    </row>
    <row r="225" spans="1:12" s="155" customFormat="1" ht="17.100000000000001" customHeight="1" x14ac:dyDescent="0.25">
      <c r="A225" s="211">
        <v>247</v>
      </c>
      <c r="B225" s="211" t="s">
        <v>79</v>
      </c>
      <c r="C225" s="208" t="s">
        <v>680</v>
      </c>
      <c r="D225" s="207">
        <v>3323.5329326940005</v>
      </c>
      <c r="E225" s="207">
        <v>3323.5329326940005</v>
      </c>
      <c r="F225" s="207"/>
      <c r="G225" s="207">
        <v>3323.5329326940005</v>
      </c>
      <c r="H225" s="289">
        <v>41401</v>
      </c>
      <c r="I225" s="289">
        <v>41796</v>
      </c>
      <c r="J225" s="289">
        <v>46142</v>
      </c>
      <c r="K225" s="211">
        <v>12</v>
      </c>
      <c r="L225" s="211">
        <v>9</v>
      </c>
    </row>
    <row r="226" spans="1:12" s="155" customFormat="1" ht="17.100000000000001" customHeight="1" x14ac:dyDescent="0.25">
      <c r="A226" s="211">
        <v>248</v>
      </c>
      <c r="B226" s="211" t="s">
        <v>79</v>
      </c>
      <c r="C226" s="208" t="s">
        <v>149</v>
      </c>
      <c r="D226" s="207">
        <v>3667.7505902850003</v>
      </c>
      <c r="E226" s="207">
        <v>3667.7505902850003</v>
      </c>
      <c r="F226" s="207"/>
      <c r="G226" s="207">
        <v>3667.7505902850003</v>
      </c>
      <c r="H226" s="289">
        <v>40876</v>
      </c>
      <c r="I226" s="289">
        <v>41197</v>
      </c>
      <c r="J226" s="289">
        <v>46185</v>
      </c>
      <c r="K226" s="211">
        <v>14</v>
      </c>
      <c r="L226" s="211">
        <v>1</v>
      </c>
    </row>
    <row r="227" spans="1:12" s="155" customFormat="1" ht="17.100000000000001" customHeight="1" x14ac:dyDescent="0.25">
      <c r="A227" s="211">
        <v>249</v>
      </c>
      <c r="B227" s="211" t="s">
        <v>79</v>
      </c>
      <c r="C227" s="208" t="s">
        <v>148</v>
      </c>
      <c r="D227" s="207">
        <v>4608.8426400120006</v>
      </c>
      <c r="E227" s="207">
        <v>4608.8426400120006</v>
      </c>
      <c r="F227" s="207"/>
      <c r="G227" s="207">
        <v>4608.8426400120006</v>
      </c>
      <c r="H227" s="289">
        <v>41700</v>
      </c>
      <c r="I227" s="289">
        <v>45656</v>
      </c>
      <c r="J227" s="289">
        <v>53051</v>
      </c>
      <c r="K227" s="211">
        <v>31</v>
      </c>
      <c r="L227" s="211">
        <v>0</v>
      </c>
    </row>
    <row r="228" spans="1:12" s="155" customFormat="1" ht="17.100000000000001" customHeight="1" x14ac:dyDescent="0.25">
      <c r="A228" s="211">
        <v>250</v>
      </c>
      <c r="B228" s="211" t="s">
        <v>79</v>
      </c>
      <c r="C228" s="208" t="s">
        <v>147</v>
      </c>
      <c r="D228" s="207">
        <v>1419.7814891190001</v>
      </c>
      <c r="E228" s="207">
        <v>1419.7814891190001</v>
      </c>
      <c r="F228" s="207"/>
      <c r="G228" s="207">
        <v>1419.7814891190001</v>
      </c>
      <c r="H228" s="289">
        <v>40822</v>
      </c>
      <c r="I228" s="289">
        <v>40928</v>
      </c>
      <c r="J228" s="289">
        <v>46311</v>
      </c>
      <c r="K228" s="211">
        <v>14</v>
      </c>
      <c r="L228" s="211">
        <v>6</v>
      </c>
    </row>
    <row r="229" spans="1:12" s="155" customFormat="1" ht="17.100000000000001" customHeight="1" x14ac:dyDescent="0.25">
      <c r="A229" s="211">
        <v>251</v>
      </c>
      <c r="B229" s="211" t="s">
        <v>84</v>
      </c>
      <c r="C229" s="208" t="s">
        <v>146</v>
      </c>
      <c r="D229" s="207">
        <v>1511.924097951</v>
      </c>
      <c r="E229" s="207">
        <v>1511.924097951</v>
      </c>
      <c r="F229" s="207"/>
      <c r="G229" s="207">
        <v>1511.924097951</v>
      </c>
      <c r="H229" s="289">
        <v>41472</v>
      </c>
      <c r="I229" s="289">
        <v>42689</v>
      </c>
      <c r="J229" s="289">
        <v>49947</v>
      </c>
      <c r="K229" s="211">
        <v>22</v>
      </c>
      <c r="L229" s="211">
        <v>11</v>
      </c>
    </row>
    <row r="230" spans="1:12" s="155" customFormat="1" ht="17.100000000000001" customHeight="1" x14ac:dyDescent="0.25">
      <c r="A230" s="211">
        <v>252</v>
      </c>
      <c r="B230" s="211" t="s">
        <v>84</v>
      </c>
      <c r="C230" s="208" t="s">
        <v>145</v>
      </c>
      <c r="D230" s="207">
        <v>108.103321683</v>
      </c>
      <c r="E230" s="207">
        <v>108.103321683</v>
      </c>
      <c r="F230" s="207"/>
      <c r="G230" s="207">
        <v>108.103321683</v>
      </c>
      <c r="H230" s="289">
        <v>40689</v>
      </c>
      <c r="I230" s="289">
        <v>40689</v>
      </c>
      <c r="J230" s="289">
        <v>44022</v>
      </c>
      <c r="K230" s="211">
        <v>9</v>
      </c>
      <c r="L230" s="211">
        <v>0</v>
      </c>
    </row>
    <row r="231" spans="1:12" s="155" customFormat="1" ht="17.100000000000001" customHeight="1" x14ac:dyDescent="0.25">
      <c r="A231" s="211">
        <v>253</v>
      </c>
      <c r="B231" s="211" t="s">
        <v>84</v>
      </c>
      <c r="C231" s="208" t="s">
        <v>144</v>
      </c>
      <c r="D231" s="207">
        <v>12823.298327538001</v>
      </c>
      <c r="E231" s="207">
        <v>12823.298327538001</v>
      </c>
      <c r="F231" s="207"/>
      <c r="G231" s="207">
        <v>12823.298327538001</v>
      </c>
      <c r="H231" s="289">
        <v>41320</v>
      </c>
      <c r="I231" s="289">
        <v>43234</v>
      </c>
      <c r="J231" s="289">
        <v>54128</v>
      </c>
      <c r="K231" s="211">
        <v>34</v>
      </c>
      <c r="L231" s="211">
        <v>8</v>
      </c>
    </row>
    <row r="232" spans="1:12" s="155" customFormat="1" ht="17.100000000000001" customHeight="1" x14ac:dyDescent="0.25">
      <c r="A232" s="285" t="s">
        <v>679</v>
      </c>
      <c r="B232" s="286"/>
      <c r="C232" s="286"/>
      <c r="D232" s="274">
        <f>SUM(D233:D235)</f>
        <v>47786.947913790005</v>
      </c>
      <c r="E232" s="274">
        <f>SUM(E233:E235)</f>
        <v>47786.947913790005</v>
      </c>
      <c r="F232" s="274"/>
      <c r="G232" s="274">
        <f>SUM(G233:G235)</f>
        <v>47786.947913790005</v>
      </c>
      <c r="H232" s="283"/>
      <c r="I232" s="283"/>
      <c r="J232" s="283"/>
      <c r="K232" s="277"/>
      <c r="L232" s="277"/>
    </row>
    <row r="233" spans="1:12" s="155" customFormat="1" ht="17.100000000000001" customHeight="1" x14ac:dyDescent="0.25">
      <c r="A233" s="211">
        <v>259</v>
      </c>
      <c r="B233" s="211" t="s">
        <v>84</v>
      </c>
      <c r="C233" s="208" t="s">
        <v>678</v>
      </c>
      <c r="D233" s="207">
        <v>25748.786583477002</v>
      </c>
      <c r="E233" s="207">
        <v>25748.786583477002</v>
      </c>
      <c r="F233" s="207"/>
      <c r="G233" s="207">
        <v>25748.786583477002</v>
      </c>
      <c r="H233" s="289">
        <v>41674</v>
      </c>
      <c r="I233" s="289">
        <v>43291</v>
      </c>
      <c r="J233" s="289">
        <v>54128</v>
      </c>
      <c r="K233" s="211">
        <v>33</v>
      </c>
      <c r="L233" s="211">
        <v>11</v>
      </c>
    </row>
    <row r="234" spans="1:12" s="155" customFormat="1" ht="17.100000000000001" customHeight="1" x14ac:dyDescent="0.25">
      <c r="A234" s="211">
        <v>260</v>
      </c>
      <c r="B234" s="211" t="s">
        <v>84</v>
      </c>
      <c r="C234" s="208" t="s">
        <v>677</v>
      </c>
      <c r="D234" s="207">
        <v>7002.1104279120009</v>
      </c>
      <c r="E234" s="207">
        <v>7002.1104279120009</v>
      </c>
      <c r="F234" s="207"/>
      <c r="G234" s="207">
        <v>7002.1104279120009</v>
      </c>
      <c r="H234" s="289">
        <v>41506</v>
      </c>
      <c r="I234" s="289">
        <v>43067</v>
      </c>
      <c r="J234" s="289">
        <v>53885</v>
      </c>
      <c r="K234" s="211">
        <v>33</v>
      </c>
      <c r="L234" s="211">
        <v>9</v>
      </c>
    </row>
    <row r="235" spans="1:12" s="155" customFormat="1" ht="17.100000000000001" customHeight="1" x14ac:dyDescent="0.25">
      <c r="A235" s="211">
        <v>261</v>
      </c>
      <c r="B235" s="211" t="s">
        <v>141</v>
      </c>
      <c r="C235" s="208" t="s">
        <v>140</v>
      </c>
      <c r="D235" s="207">
        <v>15036.050902401001</v>
      </c>
      <c r="E235" s="207">
        <v>15036.050902401001</v>
      </c>
      <c r="F235" s="207"/>
      <c r="G235" s="207">
        <v>15036.050902401001</v>
      </c>
      <c r="H235" s="289">
        <v>42031</v>
      </c>
      <c r="I235" s="289">
        <v>44560</v>
      </c>
      <c r="J235" s="289">
        <v>54868</v>
      </c>
      <c r="K235" s="211">
        <v>35</v>
      </c>
      <c r="L235" s="211">
        <v>0</v>
      </c>
    </row>
    <row r="236" spans="1:12" s="155" customFormat="1" ht="17.100000000000001" customHeight="1" x14ac:dyDescent="0.25">
      <c r="A236" s="285" t="s">
        <v>676</v>
      </c>
      <c r="B236" s="286"/>
      <c r="C236" s="286"/>
      <c r="D236" s="274">
        <f>SUM(D237:D245)</f>
        <v>40271.076578492997</v>
      </c>
      <c r="E236" s="274">
        <f>SUM(E237:E245)</f>
        <v>40271.076578492997</v>
      </c>
      <c r="F236" s="274"/>
      <c r="G236" s="274">
        <f>SUM(G237:G245)</f>
        <v>40271.076578492997</v>
      </c>
      <c r="H236" s="283"/>
      <c r="I236" s="283"/>
      <c r="J236" s="283"/>
      <c r="K236" s="277"/>
      <c r="L236" s="277"/>
    </row>
    <row r="237" spans="1:12" s="155" customFormat="1" ht="17.100000000000001" customHeight="1" x14ac:dyDescent="0.25">
      <c r="A237" s="211">
        <v>262</v>
      </c>
      <c r="B237" s="211" t="s">
        <v>79</v>
      </c>
      <c r="C237" s="208" t="s">
        <v>139</v>
      </c>
      <c r="D237" s="207">
        <v>1729.9025333730001</v>
      </c>
      <c r="E237" s="207">
        <v>1729.9025333730001</v>
      </c>
      <c r="F237" s="207"/>
      <c r="G237" s="207">
        <v>1729.9025333730001</v>
      </c>
      <c r="H237" s="289">
        <v>41290</v>
      </c>
      <c r="I237" s="289">
        <v>41761</v>
      </c>
      <c r="J237" s="289">
        <v>46374</v>
      </c>
      <c r="K237" s="211">
        <v>13</v>
      </c>
      <c r="L237" s="211">
        <v>8</v>
      </c>
    </row>
    <row r="238" spans="1:12" s="155" customFormat="1" ht="17.100000000000001" customHeight="1" x14ac:dyDescent="0.25">
      <c r="A238" s="211">
        <v>264</v>
      </c>
      <c r="B238" s="211" t="s">
        <v>102</v>
      </c>
      <c r="C238" s="208" t="s">
        <v>138</v>
      </c>
      <c r="D238" s="207">
        <v>15912.025629012001</v>
      </c>
      <c r="E238" s="207">
        <v>15912.025629012001</v>
      </c>
      <c r="F238" s="207"/>
      <c r="G238" s="207">
        <v>15912.025629012001</v>
      </c>
      <c r="H238" s="289">
        <v>43001</v>
      </c>
      <c r="I238" s="289">
        <v>45656</v>
      </c>
      <c r="J238" s="289">
        <v>54041</v>
      </c>
      <c r="K238" s="211">
        <v>30</v>
      </c>
      <c r="L238" s="211">
        <v>2</v>
      </c>
    </row>
    <row r="239" spans="1:12" s="155" customFormat="1" ht="17.100000000000001" customHeight="1" x14ac:dyDescent="0.25">
      <c r="A239" s="211">
        <v>266</v>
      </c>
      <c r="B239" s="211" t="s">
        <v>79</v>
      </c>
      <c r="C239" s="208" t="s">
        <v>137</v>
      </c>
      <c r="D239" s="207">
        <v>5338.9990021140011</v>
      </c>
      <c r="E239" s="207">
        <v>5338.9990021140011</v>
      </c>
      <c r="F239" s="207"/>
      <c r="G239" s="207">
        <v>5338.9990021140011</v>
      </c>
      <c r="H239" s="289">
        <v>43495</v>
      </c>
      <c r="I239" s="289">
        <v>46021</v>
      </c>
      <c r="J239" s="289">
        <v>54128</v>
      </c>
      <c r="K239" s="211">
        <v>29</v>
      </c>
      <c r="L239" s="211">
        <v>0</v>
      </c>
    </row>
    <row r="240" spans="1:12" s="155" customFormat="1" ht="17.100000000000001" customHeight="1" x14ac:dyDescent="0.25">
      <c r="A240" s="211">
        <v>267</v>
      </c>
      <c r="B240" s="211" t="s">
        <v>79</v>
      </c>
      <c r="C240" s="208" t="s">
        <v>136</v>
      </c>
      <c r="D240" s="207">
        <v>2149.905600774</v>
      </c>
      <c r="E240" s="207">
        <v>2149.905600774</v>
      </c>
      <c r="F240" s="207"/>
      <c r="G240" s="207">
        <v>2149.905600774</v>
      </c>
      <c r="H240" s="289">
        <v>41912</v>
      </c>
      <c r="I240" s="289">
        <v>42062</v>
      </c>
      <c r="J240" s="289">
        <v>46366</v>
      </c>
      <c r="K240" s="211">
        <v>11</v>
      </c>
      <c r="L240" s="211">
        <v>10</v>
      </c>
    </row>
    <row r="241" spans="1:12" s="155" customFormat="1" ht="17.100000000000001" customHeight="1" x14ac:dyDescent="0.25">
      <c r="A241" s="211">
        <v>268</v>
      </c>
      <c r="B241" s="211" t="s">
        <v>124</v>
      </c>
      <c r="C241" s="208" t="s">
        <v>135</v>
      </c>
      <c r="D241" s="207">
        <v>84.009293423999992</v>
      </c>
      <c r="E241" s="207">
        <v>84.009293423999992</v>
      </c>
      <c r="F241" s="207"/>
      <c r="G241" s="207">
        <v>84.009293423999992</v>
      </c>
      <c r="H241" s="289">
        <v>42422</v>
      </c>
      <c r="I241" s="289">
        <v>42422</v>
      </c>
      <c r="J241" s="289">
        <v>49094</v>
      </c>
      <c r="K241" s="211">
        <v>9</v>
      </c>
      <c r="L241" s="211">
        <v>10</v>
      </c>
    </row>
    <row r="242" spans="1:12" s="155" customFormat="1" ht="17.100000000000001" customHeight="1" x14ac:dyDescent="0.25">
      <c r="A242" s="211">
        <v>269</v>
      </c>
      <c r="B242" s="211" t="s">
        <v>90</v>
      </c>
      <c r="C242" s="208" t="s">
        <v>134</v>
      </c>
      <c r="D242" s="207">
        <v>173.84959721700002</v>
      </c>
      <c r="E242" s="207">
        <v>173.84959721700002</v>
      </c>
      <c r="F242" s="207"/>
      <c r="G242" s="207">
        <v>173.84959721700002</v>
      </c>
      <c r="H242" s="289">
        <v>42136</v>
      </c>
      <c r="I242" s="289">
        <v>42136</v>
      </c>
      <c r="J242" s="289">
        <v>46366</v>
      </c>
      <c r="K242" s="211">
        <v>11</v>
      </c>
      <c r="L242" s="211">
        <v>5</v>
      </c>
    </row>
    <row r="243" spans="1:12" s="155" customFormat="1" ht="17.100000000000001" customHeight="1" x14ac:dyDescent="0.25">
      <c r="A243" s="211">
        <v>273</v>
      </c>
      <c r="B243" s="211" t="s">
        <v>84</v>
      </c>
      <c r="C243" s="208" t="s">
        <v>133</v>
      </c>
      <c r="D243" s="207">
        <v>2549.0442974310004</v>
      </c>
      <c r="E243" s="207">
        <v>2549.0442974310004</v>
      </c>
      <c r="F243" s="207"/>
      <c r="G243" s="207">
        <v>2549.0442974310004</v>
      </c>
      <c r="H243" s="289">
        <v>42160</v>
      </c>
      <c r="I243" s="289">
        <v>44377</v>
      </c>
      <c r="J243" s="289">
        <v>54865</v>
      </c>
      <c r="K243" s="211">
        <v>34</v>
      </c>
      <c r="L243" s="211">
        <v>8</v>
      </c>
    </row>
    <row r="244" spans="1:12" s="155" customFormat="1" ht="17.100000000000001" customHeight="1" x14ac:dyDescent="0.25">
      <c r="A244" s="211">
        <v>274</v>
      </c>
      <c r="B244" s="211" t="s">
        <v>84</v>
      </c>
      <c r="C244" s="208" t="s">
        <v>132</v>
      </c>
      <c r="D244" s="207">
        <v>6943.6894596299999</v>
      </c>
      <c r="E244" s="207">
        <v>6943.6894596299999</v>
      </c>
      <c r="F244" s="207"/>
      <c r="G244" s="207">
        <v>6943.6894596299999</v>
      </c>
      <c r="H244" s="289">
        <v>41605</v>
      </c>
      <c r="I244" s="289">
        <v>46630</v>
      </c>
      <c r="J244" s="289">
        <v>54868</v>
      </c>
      <c r="K244" s="211">
        <v>36</v>
      </c>
      <c r="L244" s="211">
        <v>3</v>
      </c>
    </row>
    <row r="245" spans="1:12" s="155" customFormat="1" ht="17.100000000000001" customHeight="1" x14ac:dyDescent="0.25">
      <c r="A245" s="211">
        <v>275</v>
      </c>
      <c r="B245" s="211" t="s">
        <v>92</v>
      </c>
      <c r="C245" s="208" t="s">
        <v>131</v>
      </c>
      <c r="D245" s="207">
        <v>5389.6511655180002</v>
      </c>
      <c r="E245" s="207">
        <v>5389.6511655180002</v>
      </c>
      <c r="F245" s="207"/>
      <c r="G245" s="207">
        <v>5389.6511655180002</v>
      </c>
      <c r="H245" s="289">
        <v>42061</v>
      </c>
      <c r="I245" s="289">
        <v>42061</v>
      </c>
      <c r="J245" s="289">
        <v>46366</v>
      </c>
      <c r="K245" s="211">
        <v>11</v>
      </c>
      <c r="L245" s="211">
        <v>5</v>
      </c>
    </row>
    <row r="246" spans="1:12" s="155" customFormat="1" ht="17.100000000000001" customHeight="1" x14ac:dyDescent="0.25">
      <c r="A246" s="285" t="s">
        <v>675</v>
      </c>
      <c r="B246" s="277"/>
      <c r="C246" s="286"/>
      <c r="D246" s="274">
        <f>SUM(D247:D260)</f>
        <v>36834.357787146</v>
      </c>
      <c r="E246" s="274">
        <f>SUM(E247:E260)</f>
        <v>36834.357787146</v>
      </c>
      <c r="F246" s="274"/>
      <c r="G246" s="274">
        <f>SUM(G247:G260)</f>
        <v>36834.357787146</v>
      </c>
      <c r="H246" s="283"/>
      <c r="I246" s="283"/>
      <c r="J246" s="283"/>
      <c r="K246" s="277"/>
      <c r="L246" s="277"/>
    </row>
    <row r="247" spans="1:12" s="155" customFormat="1" ht="17.100000000000001" customHeight="1" x14ac:dyDescent="0.25">
      <c r="A247" s="211">
        <v>278</v>
      </c>
      <c r="B247" s="211" t="s">
        <v>104</v>
      </c>
      <c r="C247" s="208" t="s">
        <v>130</v>
      </c>
      <c r="D247" s="207">
        <v>757.96886886300013</v>
      </c>
      <c r="E247" s="207">
        <v>757.96886886300013</v>
      </c>
      <c r="F247" s="207"/>
      <c r="G247" s="207">
        <v>757.96886886300013</v>
      </c>
      <c r="H247" s="289">
        <v>43063</v>
      </c>
      <c r="I247" s="289">
        <v>43665</v>
      </c>
      <c r="J247" s="289">
        <v>54128</v>
      </c>
      <c r="K247" s="211">
        <v>30</v>
      </c>
      <c r="L247" s="211">
        <v>2</v>
      </c>
    </row>
    <row r="248" spans="1:12" s="155" customFormat="1" ht="17.100000000000001" customHeight="1" x14ac:dyDescent="0.25">
      <c r="A248" s="211">
        <v>280</v>
      </c>
      <c r="B248" s="211" t="s">
        <v>79</v>
      </c>
      <c r="C248" s="208" t="s">
        <v>129</v>
      </c>
      <c r="D248" s="207">
        <v>1526.4023109480001</v>
      </c>
      <c r="E248" s="207">
        <v>1526.4023109480001</v>
      </c>
      <c r="F248" s="207"/>
      <c r="G248" s="207">
        <v>1526.4023109480001</v>
      </c>
      <c r="H248" s="289">
        <v>42129</v>
      </c>
      <c r="I248" s="289">
        <v>46538</v>
      </c>
      <c r="J248" s="289">
        <v>54583</v>
      </c>
      <c r="K248" s="211">
        <v>34</v>
      </c>
      <c r="L248" s="211">
        <v>0</v>
      </c>
    </row>
    <row r="249" spans="1:12" s="155" customFormat="1" ht="17.100000000000001" customHeight="1" x14ac:dyDescent="0.25">
      <c r="A249" s="211">
        <v>281</v>
      </c>
      <c r="B249" s="211" t="s">
        <v>90</v>
      </c>
      <c r="C249" s="208" t="s">
        <v>128</v>
      </c>
      <c r="D249" s="207">
        <v>1901.4270166530002</v>
      </c>
      <c r="E249" s="207">
        <v>1901.4270166530002</v>
      </c>
      <c r="F249" s="207"/>
      <c r="G249" s="207">
        <v>1901.4270166530002</v>
      </c>
      <c r="H249" s="289">
        <v>43063</v>
      </c>
      <c r="I249" s="289">
        <v>43473</v>
      </c>
      <c r="J249" s="289">
        <v>48820</v>
      </c>
      <c r="K249" s="211">
        <v>15</v>
      </c>
      <c r="L249" s="211">
        <v>7</v>
      </c>
    </row>
    <row r="250" spans="1:12" s="155" customFormat="1" ht="17.100000000000001" customHeight="1" x14ac:dyDescent="0.25">
      <c r="A250" s="211">
        <v>282</v>
      </c>
      <c r="B250" s="211" t="s">
        <v>79</v>
      </c>
      <c r="C250" s="208" t="s">
        <v>127</v>
      </c>
      <c r="D250" s="207">
        <v>5800.203301257</v>
      </c>
      <c r="E250" s="207">
        <v>5800.203301257</v>
      </c>
      <c r="F250" s="207"/>
      <c r="G250" s="207">
        <v>5800.203301257</v>
      </c>
      <c r="H250" s="289">
        <v>43329</v>
      </c>
      <c r="I250" s="289">
        <v>46630</v>
      </c>
      <c r="J250" s="289">
        <v>54322</v>
      </c>
      <c r="K250" s="211">
        <v>30</v>
      </c>
      <c r="L250" s="211">
        <v>0</v>
      </c>
    </row>
    <row r="251" spans="1:12" s="155" customFormat="1" ht="17.100000000000001" customHeight="1" x14ac:dyDescent="0.25">
      <c r="A251" s="211">
        <v>283</v>
      </c>
      <c r="B251" s="211" t="s">
        <v>90</v>
      </c>
      <c r="C251" s="208" t="s">
        <v>126</v>
      </c>
      <c r="D251" s="207">
        <v>2908.7532207090003</v>
      </c>
      <c r="E251" s="207">
        <v>2908.7532207090003</v>
      </c>
      <c r="F251" s="207"/>
      <c r="G251" s="207">
        <v>2908.7532207090003</v>
      </c>
      <c r="H251" s="289">
        <v>43535</v>
      </c>
      <c r="I251" s="289">
        <v>43535</v>
      </c>
      <c r="J251" s="289">
        <v>47087</v>
      </c>
      <c r="K251" s="211">
        <v>9</v>
      </c>
      <c r="L251" s="211">
        <v>4</v>
      </c>
    </row>
    <row r="252" spans="1:12" s="155" customFormat="1" ht="17.100000000000001" customHeight="1" x14ac:dyDescent="0.25">
      <c r="A252" s="211">
        <v>284</v>
      </c>
      <c r="B252" s="211" t="s">
        <v>92</v>
      </c>
      <c r="C252" s="208" t="s">
        <v>125</v>
      </c>
      <c r="D252" s="207">
        <v>2549.0026839510001</v>
      </c>
      <c r="E252" s="207">
        <v>2549.0026839510001</v>
      </c>
      <c r="F252" s="207"/>
      <c r="G252" s="207">
        <v>2549.0026839510001</v>
      </c>
      <c r="H252" s="289">
        <v>42916</v>
      </c>
      <c r="I252" s="289">
        <v>46386</v>
      </c>
      <c r="J252" s="289">
        <v>52071</v>
      </c>
      <c r="K252" s="211">
        <v>25</v>
      </c>
      <c r="L252" s="211">
        <v>0</v>
      </c>
    </row>
    <row r="253" spans="1:12" s="155" customFormat="1" ht="17.100000000000001" customHeight="1" x14ac:dyDescent="0.25">
      <c r="A253" s="211">
        <v>286</v>
      </c>
      <c r="B253" s="211" t="s">
        <v>124</v>
      </c>
      <c r="C253" s="208" t="s">
        <v>123</v>
      </c>
      <c r="D253" s="207">
        <v>3298.678614378</v>
      </c>
      <c r="E253" s="207">
        <v>3298.678614378</v>
      </c>
      <c r="F253" s="207"/>
      <c r="G253" s="207">
        <v>3298.678614378</v>
      </c>
      <c r="H253" s="289">
        <v>42625</v>
      </c>
      <c r="I253" s="289">
        <v>42625</v>
      </c>
      <c r="J253" s="289">
        <v>46139</v>
      </c>
      <c r="K253" s="211">
        <v>9</v>
      </c>
      <c r="L253" s="211">
        <v>6</v>
      </c>
    </row>
    <row r="254" spans="1:12" s="155" customFormat="1" ht="17.100000000000001" customHeight="1" x14ac:dyDescent="0.25">
      <c r="A254" s="211">
        <v>288</v>
      </c>
      <c r="B254" s="211" t="s">
        <v>79</v>
      </c>
      <c r="C254" s="208" t="s">
        <v>122</v>
      </c>
      <c r="D254" s="207">
        <v>2028.1760628390002</v>
      </c>
      <c r="E254" s="207">
        <v>2028.1760628390002</v>
      </c>
      <c r="F254" s="207"/>
      <c r="G254" s="207">
        <v>2028.1760628390002</v>
      </c>
      <c r="H254" s="289">
        <v>42601</v>
      </c>
      <c r="I254" s="289">
        <v>43962</v>
      </c>
      <c r="J254" s="289">
        <v>54332</v>
      </c>
      <c r="K254" s="211">
        <v>32</v>
      </c>
      <c r="L254" s="211">
        <v>1</v>
      </c>
    </row>
    <row r="255" spans="1:12" s="155" customFormat="1" ht="17.100000000000001" customHeight="1" x14ac:dyDescent="0.25">
      <c r="A255" s="211">
        <v>289</v>
      </c>
      <c r="B255" s="211" t="s">
        <v>334</v>
      </c>
      <c r="C255" s="208" t="s">
        <v>617</v>
      </c>
      <c r="D255" s="207">
        <v>3260.2950078120002</v>
      </c>
      <c r="E255" s="207">
        <v>3260.2950078120002</v>
      </c>
      <c r="F255" s="207"/>
      <c r="G255" s="207">
        <v>3260.2950078120002</v>
      </c>
      <c r="H255" s="289">
        <v>45859</v>
      </c>
      <c r="I255" s="289">
        <v>46179</v>
      </c>
      <c r="J255" s="289">
        <v>56907</v>
      </c>
      <c r="K255" s="211">
        <v>30</v>
      </c>
      <c r="L255" s="211">
        <v>2</v>
      </c>
    </row>
    <row r="256" spans="1:12" s="155" customFormat="1" ht="17.100000000000001" customHeight="1" x14ac:dyDescent="0.25">
      <c r="A256" s="211">
        <v>290</v>
      </c>
      <c r="B256" s="211" t="s">
        <v>90</v>
      </c>
      <c r="C256" s="208" t="s">
        <v>121</v>
      </c>
      <c r="D256" s="207">
        <v>954.452351916</v>
      </c>
      <c r="E256" s="207">
        <v>954.452351916</v>
      </c>
      <c r="F256" s="207"/>
      <c r="G256" s="207">
        <v>954.452351916</v>
      </c>
      <c r="H256" s="289">
        <v>45645</v>
      </c>
      <c r="I256" s="289">
        <v>46020</v>
      </c>
      <c r="J256" s="289">
        <v>48582</v>
      </c>
      <c r="K256" s="211">
        <v>7</v>
      </c>
      <c r="L256" s="211">
        <v>8</v>
      </c>
    </row>
    <row r="257" spans="1:12" s="155" customFormat="1" ht="17.100000000000001" customHeight="1" x14ac:dyDescent="0.25">
      <c r="A257" s="211">
        <v>292</v>
      </c>
      <c r="B257" s="211" t="s">
        <v>84</v>
      </c>
      <c r="C257" s="208" t="s">
        <v>120</v>
      </c>
      <c r="D257" s="207">
        <v>3583.3398838110002</v>
      </c>
      <c r="E257" s="207">
        <v>3583.3398838110002</v>
      </c>
      <c r="F257" s="207"/>
      <c r="G257" s="207">
        <v>3583.3398838110002</v>
      </c>
      <c r="H257" s="289">
        <v>42662</v>
      </c>
      <c r="I257" s="289">
        <v>42866</v>
      </c>
      <c r="J257" s="289">
        <v>49947</v>
      </c>
      <c r="K257" s="211">
        <v>19</v>
      </c>
      <c r="L257" s="211">
        <v>4</v>
      </c>
    </row>
    <row r="258" spans="1:12" s="155" customFormat="1" ht="17.100000000000001" customHeight="1" x14ac:dyDescent="0.25">
      <c r="A258" s="211">
        <v>293</v>
      </c>
      <c r="B258" s="211" t="s">
        <v>79</v>
      </c>
      <c r="C258" s="208" t="s">
        <v>119</v>
      </c>
      <c r="D258" s="207">
        <v>3627.25488369</v>
      </c>
      <c r="E258" s="207">
        <v>3627.25488369</v>
      </c>
      <c r="F258" s="207"/>
      <c r="G258" s="207">
        <v>3627.25488369</v>
      </c>
      <c r="H258" s="289">
        <v>42048</v>
      </c>
      <c r="I258" s="289">
        <v>42156</v>
      </c>
      <c r="J258" s="289">
        <v>46366</v>
      </c>
      <c r="K258" s="211">
        <v>11</v>
      </c>
      <c r="L258" s="211">
        <v>5</v>
      </c>
    </row>
    <row r="259" spans="1:12" s="155" customFormat="1" ht="17.100000000000001" customHeight="1" x14ac:dyDescent="0.25">
      <c r="A259" s="211">
        <v>294</v>
      </c>
      <c r="B259" s="211" t="s">
        <v>79</v>
      </c>
      <c r="C259" s="208" t="s">
        <v>118</v>
      </c>
      <c r="D259" s="207">
        <v>3834.2695804200007</v>
      </c>
      <c r="E259" s="207">
        <v>3834.2695804200007</v>
      </c>
      <c r="F259" s="207"/>
      <c r="G259" s="207">
        <v>3834.2695804200007</v>
      </c>
      <c r="H259" s="289">
        <v>41606</v>
      </c>
      <c r="I259" s="289">
        <v>42223</v>
      </c>
      <c r="J259" s="289">
        <v>46234</v>
      </c>
      <c r="K259" s="211">
        <v>12</v>
      </c>
      <c r="L259" s="211">
        <v>3</v>
      </c>
    </row>
    <row r="260" spans="1:12" s="155" customFormat="1" ht="17.100000000000001" customHeight="1" x14ac:dyDescent="0.25">
      <c r="A260" s="211">
        <v>295</v>
      </c>
      <c r="B260" s="211" t="s">
        <v>79</v>
      </c>
      <c r="C260" s="208" t="s">
        <v>117</v>
      </c>
      <c r="D260" s="207">
        <v>804.13399989900006</v>
      </c>
      <c r="E260" s="207">
        <v>804.13399989900006</v>
      </c>
      <c r="F260" s="207"/>
      <c r="G260" s="207">
        <v>804.13399989900006</v>
      </c>
      <c r="H260" s="289">
        <v>41842</v>
      </c>
      <c r="I260" s="289">
        <v>42027</v>
      </c>
      <c r="J260" s="289">
        <v>46234</v>
      </c>
      <c r="K260" s="211">
        <v>11</v>
      </c>
      <c r="L260" s="211">
        <v>9</v>
      </c>
    </row>
    <row r="261" spans="1:12" s="155" customFormat="1" ht="17.100000000000001" customHeight="1" x14ac:dyDescent="0.25">
      <c r="A261" s="285" t="s">
        <v>674</v>
      </c>
      <c r="B261" s="282"/>
      <c r="C261" s="286"/>
      <c r="D261" s="274">
        <f>SUM(D262:D274)</f>
        <v>96362.956541718027</v>
      </c>
      <c r="E261" s="274">
        <f>SUM(E262:E274)</f>
        <v>96362.956541718027</v>
      </c>
      <c r="F261" s="274"/>
      <c r="G261" s="274">
        <f>SUM(G262:G274)</f>
        <v>96362.956541718027</v>
      </c>
      <c r="H261" s="283"/>
      <c r="I261" s="283"/>
      <c r="J261" s="283"/>
      <c r="K261" s="277"/>
      <c r="L261" s="277"/>
    </row>
    <row r="262" spans="1:12" s="155" customFormat="1" ht="17.100000000000001" customHeight="1" x14ac:dyDescent="0.25">
      <c r="A262" s="211">
        <v>296</v>
      </c>
      <c r="B262" s="211" t="s">
        <v>673</v>
      </c>
      <c r="C262" s="208" t="s">
        <v>116</v>
      </c>
      <c r="D262" s="207">
        <v>10049.556215034001</v>
      </c>
      <c r="E262" s="207">
        <v>10049.556215034001</v>
      </c>
      <c r="F262" s="207"/>
      <c r="G262" s="207">
        <v>10049.556215034001</v>
      </c>
      <c r="H262" s="289">
        <v>43551</v>
      </c>
      <c r="I262" s="289">
        <v>45656</v>
      </c>
      <c r="J262" s="289">
        <v>54543</v>
      </c>
      <c r="K262" s="211">
        <v>30</v>
      </c>
      <c r="L262" s="211">
        <v>0</v>
      </c>
    </row>
    <row r="263" spans="1:12" s="155" customFormat="1" ht="17.100000000000001" customHeight="1" x14ac:dyDescent="0.25">
      <c r="A263" s="211">
        <v>297</v>
      </c>
      <c r="B263" s="211" t="s">
        <v>671</v>
      </c>
      <c r="C263" s="208" t="s">
        <v>115</v>
      </c>
      <c r="D263" s="207">
        <v>3914.0965031850001</v>
      </c>
      <c r="E263" s="207">
        <v>3914.0965031850001</v>
      </c>
      <c r="F263" s="207"/>
      <c r="G263" s="207">
        <v>3914.0965031850001</v>
      </c>
      <c r="H263" s="289">
        <v>42946</v>
      </c>
      <c r="I263" s="289">
        <v>45656</v>
      </c>
      <c r="J263" s="289">
        <v>53929</v>
      </c>
      <c r="K263" s="211">
        <v>30</v>
      </c>
      <c r="L263" s="211">
        <v>0</v>
      </c>
    </row>
    <row r="264" spans="1:12" s="155" customFormat="1" ht="17.100000000000001" customHeight="1" x14ac:dyDescent="0.25">
      <c r="A264" s="211">
        <v>298</v>
      </c>
      <c r="B264" s="211" t="s">
        <v>673</v>
      </c>
      <c r="C264" s="208" t="s">
        <v>114</v>
      </c>
      <c r="D264" s="207">
        <v>19823.125863492001</v>
      </c>
      <c r="E264" s="207">
        <v>19823.125863492001</v>
      </c>
      <c r="F264" s="207"/>
      <c r="G264" s="207">
        <v>19823.125863492001</v>
      </c>
      <c r="H264" s="289">
        <v>44765</v>
      </c>
      <c r="I264" s="289">
        <v>45656</v>
      </c>
      <c r="J264" s="289">
        <v>55183</v>
      </c>
      <c r="K264" s="211">
        <v>28</v>
      </c>
      <c r="L264" s="211">
        <v>0</v>
      </c>
    </row>
    <row r="265" spans="1:12" s="155" customFormat="1" ht="17.100000000000001" customHeight="1" x14ac:dyDescent="0.25">
      <c r="A265" s="211">
        <v>300</v>
      </c>
      <c r="B265" s="211" t="s">
        <v>672</v>
      </c>
      <c r="C265" s="208" t="s">
        <v>113</v>
      </c>
      <c r="D265" s="207">
        <v>3710.9666603610003</v>
      </c>
      <c r="E265" s="207">
        <v>3710.9666603610003</v>
      </c>
      <c r="F265" s="207"/>
      <c r="G265" s="207">
        <v>3710.9666603610003</v>
      </c>
      <c r="H265" s="289">
        <v>43601</v>
      </c>
      <c r="I265" s="289">
        <v>43636</v>
      </c>
      <c r="J265" s="289">
        <v>47087</v>
      </c>
      <c r="K265" s="211">
        <v>9</v>
      </c>
      <c r="L265" s="211">
        <v>4</v>
      </c>
    </row>
    <row r="266" spans="1:12" s="155" customFormat="1" ht="17.100000000000001" customHeight="1" x14ac:dyDescent="0.25">
      <c r="A266" s="211">
        <v>304</v>
      </c>
      <c r="B266" s="211" t="s">
        <v>671</v>
      </c>
      <c r="C266" s="208" t="s">
        <v>112</v>
      </c>
      <c r="D266" s="207">
        <v>6736.0461441750003</v>
      </c>
      <c r="E266" s="207">
        <v>6736.0461441750003</v>
      </c>
      <c r="F266" s="207"/>
      <c r="G266" s="207">
        <v>6736.0461441750003</v>
      </c>
      <c r="H266" s="289">
        <v>45367</v>
      </c>
      <c r="I266" s="289">
        <v>45689</v>
      </c>
      <c r="J266" s="289">
        <v>48684</v>
      </c>
      <c r="K266" s="211">
        <v>9</v>
      </c>
      <c r="L266" s="211">
        <v>0</v>
      </c>
    </row>
    <row r="267" spans="1:12" s="155" customFormat="1" ht="17.100000000000001" customHeight="1" x14ac:dyDescent="0.25">
      <c r="A267" s="211">
        <v>305</v>
      </c>
      <c r="B267" s="211" t="s">
        <v>670</v>
      </c>
      <c r="C267" s="208" t="s">
        <v>111</v>
      </c>
      <c r="D267" s="207">
        <v>295.10091382500002</v>
      </c>
      <c r="E267" s="207">
        <v>295.10091382500002</v>
      </c>
      <c r="F267" s="207"/>
      <c r="G267" s="207">
        <v>295.10091382500002</v>
      </c>
      <c r="H267" s="289">
        <v>41977</v>
      </c>
      <c r="I267" s="289">
        <v>42194</v>
      </c>
      <c r="J267" s="289">
        <v>46366</v>
      </c>
      <c r="K267" s="211">
        <v>11</v>
      </c>
      <c r="L267" s="211">
        <v>10</v>
      </c>
    </row>
    <row r="268" spans="1:12" s="155" customFormat="1" ht="17.100000000000001" customHeight="1" x14ac:dyDescent="0.25">
      <c r="A268" s="211">
        <v>306</v>
      </c>
      <c r="B268" s="211" t="s">
        <v>670</v>
      </c>
      <c r="C268" s="208" t="s">
        <v>110</v>
      </c>
      <c r="D268" s="207">
        <v>13795.317221166002</v>
      </c>
      <c r="E268" s="207">
        <v>13795.317221166002</v>
      </c>
      <c r="F268" s="207"/>
      <c r="G268" s="207">
        <v>13795.317221166002</v>
      </c>
      <c r="H268" s="289">
        <v>42139</v>
      </c>
      <c r="I268" s="289">
        <v>42697</v>
      </c>
      <c r="J268" s="289">
        <v>49947</v>
      </c>
      <c r="K268" s="211">
        <v>21</v>
      </c>
      <c r="L268" s="211">
        <v>2</v>
      </c>
    </row>
    <row r="269" spans="1:12" s="155" customFormat="1" ht="17.100000000000001" customHeight="1" x14ac:dyDescent="0.25">
      <c r="A269" s="211">
        <v>307</v>
      </c>
      <c r="B269" s="211" t="s">
        <v>669</v>
      </c>
      <c r="C269" s="208" t="s">
        <v>109</v>
      </c>
      <c r="D269" s="207">
        <v>3332.1256255890003</v>
      </c>
      <c r="E269" s="207">
        <v>3332.1256255890003</v>
      </c>
      <c r="F269" s="207"/>
      <c r="G269" s="207">
        <v>3332.1256255890003</v>
      </c>
      <c r="H269" s="289">
        <v>42416</v>
      </c>
      <c r="I269" s="289">
        <v>43052</v>
      </c>
      <c r="J269" s="289">
        <v>53885</v>
      </c>
      <c r="K269" s="211">
        <v>31</v>
      </c>
      <c r="L269" s="211">
        <v>3</v>
      </c>
    </row>
    <row r="270" spans="1:12" s="155" customFormat="1" ht="17.100000000000001" customHeight="1" x14ac:dyDescent="0.25">
      <c r="A270" s="211">
        <v>308</v>
      </c>
      <c r="B270" s="211" t="s">
        <v>669</v>
      </c>
      <c r="C270" s="208" t="s">
        <v>108</v>
      </c>
      <c r="D270" s="207">
        <v>4993.6174233390002</v>
      </c>
      <c r="E270" s="207">
        <v>4993.6174233390002</v>
      </c>
      <c r="F270" s="207"/>
      <c r="G270" s="207">
        <v>4993.6174233390002</v>
      </c>
      <c r="H270" s="289">
        <v>42324</v>
      </c>
      <c r="I270" s="289">
        <v>42797</v>
      </c>
      <c r="J270" s="289">
        <v>46365</v>
      </c>
      <c r="K270" s="211">
        <v>10</v>
      </c>
      <c r="L270" s="211">
        <v>10</v>
      </c>
    </row>
    <row r="271" spans="1:12" s="155" customFormat="1" ht="17.100000000000001" customHeight="1" x14ac:dyDescent="0.25">
      <c r="A271" s="211">
        <v>309</v>
      </c>
      <c r="B271" s="211" t="s">
        <v>669</v>
      </c>
      <c r="C271" s="208" t="s">
        <v>107</v>
      </c>
      <c r="D271" s="207">
        <v>13193.803181187001</v>
      </c>
      <c r="E271" s="207">
        <v>13193.803181187001</v>
      </c>
      <c r="F271" s="207"/>
      <c r="G271" s="207">
        <v>13193.803181187001</v>
      </c>
      <c r="H271" s="289">
        <v>43251</v>
      </c>
      <c r="I271" s="289">
        <v>43529</v>
      </c>
      <c r="J271" s="289">
        <v>54128</v>
      </c>
      <c r="K271" s="211">
        <v>29</v>
      </c>
      <c r="L271" s="211">
        <v>8</v>
      </c>
    </row>
    <row r="272" spans="1:12" s="155" customFormat="1" ht="17.100000000000001" customHeight="1" x14ac:dyDescent="0.25">
      <c r="A272" s="211">
        <v>310</v>
      </c>
      <c r="B272" s="211" t="s">
        <v>669</v>
      </c>
      <c r="C272" s="208" t="s">
        <v>106</v>
      </c>
      <c r="D272" s="207">
        <v>2305.1764280070001</v>
      </c>
      <c r="E272" s="207">
        <v>2305.1764280070001</v>
      </c>
      <c r="F272" s="207"/>
      <c r="G272" s="207">
        <v>2305.1764280070001</v>
      </c>
      <c r="H272" s="289">
        <v>42890</v>
      </c>
      <c r="I272" s="289">
        <v>46568</v>
      </c>
      <c r="J272" s="289">
        <v>54633</v>
      </c>
      <c r="K272" s="211">
        <v>31</v>
      </c>
      <c r="L272" s="211">
        <v>9</v>
      </c>
    </row>
    <row r="273" spans="1:12" s="155" customFormat="1" ht="17.100000000000001" customHeight="1" x14ac:dyDescent="0.25">
      <c r="A273" s="211">
        <v>311</v>
      </c>
      <c r="B273" s="211" t="s">
        <v>668</v>
      </c>
      <c r="C273" s="208" t="s">
        <v>105</v>
      </c>
      <c r="D273" s="207">
        <v>10705.645254437999</v>
      </c>
      <c r="E273" s="207">
        <v>10705.645254437999</v>
      </c>
      <c r="F273" s="207"/>
      <c r="G273" s="207">
        <v>10705.645254437999</v>
      </c>
      <c r="H273" s="289">
        <v>43441</v>
      </c>
      <c r="I273" s="289">
        <v>45653</v>
      </c>
      <c r="J273" s="289">
        <v>54493</v>
      </c>
      <c r="K273" s="211">
        <v>30</v>
      </c>
      <c r="L273" s="211">
        <v>3</v>
      </c>
    </row>
    <row r="274" spans="1:12" s="155" customFormat="1" ht="17.100000000000001" customHeight="1" x14ac:dyDescent="0.25">
      <c r="A274" s="211">
        <v>312</v>
      </c>
      <c r="B274" s="211" t="s">
        <v>668</v>
      </c>
      <c r="C274" s="208" t="s">
        <v>103</v>
      </c>
      <c r="D274" s="207">
        <v>3508.37910792</v>
      </c>
      <c r="E274" s="207">
        <v>3508.37910792</v>
      </c>
      <c r="F274" s="207"/>
      <c r="G274" s="207">
        <v>3508.37910792</v>
      </c>
      <c r="H274" s="289">
        <v>42901</v>
      </c>
      <c r="I274" s="289">
        <v>43632</v>
      </c>
      <c r="J274" s="289">
        <v>54128</v>
      </c>
      <c r="K274" s="211">
        <v>30</v>
      </c>
      <c r="L274" s="211">
        <v>5</v>
      </c>
    </row>
    <row r="275" spans="1:12" s="155" customFormat="1" ht="17.100000000000001" customHeight="1" x14ac:dyDescent="0.25">
      <c r="A275" s="285" t="s">
        <v>667</v>
      </c>
      <c r="B275" s="288"/>
      <c r="C275" s="286"/>
      <c r="D275" s="274">
        <f>SUM(D276:D284)</f>
        <v>61495.319244987004</v>
      </c>
      <c r="E275" s="274">
        <f>SUM(E276:E284)</f>
        <v>61495.319244987004</v>
      </c>
      <c r="F275" s="274"/>
      <c r="G275" s="274">
        <f>SUM(G276:G284)</f>
        <v>61495.319244987004</v>
      </c>
      <c r="H275" s="283"/>
      <c r="I275" s="283"/>
      <c r="J275" s="283"/>
      <c r="K275" s="277"/>
      <c r="L275" s="277"/>
    </row>
    <row r="276" spans="1:12" s="155" customFormat="1" ht="17.100000000000001" customHeight="1" x14ac:dyDescent="0.25">
      <c r="A276" s="211">
        <v>313</v>
      </c>
      <c r="B276" s="211" t="s">
        <v>102</v>
      </c>
      <c r="C276" s="208" t="s">
        <v>101</v>
      </c>
      <c r="D276" s="207">
        <v>10038.035110887002</v>
      </c>
      <c r="E276" s="207">
        <v>10038.035110887002</v>
      </c>
      <c r="F276" s="207"/>
      <c r="G276" s="207">
        <v>10038.035110887002</v>
      </c>
      <c r="H276" s="289">
        <v>43692</v>
      </c>
      <c r="I276" s="289">
        <v>45656</v>
      </c>
      <c r="J276" s="289">
        <v>54677</v>
      </c>
      <c r="K276" s="211">
        <v>30</v>
      </c>
      <c r="L276" s="211">
        <v>0</v>
      </c>
    </row>
    <row r="277" spans="1:12" s="155" customFormat="1" ht="17.100000000000001" customHeight="1" x14ac:dyDescent="0.25">
      <c r="A277" s="211">
        <v>314</v>
      </c>
      <c r="B277" s="211" t="s">
        <v>90</v>
      </c>
      <c r="C277" s="208" t="s">
        <v>100</v>
      </c>
      <c r="D277" s="207">
        <v>3923.0890584390004</v>
      </c>
      <c r="E277" s="207">
        <v>3923.0890584390004</v>
      </c>
      <c r="F277" s="207"/>
      <c r="G277" s="207">
        <v>3923.0890584390004</v>
      </c>
      <c r="H277" s="289">
        <v>42963</v>
      </c>
      <c r="I277" s="289">
        <v>43151</v>
      </c>
      <c r="J277" s="289">
        <v>54128</v>
      </c>
      <c r="K277" s="211">
        <v>30</v>
      </c>
      <c r="L277" s="211">
        <v>2</v>
      </c>
    </row>
    <row r="278" spans="1:12" s="155" customFormat="1" ht="17.100000000000001" customHeight="1" x14ac:dyDescent="0.25">
      <c r="A278" s="211">
        <v>316</v>
      </c>
      <c r="B278" s="211" t="s">
        <v>84</v>
      </c>
      <c r="C278" s="208" t="s">
        <v>99</v>
      </c>
      <c r="D278" s="207">
        <v>555.70915998000009</v>
      </c>
      <c r="E278" s="207">
        <v>555.70915998000009</v>
      </c>
      <c r="F278" s="207"/>
      <c r="G278" s="207">
        <v>555.70915998000009</v>
      </c>
      <c r="H278" s="289">
        <v>42643</v>
      </c>
      <c r="I278" s="289">
        <v>42909</v>
      </c>
      <c r="J278" s="289">
        <v>49947</v>
      </c>
      <c r="K278" s="211">
        <v>19</v>
      </c>
      <c r="L278" s="211">
        <v>11</v>
      </c>
    </row>
    <row r="279" spans="1:12" s="155" customFormat="1" ht="17.100000000000001" customHeight="1" x14ac:dyDescent="0.25">
      <c r="A279" s="211">
        <v>317</v>
      </c>
      <c r="B279" s="211" t="s">
        <v>79</v>
      </c>
      <c r="C279" s="208" t="s">
        <v>98</v>
      </c>
      <c r="D279" s="207">
        <v>2936.9308464989999</v>
      </c>
      <c r="E279" s="207">
        <v>2936.9308464989999</v>
      </c>
      <c r="F279" s="207"/>
      <c r="G279" s="207">
        <v>2936.9308464989999</v>
      </c>
      <c r="H279" s="289">
        <v>42619</v>
      </c>
      <c r="I279" s="289">
        <v>42891</v>
      </c>
      <c r="J279" s="289">
        <v>49947</v>
      </c>
      <c r="K279" s="211">
        <v>19</v>
      </c>
      <c r="L279" s="211">
        <v>11</v>
      </c>
    </row>
    <row r="280" spans="1:12" s="155" customFormat="1" ht="17.100000000000001" customHeight="1" x14ac:dyDescent="0.25">
      <c r="A280" s="211">
        <v>318</v>
      </c>
      <c r="B280" s="211" t="s">
        <v>666</v>
      </c>
      <c r="C280" s="208" t="s">
        <v>97</v>
      </c>
      <c r="D280" s="207">
        <v>970.43298820200005</v>
      </c>
      <c r="E280" s="207">
        <v>970.43298820200005</v>
      </c>
      <c r="F280" s="207"/>
      <c r="G280" s="207">
        <v>970.43298820200005</v>
      </c>
      <c r="H280" s="289">
        <v>42485</v>
      </c>
      <c r="I280" s="289">
        <v>42545</v>
      </c>
      <c r="J280" s="289">
        <v>46139</v>
      </c>
      <c r="K280" s="211">
        <v>9</v>
      </c>
      <c r="L280" s="211">
        <v>6</v>
      </c>
    </row>
    <row r="281" spans="1:12" s="155" customFormat="1" ht="17.100000000000001" customHeight="1" x14ac:dyDescent="0.25">
      <c r="A281" s="211">
        <v>319</v>
      </c>
      <c r="B281" s="211" t="s">
        <v>188</v>
      </c>
      <c r="C281" s="208" t="s">
        <v>96</v>
      </c>
      <c r="D281" s="207">
        <v>3792.4525869480003</v>
      </c>
      <c r="E281" s="207">
        <v>3792.4525869480003</v>
      </c>
      <c r="F281" s="207"/>
      <c r="G281" s="207">
        <v>3792.4525869480003</v>
      </c>
      <c r="H281" s="289">
        <v>42853</v>
      </c>
      <c r="I281" s="289">
        <v>42870</v>
      </c>
      <c r="J281" s="289">
        <v>46365</v>
      </c>
      <c r="K281" s="211">
        <v>9</v>
      </c>
      <c r="L281" s="211">
        <v>6</v>
      </c>
    </row>
    <row r="282" spans="1:12" s="155" customFormat="1" ht="17.100000000000001" customHeight="1" x14ac:dyDescent="0.25">
      <c r="A282" s="211">
        <v>320</v>
      </c>
      <c r="B282" s="211" t="s">
        <v>90</v>
      </c>
      <c r="C282" s="208" t="s">
        <v>95</v>
      </c>
      <c r="D282" s="207">
        <v>12685.034046276001</v>
      </c>
      <c r="E282" s="207">
        <v>12685.034046276001</v>
      </c>
      <c r="F282" s="207"/>
      <c r="G282" s="207">
        <v>12685.034046276001</v>
      </c>
      <c r="H282" s="289">
        <v>42584</v>
      </c>
      <c r="I282" s="289">
        <v>42919</v>
      </c>
      <c r="J282" s="289">
        <v>49947</v>
      </c>
      <c r="K282" s="211">
        <v>19</v>
      </c>
      <c r="L282" s="211">
        <v>11</v>
      </c>
    </row>
    <row r="283" spans="1:12" s="155" customFormat="1" ht="17.100000000000001" customHeight="1" x14ac:dyDescent="0.25">
      <c r="A283" s="211">
        <v>321</v>
      </c>
      <c r="B283" s="211" t="s">
        <v>79</v>
      </c>
      <c r="C283" s="208" t="s">
        <v>94</v>
      </c>
      <c r="D283" s="207">
        <v>950.80257491400005</v>
      </c>
      <c r="E283" s="207">
        <v>950.80257491400005</v>
      </c>
      <c r="F283" s="207"/>
      <c r="G283" s="207">
        <v>950.80257491400005</v>
      </c>
      <c r="H283" s="289">
        <v>42658</v>
      </c>
      <c r="I283" s="289">
        <v>46660</v>
      </c>
      <c r="J283" s="289">
        <v>55120</v>
      </c>
      <c r="K283" s="211">
        <v>34</v>
      </c>
      <c r="L283" s="211">
        <v>0</v>
      </c>
    </row>
    <row r="284" spans="1:12" s="155" customFormat="1" ht="17.100000000000001" customHeight="1" x14ac:dyDescent="0.25">
      <c r="A284" s="211">
        <v>322</v>
      </c>
      <c r="B284" s="211" t="s">
        <v>188</v>
      </c>
      <c r="C284" s="208" t="s">
        <v>93</v>
      </c>
      <c r="D284" s="207">
        <v>25642.832872842002</v>
      </c>
      <c r="E284" s="207">
        <v>25642.832872842002</v>
      </c>
      <c r="F284" s="207"/>
      <c r="G284" s="207">
        <v>25642.832872842002</v>
      </c>
      <c r="H284" s="289">
        <v>42392</v>
      </c>
      <c r="I284" s="289">
        <v>43287</v>
      </c>
      <c r="J284" s="289">
        <v>54128</v>
      </c>
      <c r="K284" s="211">
        <v>31</v>
      </c>
      <c r="L284" s="211">
        <v>11</v>
      </c>
    </row>
    <row r="285" spans="1:12" s="299" customFormat="1" ht="17.100000000000001" customHeight="1" x14ac:dyDescent="0.25">
      <c r="A285" s="285" t="s">
        <v>665</v>
      </c>
      <c r="B285" s="288"/>
      <c r="C285" s="286"/>
      <c r="D285" s="274">
        <f>SUM(D286:D291)</f>
        <v>43109.168952051004</v>
      </c>
      <c r="E285" s="274">
        <f>SUM(E286:E291)</f>
        <v>43109.168952051004</v>
      </c>
      <c r="F285" s="274"/>
      <c r="G285" s="274">
        <f>SUM(G286:G291)</f>
        <v>43109.168952051004</v>
      </c>
      <c r="H285" s="283"/>
      <c r="I285" s="283"/>
      <c r="J285" s="283"/>
      <c r="K285" s="277"/>
      <c r="L285" s="277"/>
    </row>
    <row r="286" spans="1:12" s="155" customFormat="1" ht="17.100000000000001" customHeight="1" x14ac:dyDescent="0.25">
      <c r="A286" s="208">
        <v>327</v>
      </c>
      <c r="B286" s="208" t="s">
        <v>92</v>
      </c>
      <c r="C286" s="208" t="s">
        <v>91</v>
      </c>
      <c r="D286" s="207">
        <v>908.81541764100007</v>
      </c>
      <c r="E286" s="207">
        <v>908.81541764100007</v>
      </c>
      <c r="F286" s="207"/>
      <c r="G286" s="207">
        <v>908.81541764100007</v>
      </c>
      <c r="H286" s="289">
        <v>43747</v>
      </c>
      <c r="I286" s="289">
        <v>44561</v>
      </c>
      <c r="J286" s="289">
        <v>54868</v>
      </c>
      <c r="K286" s="211">
        <v>30</v>
      </c>
      <c r="L286" s="211">
        <v>2</v>
      </c>
    </row>
    <row r="287" spans="1:12" s="155" customFormat="1" ht="17.100000000000001" customHeight="1" x14ac:dyDescent="0.25">
      <c r="A287" s="208">
        <v>328</v>
      </c>
      <c r="B287" s="208" t="s">
        <v>90</v>
      </c>
      <c r="C287" s="208" t="s">
        <v>89</v>
      </c>
      <c r="D287" s="207">
        <v>267.60794755500001</v>
      </c>
      <c r="E287" s="207">
        <v>267.60794755500001</v>
      </c>
      <c r="F287" s="207"/>
      <c r="G287" s="207">
        <v>267.60794755500001</v>
      </c>
      <c r="H287" s="289">
        <v>43208</v>
      </c>
      <c r="I287" s="289">
        <v>43208</v>
      </c>
      <c r="J287" s="289">
        <v>54128</v>
      </c>
      <c r="K287" s="211">
        <v>29</v>
      </c>
      <c r="L287" s="211">
        <v>8</v>
      </c>
    </row>
    <row r="288" spans="1:12" s="155" customFormat="1" ht="17.100000000000001" customHeight="1" x14ac:dyDescent="0.25">
      <c r="A288" s="208">
        <v>336</v>
      </c>
      <c r="B288" s="208" t="s">
        <v>79</v>
      </c>
      <c r="C288" s="208" t="s">
        <v>88</v>
      </c>
      <c r="D288" s="207">
        <v>11614.555735326001</v>
      </c>
      <c r="E288" s="207">
        <v>11614.555735326001</v>
      </c>
      <c r="F288" s="207"/>
      <c r="G288" s="207">
        <v>11614.555735326001</v>
      </c>
      <c r="H288" s="289">
        <v>43069</v>
      </c>
      <c r="I288" s="289">
        <v>43845</v>
      </c>
      <c r="J288" s="289">
        <v>54633</v>
      </c>
      <c r="K288" s="211">
        <v>31</v>
      </c>
      <c r="L288" s="211">
        <v>7</v>
      </c>
    </row>
    <row r="289" spans="1:12" s="155" customFormat="1" ht="17.100000000000001" customHeight="1" x14ac:dyDescent="0.25">
      <c r="A289" s="208">
        <v>337</v>
      </c>
      <c r="B289" s="208" t="s">
        <v>79</v>
      </c>
      <c r="C289" s="208" t="s">
        <v>87</v>
      </c>
      <c r="D289" s="207">
        <v>12344.212460862</v>
      </c>
      <c r="E289" s="207">
        <v>12344.212460862</v>
      </c>
      <c r="F289" s="207"/>
      <c r="G289" s="207">
        <v>12344.212460862</v>
      </c>
      <c r="H289" s="289">
        <v>43322</v>
      </c>
      <c r="I289" s="289">
        <v>45656</v>
      </c>
      <c r="J289" s="289">
        <v>54493</v>
      </c>
      <c r="K289" s="211">
        <v>30</v>
      </c>
      <c r="L289" s="211">
        <v>6</v>
      </c>
    </row>
    <row r="290" spans="1:12" s="155" customFormat="1" ht="17.100000000000001" customHeight="1" x14ac:dyDescent="0.25">
      <c r="A290" s="208">
        <v>338</v>
      </c>
      <c r="B290" s="208" t="s">
        <v>79</v>
      </c>
      <c r="C290" s="208" t="s">
        <v>86</v>
      </c>
      <c r="D290" s="207">
        <v>3078.3337067160005</v>
      </c>
      <c r="E290" s="207">
        <v>3078.3337067160005</v>
      </c>
      <c r="F290" s="207"/>
      <c r="G290" s="207">
        <v>3078.3337067160005</v>
      </c>
      <c r="H290" s="289">
        <v>43416</v>
      </c>
      <c r="I290" s="289">
        <v>46659</v>
      </c>
      <c r="J290" s="289">
        <v>55152</v>
      </c>
      <c r="K290" s="211">
        <v>32</v>
      </c>
      <c r="L290" s="211">
        <v>0</v>
      </c>
    </row>
    <row r="291" spans="1:12" s="155" customFormat="1" ht="17.100000000000001" customHeight="1" x14ac:dyDescent="0.25">
      <c r="A291" s="208">
        <v>339</v>
      </c>
      <c r="B291" s="208" t="s">
        <v>79</v>
      </c>
      <c r="C291" s="208" t="s">
        <v>85</v>
      </c>
      <c r="D291" s="207">
        <v>14895.643683951001</v>
      </c>
      <c r="E291" s="207">
        <v>14895.643683951001</v>
      </c>
      <c r="F291" s="207"/>
      <c r="G291" s="207">
        <v>14895.643683951001</v>
      </c>
      <c r="H291" s="289">
        <v>42636</v>
      </c>
      <c r="I291" s="289">
        <v>43191</v>
      </c>
      <c r="J291" s="289">
        <v>54128</v>
      </c>
      <c r="K291" s="211">
        <v>31</v>
      </c>
      <c r="L291" s="211">
        <v>4</v>
      </c>
    </row>
    <row r="292" spans="1:12" s="155" customFormat="1" ht="17.100000000000001" customHeight="1" x14ac:dyDescent="0.25">
      <c r="A292" s="285" t="s">
        <v>664</v>
      </c>
      <c r="B292" s="288"/>
      <c r="C292" s="286"/>
      <c r="D292" s="274">
        <f>SUM(D293:D295)</f>
        <v>6822.8276608980013</v>
      </c>
      <c r="E292" s="274">
        <f>SUM(E293:E295)</f>
        <v>6822.8276608980013</v>
      </c>
      <c r="F292" s="274"/>
      <c r="G292" s="274">
        <f>SUM(G293:G295)</f>
        <v>6822.8276608980013</v>
      </c>
      <c r="H292" s="283"/>
      <c r="I292" s="283"/>
      <c r="J292" s="283"/>
      <c r="K292" s="277"/>
      <c r="L292" s="277"/>
    </row>
    <row r="293" spans="1:12" s="155" customFormat="1" ht="17.100000000000001" customHeight="1" x14ac:dyDescent="0.25">
      <c r="A293" s="211">
        <v>348</v>
      </c>
      <c r="B293" s="211" t="s">
        <v>84</v>
      </c>
      <c r="C293" s="208" t="s">
        <v>83</v>
      </c>
      <c r="D293" s="207">
        <v>1202.7421443150001</v>
      </c>
      <c r="E293" s="207">
        <v>1202.7421443150001</v>
      </c>
      <c r="F293" s="207"/>
      <c r="G293" s="207">
        <v>1202.7421443150001</v>
      </c>
      <c r="H293" s="289">
        <v>44009</v>
      </c>
      <c r="I293" s="289">
        <v>44009</v>
      </c>
      <c r="J293" s="289">
        <v>54868</v>
      </c>
      <c r="K293" s="211">
        <v>28</v>
      </c>
      <c r="L293" s="211">
        <v>8</v>
      </c>
    </row>
    <row r="294" spans="1:12" s="155" customFormat="1" ht="17.100000000000001" customHeight="1" x14ac:dyDescent="0.25">
      <c r="A294" s="211">
        <v>349</v>
      </c>
      <c r="B294" s="211" t="s">
        <v>79</v>
      </c>
      <c r="C294" s="208" t="s">
        <v>82</v>
      </c>
      <c r="D294" s="207">
        <v>1431.7874884530002</v>
      </c>
      <c r="E294" s="207">
        <v>1431.7874884530002</v>
      </c>
      <c r="F294" s="207"/>
      <c r="G294" s="207">
        <v>1431.7874884530002</v>
      </c>
      <c r="H294" s="289">
        <v>43425</v>
      </c>
      <c r="I294" s="289">
        <v>46598</v>
      </c>
      <c r="J294" s="289">
        <v>54882</v>
      </c>
      <c r="K294" s="211">
        <v>31</v>
      </c>
      <c r="L294" s="211">
        <v>3</v>
      </c>
    </row>
    <row r="295" spans="1:12" s="155" customFormat="1" ht="17.100000000000001" customHeight="1" x14ac:dyDescent="0.25">
      <c r="A295" s="211">
        <v>350</v>
      </c>
      <c r="B295" s="211" t="s">
        <v>79</v>
      </c>
      <c r="C295" s="208" t="s">
        <v>81</v>
      </c>
      <c r="D295" s="207">
        <v>4188.2980281300006</v>
      </c>
      <c r="E295" s="207">
        <v>4188.2980281300006</v>
      </c>
      <c r="F295" s="207"/>
      <c r="G295" s="207">
        <v>4188.2980281300006</v>
      </c>
      <c r="H295" s="289">
        <v>43261</v>
      </c>
      <c r="I295" s="289">
        <v>44372</v>
      </c>
      <c r="J295" s="289">
        <v>54868</v>
      </c>
      <c r="K295" s="211">
        <v>31</v>
      </c>
      <c r="L295" s="211">
        <v>5</v>
      </c>
    </row>
    <row r="296" spans="1:12" s="155" customFormat="1" ht="17.100000000000001" customHeight="1" x14ac:dyDescent="0.25">
      <c r="A296" s="285" t="s">
        <v>663</v>
      </c>
      <c r="B296" s="277"/>
      <c r="C296" s="282"/>
      <c r="D296" s="274">
        <f>SUM(D297:D300)</f>
        <v>40715.703500121002</v>
      </c>
      <c r="E296" s="274">
        <f>SUM(E297:E300)</f>
        <v>40715.703500121002</v>
      </c>
      <c r="F296" s="274"/>
      <c r="G296" s="274">
        <f>SUM(G297:G300)</f>
        <v>40715.703500121002</v>
      </c>
      <c r="H296" s="283"/>
      <c r="I296" s="283"/>
      <c r="J296" s="283"/>
      <c r="K296" s="277"/>
      <c r="L296" s="277"/>
    </row>
    <row r="297" spans="1:12" s="155" customFormat="1" ht="17.100000000000001" customHeight="1" x14ac:dyDescent="0.25">
      <c r="A297" s="211">
        <v>352</v>
      </c>
      <c r="B297" s="211" t="s">
        <v>79</v>
      </c>
      <c r="C297" s="208" t="s">
        <v>80</v>
      </c>
      <c r="D297" s="207">
        <v>27152.550847854003</v>
      </c>
      <c r="E297" s="207">
        <v>27152.550847854003</v>
      </c>
      <c r="F297" s="207"/>
      <c r="G297" s="207">
        <v>27152.550847854003</v>
      </c>
      <c r="H297" s="289">
        <v>45953</v>
      </c>
      <c r="I297" s="289">
        <v>45953</v>
      </c>
      <c r="J297" s="289">
        <v>56912</v>
      </c>
      <c r="K297" s="211">
        <v>30</v>
      </c>
      <c r="L297" s="211">
        <v>0</v>
      </c>
    </row>
    <row r="298" spans="1:12" s="155" customFormat="1" ht="17.100000000000001" customHeight="1" x14ac:dyDescent="0.25">
      <c r="A298" s="211">
        <v>353</v>
      </c>
      <c r="B298" s="211" t="s">
        <v>90</v>
      </c>
      <c r="C298" s="208" t="s">
        <v>662</v>
      </c>
      <c r="D298" s="207">
        <v>3585.9169359630005</v>
      </c>
      <c r="E298" s="207">
        <v>3585.9169359630005</v>
      </c>
      <c r="F298" s="207"/>
      <c r="G298" s="207">
        <v>3585.9169359630005</v>
      </c>
      <c r="H298" s="289">
        <v>45997</v>
      </c>
      <c r="I298" s="289">
        <v>45997</v>
      </c>
      <c r="J298" s="289">
        <v>56955</v>
      </c>
      <c r="K298" s="211">
        <v>30</v>
      </c>
      <c r="L298" s="211">
        <v>0</v>
      </c>
    </row>
    <row r="299" spans="1:12" s="155" customFormat="1" ht="17.100000000000001" customHeight="1" x14ac:dyDescent="0.25">
      <c r="A299" s="211">
        <v>354</v>
      </c>
      <c r="B299" s="211" t="s">
        <v>79</v>
      </c>
      <c r="C299" s="208" t="s">
        <v>661</v>
      </c>
      <c r="D299" s="207">
        <v>2833.5671235270001</v>
      </c>
      <c r="E299" s="207">
        <v>2833.5671235270001</v>
      </c>
      <c r="F299" s="207"/>
      <c r="G299" s="207">
        <v>2833.5671235270001</v>
      </c>
      <c r="H299" s="289">
        <v>45996</v>
      </c>
      <c r="I299" s="289">
        <v>45996</v>
      </c>
      <c r="J299" s="289">
        <v>56956</v>
      </c>
      <c r="K299" s="211">
        <v>30</v>
      </c>
      <c r="L299" s="211">
        <v>0</v>
      </c>
    </row>
    <row r="300" spans="1:12" s="155" customFormat="1" ht="17.100000000000001" customHeight="1" x14ac:dyDescent="0.25">
      <c r="A300" s="211">
        <v>355</v>
      </c>
      <c r="B300" s="211" t="s">
        <v>79</v>
      </c>
      <c r="C300" s="208" t="s">
        <v>78</v>
      </c>
      <c r="D300" s="207">
        <v>7143.6685927770004</v>
      </c>
      <c r="E300" s="207">
        <v>7143.6685927770004</v>
      </c>
      <c r="F300" s="207"/>
      <c r="G300" s="207">
        <v>7143.6685927770004</v>
      </c>
      <c r="H300" s="289">
        <v>45414</v>
      </c>
      <c r="I300" s="289">
        <v>45779</v>
      </c>
      <c r="J300" s="289">
        <v>56371</v>
      </c>
      <c r="K300" s="211">
        <v>30</v>
      </c>
      <c r="L300" s="211">
        <v>0</v>
      </c>
    </row>
    <row r="301" spans="1:12" s="155" customFormat="1" ht="17.100000000000001" customHeight="1" x14ac:dyDescent="0.25">
      <c r="A301" s="285" t="s">
        <v>660</v>
      </c>
      <c r="B301" s="277"/>
      <c r="C301" s="282"/>
      <c r="D301" s="274">
        <f>SUM(D302:D305)</f>
        <v>1338741.851774751</v>
      </c>
      <c r="E301" s="274">
        <f>SUM(E302:E305)</f>
        <v>1338741.851774751</v>
      </c>
      <c r="F301" s="274"/>
      <c r="G301" s="274">
        <f>SUM(G302:G305)</f>
        <v>1338741.851774751</v>
      </c>
      <c r="H301" s="283"/>
      <c r="I301" s="283"/>
      <c r="J301" s="283"/>
      <c r="K301" s="277"/>
      <c r="L301" s="277"/>
    </row>
    <row r="302" spans="1:12" s="155" customFormat="1" ht="17.100000000000001" customHeight="1" x14ac:dyDescent="0.25">
      <c r="A302" s="290">
        <v>356</v>
      </c>
      <c r="B302" s="211" t="s">
        <v>79</v>
      </c>
      <c r="C302" s="208" t="s">
        <v>659</v>
      </c>
      <c r="D302" s="207">
        <v>951228.63916142401</v>
      </c>
      <c r="E302" s="207">
        <v>951228.63916142401</v>
      </c>
      <c r="F302" s="207"/>
      <c r="G302" s="207">
        <v>951228.63916142401</v>
      </c>
      <c r="H302" s="289">
        <v>45894</v>
      </c>
      <c r="I302" s="289">
        <v>45894</v>
      </c>
      <c r="J302" s="289">
        <v>56852</v>
      </c>
      <c r="K302" s="211">
        <v>30</v>
      </c>
      <c r="L302" s="211">
        <v>0</v>
      </c>
    </row>
    <row r="303" spans="1:12" s="155" customFormat="1" ht="17.100000000000001" customHeight="1" x14ac:dyDescent="0.25">
      <c r="A303" s="290">
        <v>357</v>
      </c>
      <c r="B303" s="211" t="s">
        <v>79</v>
      </c>
      <c r="C303" s="208" t="s">
        <v>658</v>
      </c>
      <c r="D303" s="207">
        <v>321123.61173828604</v>
      </c>
      <c r="E303" s="207">
        <v>321123.61173828604</v>
      </c>
      <c r="F303" s="207"/>
      <c r="G303" s="207">
        <v>321123.61173828604</v>
      </c>
      <c r="H303" s="289">
        <v>45898</v>
      </c>
      <c r="I303" s="289">
        <v>45898</v>
      </c>
      <c r="J303" s="289">
        <v>56856</v>
      </c>
      <c r="K303" s="211">
        <v>30</v>
      </c>
      <c r="L303" s="211">
        <v>0</v>
      </c>
    </row>
    <row r="304" spans="1:12" s="155" customFormat="1" ht="17.100000000000001" customHeight="1" x14ac:dyDescent="0.25">
      <c r="A304" s="290">
        <v>358</v>
      </c>
      <c r="B304" s="211" t="s">
        <v>79</v>
      </c>
      <c r="C304" s="208" t="s">
        <v>657</v>
      </c>
      <c r="D304" s="207">
        <v>13106.833913079003</v>
      </c>
      <c r="E304" s="207">
        <v>13106.833913079003</v>
      </c>
      <c r="F304" s="207"/>
      <c r="G304" s="207">
        <v>13106.833913079003</v>
      </c>
      <c r="H304" s="289">
        <v>46189</v>
      </c>
      <c r="I304" s="289">
        <v>46189</v>
      </c>
      <c r="J304" s="289">
        <v>57148</v>
      </c>
      <c r="K304" s="211">
        <v>30</v>
      </c>
      <c r="L304" s="211">
        <v>0</v>
      </c>
    </row>
    <row r="305" spans="1:12" s="155" customFormat="1" ht="17.100000000000001" customHeight="1" x14ac:dyDescent="0.25">
      <c r="A305" s="290">
        <v>359</v>
      </c>
      <c r="B305" s="211" t="s">
        <v>79</v>
      </c>
      <c r="C305" s="208" t="s">
        <v>656</v>
      </c>
      <c r="D305" s="207">
        <v>53282.766961962006</v>
      </c>
      <c r="E305" s="207">
        <v>53282.766961962006</v>
      </c>
      <c r="F305" s="207"/>
      <c r="G305" s="207">
        <v>53282.766961962006</v>
      </c>
      <c r="H305" s="289">
        <v>46259</v>
      </c>
      <c r="I305" s="289">
        <v>46259</v>
      </c>
      <c r="J305" s="289">
        <v>57219</v>
      </c>
      <c r="K305" s="211">
        <v>30</v>
      </c>
      <c r="L305" s="211">
        <v>0</v>
      </c>
    </row>
    <row r="306" spans="1:12" s="155" customFormat="1" ht="17.100000000000001" customHeight="1" x14ac:dyDescent="0.25">
      <c r="A306" s="285" t="s">
        <v>655</v>
      </c>
      <c r="B306" s="277"/>
      <c r="C306" s="282"/>
      <c r="D306" s="274">
        <f>SUM(D307:D310)</f>
        <v>3714.8076238230005</v>
      </c>
      <c r="E306" s="274">
        <f>SUM(E307:E310)</f>
        <v>3714.8076238230005</v>
      </c>
      <c r="F306" s="274"/>
      <c r="G306" s="274">
        <f>SUM(G307:G310)</f>
        <v>3714.8076238230005</v>
      </c>
      <c r="H306" s="283"/>
      <c r="I306" s="283"/>
      <c r="J306" s="283"/>
      <c r="K306" s="277"/>
      <c r="L306" s="277"/>
    </row>
    <row r="307" spans="1:12" s="155" customFormat="1" ht="17.100000000000001" customHeight="1" x14ac:dyDescent="0.25">
      <c r="A307" s="211">
        <v>360</v>
      </c>
      <c r="B307" s="211" t="s">
        <v>84</v>
      </c>
      <c r="C307" s="208" t="s">
        <v>654</v>
      </c>
      <c r="D307" s="207">
        <v>624.99055952700007</v>
      </c>
      <c r="E307" s="207">
        <v>624.99055952700007</v>
      </c>
      <c r="F307" s="207"/>
      <c r="G307" s="207">
        <v>624.99055952700007</v>
      </c>
      <c r="H307" s="289">
        <v>46113</v>
      </c>
      <c r="I307" s="289">
        <v>46113</v>
      </c>
      <c r="J307" s="289">
        <v>53419</v>
      </c>
      <c r="K307" s="211">
        <v>20</v>
      </c>
      <c r="L307" s="211">
        <v>0</v>
      </c>
    </row>
    <row r="308" spans="1:12" s="155" customFormat="1" ht="17.100000000000001" customHeight="1" x14ac:dyDescent="0.25">
      <c r="A308" s="211">
        <v>361</v>
      </c>
      <c r="B308" s="211" t="s">
        <v>84</v>
      </c>
      <c r="C308" s="208" t="s">
        <v>653</v>
      </c>
      <c r="D308" s="207">
        <v>382.88427507900002</v>
      </c>
      <c r="E308" s="207">
        <v>382.88427507900002</v>
      </c>
      <c r="F308" s="207"/>
      <c r="G308" s="207">
        <v>382.88427507900002</v>
      </c>
      <c r="H308" s="289">
        <v>46113</v>
      </c>
      <c r="I308" s="289">
        <v>46113</v>
      </c>
      <c r="J308" s="289">
        <v>53419</v>
      </c>
      <c r="K308" s="211">
        <v>20</v>
      </c>
      <c r="L308" s="211">
        <v>0</v>
      </c>
    </row>
    <row r="309" spans="1:12" s="155" customFormat="1" ht="17.100000000000001" customHeight="1" x14ac:dyDescent="0.25">
      <c r="A309" s="211">
        <v>362</v>
      </c>
      <c r="B309" s="211" t="s">
        <v>84</v>
      </c>
      <c r="C309" s="208" t="s">
        <v>652</v>
      </c>
      <c r="D309" s="207">
        <v>451.87632353700002</v>
      </c>
      <c r="E309" s="207">
        <v>451.87632353700002</v>
      </c>
      <c r="F309" s="207"/>
      <c r="G309" s="207">
        <v>451.87632353700002</v>
      </c>
      <c r="H309" s="289">
        <v>46113</v>
      </c>
      <c r="I309" s="289">
        <v>46113</v>
      </c>
      <c r="J309" s="289">
        <v>53419</v>
      </c>
      <c r="K309" s="211">
        <v>20</v>
      </c>
      <c r="L309" s="211">
        <v>0</v>
      </c>
    </row>
    <row r="310" spans="1:12" s="155" customFormat="1" ht="17.100000000000001" customHeight="1" thickBot="1" x14ac:dyDescent="0.3">
      <c r="A310" s="291">
        <v>363</v>
      </c>
      <c r="B310" s="291" t="s">
        <v>79</v>
      </c>
      <c r="C310" s="292" t="s">
        <v>651</v>
      </c>
      <c r="D310" s="219">
        <v>2255.0564656800002</v>
      </c>
      <c r="E310" s="219">
        <v>2255.0564656800002</v>
      </c>
      <c r="F310" s="219"/>
      <c r="G310" s="219">
        <v>2255.0564656800002</v>
      </c>
      <c r="H310" s="293">
        <v>46113</v>
      </c>
      <c r="I310" s="293">
        <v>46113</v>
      </c>
      <c r="J310" s="293">
        <v>53419</v>
      </c>
      <c r="K310" s="291">
        <v>20</v>
      </c>
      <c r="L310" s="291">
        <v>0</v>
      </c>
    </row>
    <row r="311" spans="1:12" s="155" customFormat="1" ht="12.95" customHeight="1" x14ac:dyDescent="0.25">
      <c r="A311" s="185" t="s">
        <v>729</v>
      </c>
      <c r="C311" s="185"/>
    </row>
    <row r="312" spans="1:12" s="155" customFormat="1" ht="12.95" customHeight="1" x14ac:dyDescent="0.25">
      <c r="A312" s="362" t="s">
        <v>907</v>
      </c>
      <c r="B312" s="362"/>
      <c r="C312" s="362"/>
      <c r="D312" s="362"/>
      <c r="E312" s="362"/>
      <c r="F312" s="362"/>
      <c r="G312" s="362"/>
      <c r="H312" s="362"/>
      <c r="I312" s="362"/>
      <c r="J312" s="362"/>
      <c r="K312" s="362"/>
    </row>
    <row r="313" spans="1:12" s="155" customFormat="1" ht="12.95" customHeight="1" x14ac:dyDescent="0.25">
      <c r="A313" s="361" t="s">
        <v>728</v>
      </c>
      <c r="B313" s="361"/>
      <c r="C313" s="361"/>
      <c r="D313" s="361"/>
      <c r="E313" s="361"/>
      <c r="F313" s="361"/>
      <c r="G313" s="361"/>
      <c r="H313" s="361"/>
      <c r="I313" s="361"/>
      <c r="J313" s="361"/>
      <c r="K313" s="361"/>
      <c r="L313" s="361"/>
    </row>
    <row r="314" spans="1:12" s="155" customFormat="1" ht="12.95" customHeight="1" x14ac:dyDescent="0.25">
      <c r="A314" s="155" t="s">
        <v>650</v>
      </c>
      <c r="C314" s="185"/>
    </row>
    <row r="315" spans="1:12" s="155" customFormat="1" ht="12.95" customHeight="1" x14ac:dyDescent="0.25">
      <c r="A315" s="361" t="s">
        <v>649</v>
      </c>
      <c r="B315" s="361"/>
      <c r="C315" s="361"/>
      <c r="D315" s="361"/>
      <c r="E315" s="361"/>
      <c r="F315" s="361"/>
      <c r="G315" s="361"/>
      <c r="H315" s="361"/>
      <c r="I315" s="361"/>
      <c r="J315" s="361"/>
      <c r="K315" s="361"/>
      <c r="L315" s="361"/>
    </row>
    <row r="316" spans="1:12" s="155" customFormat="1" ht="11.65" customHeight="1" x14ac:dyDescent="0.25">
      <c r="A316" s="362" t="s">
        <v>0</v>
      </c>
      <c r="B316" s="362"/>
      <c r="C316" s="362"/>
      <c r="D316" s="362"/>
      <c r="E316" s="362"/>
      <c r="F316" s="362"/>
      <c r="G316" s="362"/>
      <c r="H316" s="362"/>
      <c r="I316" s="362"/>
      <c r="J316" s="362"/>
      <c r="K316" s="362"/>
    </row>
    <row r="317" spans="1:12" s="155" customFormat="1" ht="11.65" customHeight="1" x14ac:dyDescent="0.25">
      <c r="A317" s="294"/>
      <c r="B317" s="294"/>
      <c r="C317" s="185"/>
      <c r="D317" s="295"/>
      <c r="E317" s="296"/>
      <c r="F317" s="296"/>
      <c r="G317" s="296"/>
      <c r="H317" s="296"/>
      <c r="I317" s="296"/>
      <c r="J317" s="188"/>
      <c r="K317" s="188"/>
    </row>
    <row r="318" spans="1:12" s="155" customFormat="1" ht="11.65" customHeight="1" x14ac:dyDescent="0.25">
      <c r="A318" s="294"/>
      <c r="B318" s="294"/>
      <c r="C318" s="185"/>
      <c r="D318" s="295"/>
      <c r="E318" s="296"/>
      <c r="F318" s="296"/>
      <c r="G318" s="296"/>
      <c r="H318" s="296"/>
      <c r="I318" s="296"/>
      <c r="J318" s="188"/>
      <c r="K318" s="188"/>
    </row>
    <row r="319" spans="1:12" ht="11.65" customHeight="1" x14ac:dyDescent="0.25">
      <c r="A319" s="279"/>
      <c r="B319" s="279"/>
      <c r="C319" s="278"/>
      <c r="D319" s="280"/>
      <c r="E319" s="281"/>
      <c r="F319" s="281"/>
      <c r="G319" s="281"/>
      <c r="H319" s="281"/>
      <c r="I319" s="281"/>
      <c r="J319" s="30"/>
      <c r="K319" s="30"/>
      <c r="L319" s="24"/>
    </row>
    <row r="320" spans="1:12" ht="11.65" customHeight="1" x14ac:dyDescent="0.25">
      <c r="A320" s="279"/>
      <c r="B320" s="279"/>
      <c r="C320" s="278"/>
      <c r="D320" s="280"/>
      <c r="E320" s="281"/>
      <c r="F320" s="281"/>
      <c r="G320" s="281"/>
      <c r="H320" s="281"/>
      <c r="I320" s="281"/>
      <c r="J320" s="30"/>
      <c r="K320" s="30"/>
      <c r="L320" s="24"/>
    </row>
    <row r="321" spans="1:12" ht="11.65" customHeight="1" x14ac:dyDescent="0.25">
      <c r="A321" s="279"/>
      <c r="B321" s="279"/>
      <c r="C321" s="278"/>
      <c r="D321" s="280"/>
      <c r="E321" s="281"/>
      <c r="F321" s="281"/>
      <c r="G321" s="281"/>
      <c r="H321" s="281"/>
      <c r="I321" s="281"/>
      <c r="J321" s="30"/>
      <c r="K321" s="30"/>
      <c r="L321" s="24"/>
    </row>
    <row r="322" spans="1:12" ht="11.65" customHeight="1" x14ac:dyDescent="0.25">
      <c r="A322" s="24"/>
      <c r="B322" s="24"/>
      <c r="C322" s="278"/>
      <c r="D322" s="24"/>
      <c r="E322" s="24"/>
      <c r="F322" s="24"/>
      <c r="G322" s="24"/>
      <c r="H322" s="24"/>
      <c r="I322" s="24"/>
      <c r="J322" s="24"/>
      <c r="K322" s="24"/>
      <c r="L322" s="24"/>
    </row>
    <row r="323" spans="1:12" ht="11.65" customHeight="1" x14ac:dyDescent="0.25">
      <c r="A323" s="24"/>
      <c r="B323" s="24"/>
      <c r="C323" s="278"/>
      <c r="D323" s="24"/>
      <c r="E323" s="24"/>
      <c r="F323" s="24"/>
      <c r="G323" s="24"/>
      <c r="H323" s="24"/>
      <c r="I323" s="24"/>
      <c r="J323" s="24"/>
      <c r="K323" s="24"/>
      <c r="L323" s="24"/>
    </row>
    <row r="324" spans="1:12" ht="11.65" customHeight="1" x14ac:dyDescent="0.25">
      <c r="A324" s="24"/>
      <c r="B324" s="24"/>
      <c r="C324" s="278"/>
      <c r="D324" s="24"/>
      <c r="E324" s="24"/>
      <c r="F324" s="24"/>
      <c r="G324" s="24"/>
      <c r="H324" s="24"/>
      <c r="I324" s="24"/>
      <c r="J324" s="24"/>
      <c r="K324" s="24"/>
      <c r="L324" s="24"/>
    </row>
    <row r="325" spans="1:12" ht="11.65" customHeight="1" x14ac:dyDescent="0.25">
      <c r="A325" s="24"/>
      <c r="B325" s="24"/>
      <c r="C325" s="278"/>
      <c r="D325" s="24"/>
      <c r="E325" s="24"/>
      <c r="F325" s="24"/>
      <c r="G325" s="24"/>
      <c r="H325" s="24"/>
      <c r="I325" s="24"/>
      <c r="J325" s="24"/>
      <c r="K325" s="24"/>
      <c r="L325" s="24"/>
    </row>
    <row r="326" spans="1:12" ht="11.65" customHeight="1" x14ac:dyDescent="0.25">
      <c r="A326" s="24"/>
      <c r="B326" s="24"/>
      <c r="C326" s="278"/>
      <c r="D326" s="24"/>
      <c r="E326" s="24"/>
      <c r="F326" s="24"/>
      <c r="G326" s="24"/>
      <c r="H326" s="24"/>
      <c r="I326" s="24"/>
      <c r="J326" s="24"/>
      <c r="K326" s="24"/>
      <c r="L326" s="24"/>
    </row>
    <row r="327" spans="1:12" ht="11.65" customHeight="1" x14ac:dyDescent="0.25">
      <c r="A327" s="24"/>
      <c r="B327" s="24"/>
      <c r="C327" s="278"/>
      <c r="D327" s="24"/>
      <c r="E327" s="24"/>
      <c r="F327" s="24"/>
      <c r="G327" s="24"/>
      <c r="H327" s="24"/>
      <c r="I327" s="24"/>
      <c r="J327" s="24"/>
      <c r="K327" s="24"/>
      <c r="L327" s="24"/>
    </row>
    <row r="328" spans="1:12" ht="11.65" customHeight="1" x14ac:dyDescent="0.25">
      <c r="A328" s="24"/>
      <c r="B328" s="24"/>
      <c r="C328" s="278"/>
      <c r="D328" s="24"/>
      <c r="E328" s="24"/>
      <c r="F328" s="24"/>
      <c r="G328" s="24"/>
      <c r="H328" s="24"/>
      <c r="I328" s="24"/>
      <c r="J328" s="24"/>
      <c r="K328" s="24"/>
      <c r="L328" s="24"/>
    </row>
    <row r="329" spans="1:12" ht="11.65" customHeight="1" x14ac:dyDescent="0.25">
      <c r="A329" s="279"/>
      <c r="B329" s="279"/>
      <c r="C329" s="278"/>
      <c r="D329" s="280"/>
      <c r="E329" s="281"/>
      <c r="F329" s="281"/>
      <c r="G329" s="281"/>
      <c r="H329" s="281"/>
      <c r="I329" s="281"/>
      <c r="J329" s="30"/>
      <c r="K329" s="30"/>
      <c r="L329" s="24"/>
    </row>
    <row r="330" spans="1:12" ht="11.65" customHeight="1" x14ac:dyDescent="0.25">
      <c r="A330" s="279"/>
      <c r="B330" s="279"/>
      <c r="C330" s="278"/>
      <c r="D330" s="280"/>
      <c r="E330" s="281"/>
      <c r="F330" s="281"/>
      <c r="G330" s="281"/>
      <c r="H330" s="281"/>
      <c r="I330" s="281"/>
      <c r="J330" s="30"/>
      <c r="K330" s="30"/>
      <c r="L330" s="24"/>
    </row>
    <row r="331" spans="1:12" ht="11.65" customHeight="1" x14ac:dyDescent="0.25">
      <c r="A331" s="279"/>
      <c r="B331" s="279"/>
      <c r="C331" s="278"/>
      <c r="D331" s="280"/>
      <c r="E331" s="281"/>
      <c r="F331" s="281"/>
      <c r="G331" s="281"/>
      <c r="H331" s="281"/>
      <c r="I331" s="281"/>
      <c r="J331" s="30"/>
      <c r="K331" s="30"/>
      <c r="L331" s="24"/>
    </row>
    <row r="332" spans="1:12" ht="11.65" customHeight="1" x14ac:dyDescent="0.25">
      <c r="A332" s="279"/>
      <c r="B332" s="279"/>
      <c r="C332" s="278"/>
      <c r="D332" s="280"/>
      <c r="E332" s="281"/>
      <c r="F332" s="281"/>
      <c r="G332" s="281"/>
      <c r="H332" s="281"/>
      <c r="I332" s="281"/>
      <c r="J332" s="30"/>
      <c r="K332" s="30"/>
      <c r="L332" s="24"/>
    </row>
    <row r="333" spans="1:12" ht="11.65" customHeight="1" x14ac:dyDescent="0.25">
      <c r="A333" s="279"/>
      <c r="B333" s="279"/>
      <c r="C333" s="278"/>
      <c r="D333" s="280"/>
      <c r="E333" s="281"/>
      <c r="F333" s="281"/>
      <c r="G333" s="281"/>
      <c r="H333" s="281"/>
      <c r="I333" s="281"/>
      <c r="J333" s="30"/>
      <c r="K333" s="30"/>
      <c r="L333" s="24"/>
    </row>
    <row r="334" spans="1:12" ht="11.65" customHeight="1" x14ac:dyDescent="0.25">
      <c r="A334" s="279"/>
      <c r="B334" s="279"/>
      <c r="C334" s="278"/>
      <c r="D334" s="280"/>
      <c r="E334" s="281"/>
      <c r="F334" s="281"/>
      <c r="G334" s="281"/>
      <c r="H334" s="281"/>
      <c r="I334" s="281"/>
      <c r="J334" s="30"/>
      <c r="K334" s="30"/>
      <c r="L334" s="24"/>
    </row>
    <row r="335" spans="1:12" ht="11.65" customHeight="1" x14ac:dyDescent="0.25">
      <c r="A335" s="279"/>
      <c r="B335" s="279"/>
      <c r="C335" s="278"/>
      <c r="D335" s="280"/>
      <c r="E335" s="281"/>
      <c r="F335" s="281"/>
      <c r="G335" s="281"/>
      <c r="H335" s="281"/>
      <c r="I335" s="281"/>
      <c r="J335" s="30"/>
      <c r="K335" s="30"/>
      <c r="L335" s="24"/>
    </row>
    <row r="336" spans="1:12" ht="11.65" customHeight="1" x14ac:dyDescent="0.25">
      <c r="A336" s="279"/>
      <c r="B336" s="279"/>
      <c r="C336" s="278"/>
      <c r="D336" s="280"/>
      <c r="E336" s="281"/>
      <c r="F336" s="281"/>
      <c r="G336" s="281"/>
      <c r="H336" s="281"/>
      <c r="I336" s="281"/>
      <c r="J336" s="30"/>
      <c r="K336" s="30"/>
      <c r="L336" s="24"/>
    </row>
    <row r="337" spans="1:12" ht="11.65" customHeight="1" x14ac:dyDescent="0.25">
      <c r="A337" s="279"/>
      <c r="B337" s="279"/>
      <c r="C337" s="278"/>
      <c r="D337" s="280"/>
      <c r="E337" s="281"/>
      <c r="F337" s="281"/>
      <c r="G337" s="281"/>
      <c r="H337" s="281"/>
      <c r="I337" s="281"/>
      <c r="J337" s="30"/>
      <c r="K337" s="30"/>
      <c r="L337" s="24"/>
    </row>
    <row r="338" spans="1:12" ht="11.65" customHeight="1" x14ac:dyDescent="0.25">
      <c r="A338" s="279"/>
      <c r="B338" s="279"/>
      <c r="C338" s="278"/>
      <c r="D338" s="280"/>
      <c r="E338" s="281"/>
      <c r="F338" s="281"/>
      <c r="G338" s="281"/>
      <c r="H338" s="281"/>
      <c r="I338" s="281"/>
      <c r="J338" s="30"/>
      <c r="K338" s="30"/>
      <c r="L338" s="24"/>
    </row>
    <row r="339" spans="1:12" ht="11.65" customHeight="1" x14ac:dyDescent="0.25">
      <c r="A339" s="279"/>
      <c r="B339" s="279"/>
      <c r="C339" s="278"/>
      <c r="D339" s="280"/>
      <c r="E339" s="281"/>
      <c r="F339" s="281"/>
      <c r="G339" s="281"/>
      <c r="H339" s="281"/>
      <c r="I339" s="281"/>
      <c r="J339" s="30"/>
      <c r="K339" s="30"/>
      <c r="L339" s="24"/>
    </row>
    <row r="340" spans="1:12" ht="11.65" customHeight="1" x14ac:dyDescent="0.25">
      <c r="A340" s="279"/>
      <c r="B340" s="279"/>
      <c r="C340" s="278"/>
      <c r="D340" s="280"/>
      <c r="E340" s="281"/>
      <c r="F340" s="281"/>
      <c r="G340" s="281"/>
      <c r="H340" s="281"/>
      <c r="I340" s="281"/>
      <c r="J340" s="30"/>
      <c r="K340" s="30"/>
      <c r="L340" s="24"/>
    </row>
    <row r="341" spans="1:12" ht="11.65" customHeight="1" x14ac:dyDescent="0.25">
      <c r="A341" s="279"/>
      <c r="B341" s="279"/>
      <c r="C341" s="278"/>
      <c r="D341" s="280"/>
      <c r="E341" s="281"/>
      <c r="F341" s="281"/>
      <c r="G341" s="281"/>
      <c r="H341" s="281"/>
      <c r="I341" s="281"/>
      <c r="J341" s="30"/>
      <c r="K341" s="30"/>
      <c r="L341" s="24"/>
    </row>
    <row r="342" spans="1:12" ht="14.25" customHeight="1" x14ac:dyDescent="0.25">
      <c r="A342" s="364"/>
      <c r="B342" s="364"/>
      <c r="C342" s="364"/>
      <c r="D342" s="364"/>
      <c r="E342" s="364"/>
      <c r="F342" s="364"/>
      <c r="G342" s="364"/>
      <c r="H342" s="364"/>
      <c r="I342" s="364"/>
      <c r="J342" s="364"/>
      <c r="K342" s="364"/>
      <c r="L342" s="24"/>
    </row>
    <row r="343" spans="1:12" ht="14.25" customHeight="1" x14ac:dyDescent="0.25">
      <c r="A343" s="364"/>
      <c r="B343" s="364"/>
      <c r="C343" s="364"/>
      <c r="D343" s="364"/>
      <c r="E343" s="364"/>
      <c r="F343" s="364"/>
      <c r="G343" s="364"/>
      <c r="H343" s="364"/>
      <c r="I343" s="364"/>
      <c r="J343" s="364"/>
      <c r="K343" s="364"/>
      <c r="L343" s="24"/>
    </row>
    <row r="344" spans="1:12" ht="14.25" customHeight="1" x14ac:dyDescent="0.25">
      <c r="A344" s="24"/>
      <c r="B344" s="24"/>
      <c r="C344" s="278"/>
      <c r="D344" s="24"/>
      <c r="E344" s="24"/>
      <c r="F344" s="24"/>
      <c r="G344" s="24"/>
      <c r="H344" s="24"/>
      <c r="I344" s="24"/>
      <c r="J344" s="24"/>
      <c r="K344" s="24"/>
      <c r="L344" s="24"/>
    </row>
    <row r="345" spans="1:12" ht="12.75" customHeight="1" x14ac:dyDescent="0.25">
      <c r="A345" s="363"/>
      <c r="B345" s="363"/>
      <c r="C345" s="363"/>
      <c r="D345" s="363"/>
      <c r="E345" s="363"/>
      <c r="F345" s="363"/>
      <c r="G345" s="363"/>
      <c r="H345" s="363"/>
      <c r="I345" s="363"/>
      <c r="J345" s="363"/>
      <c r="K345" s="363"/>
      <c r="L345" s="363"/>
    </row>
    <row r="346" spans="1:12" x14ac:dyDescent="0.25">
      <c r="A346" s="360"/>
      <c r="B346" s="360"/>
      <c r="C346" s="360"/>
      <c r="D346" s="360"/>
      <c r="E346" s="360"/>
      <c r="F346" s="360"/>
      <c r="G346" s="360"/>
      <c r="H346" s="360"/>
      <c r="I346" s="360"/>
      <c r="J346" s="360"/>
      <c r="K346" s="360"/>
    </row>
  </sheetData>
  <mergeCells count="32">
    <mergeCell ref="A9:A11"/>
    <mergeCell ref="B9:C11"/>
    <mergeCell ref="D9:E9"/>
    <mergeCell ref="H9:H11"/>
    <mergeCell ref="I9:I11"/>
    <mergeCell ref="J9:J11"/>
    <mergeCell ref="K9:L10"/>
    <mergeCell ref="D10:D11"/>
    <mergeCell ref="E10:E11"/>
    <mergeCell ref="G10:G11"/>
    <mergeCell ref="A1:C1"/>
    <mergeCell ref="A2:L2"/>
    <mergeCell ref="A3:H3"/>
    <mergeCell ref="I3:L3"/>
    <mergeCell ref="A346:K346"/>
    <mergeCell ref="A313:L313"/>
    <mergeCell ref="A312:K312"/>
    <mergeCell ref="A315:L315"/>
    <mergeCell ref="A316:K316"/>
    <mergeCell ref="A345:L345"/>
    <mergeCell ref="A342:K342"/>
    <mergeCell ref="A343:K343"/>
    <mergeCell ref="A14:C14"/>
    <mergeCell ref="A30:C30"/>
    <mergeCell ref="A39:C39"/>
    <mergeCell ref="A53:C53"/>
    <mergeCell ref="A166:C166"/>
    <mergeCell ref="A64:C64"/>
    <mergeCell ref="A77:C77"/>
    <mergeCell ref="A116:C116"/>
    <mergeCell ref="A134:C134"/>
    <mergeCell ref="A144:C144"/>
  </mergeCells>
  <printOptions horizontalCentered="1"/>
  <pageMargins left="0.39370078740157483" right="0.59055118110236227" top="0.59055118110236227" bottom="0.59055118110236227" header="0.19685039370078741" footer="0.19685039370078741"/>
  <pageSetup scale="67"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0"/>
  <sheetViews>
    <sheetView showGridLines="0" zoomScaleNormal="100" zoomScaleSheetLayoutView="90" workbookViewId="0">
      <selection sqref="A1:C1"/>
    </sheetView>
  </sheetViews>
  <sheetFormatPr baseColWidth="10" defaultColWidth="11.42578125" defaultRowHeight="12.75" x14ac:dyDescent="0.25"/>
  <cols>
    <col min="1" max="2" width="5" style="173" customWidth="1"/>
    <col min="3" max="3" width="53.85546875" style="173" bestFit="1" customWidth="1"/>
    <col min="4" max="4" width="18.7109375" style="301" customWidth="1"/>
    <col min="5" max="5" width="18.7109375" style="173" customWidth="1"/>
    <col min="6" max="6" width="3.42578125" style="173" customWidth="1"/>
    <col min="7" max="7" width="18.7109375" style="173" customWidth="1"/>
    <col min="8" max="10" width="13.7109375" style="173" customWidth="1"/>
    <col min="11" max="12" width="9.7109375" style="300" customWidth="1"/>
    <col min="13" max="16384" width="11.42578125" style="20"/>
  </cols>
  <sheetData>
    <row r="1" spans="1:18" s="141" customFormat="1" ht="64.5" customHeight="1" x14ac:dyDescent="0.2">
      <c r="A1" s="320" t="s">
        <v>733</v>
      </c>
      <c r="B1" s="320"/>
      <c r="C1" s="320"/>
      <c r="D1" s="175" t="s">
        <v>735</v>
      </c>
      <c r="E1" s="175"/>
      <c r="F1" s="176"/>
      <c r="G1" s="176"/>
      <c r="H1" s="176"/>
      <c r="I1" s="171"/>
      <c r="J1" s="171"/>
      <c r="K1" s="171"/>
      <c r="L1" s="171"/>
    </row>
    <row r="2" spans="1:18" s="7" customFormat="1" ht="36" customHeight="1" thickBot="1" x14ac:dyDescent="0.35">
      <c r="A2" s="335" t="s">
        <v>734</v>
      </c>
      <c r="B2" s="335"/>
      <c r="C2" s="335"/>
      <c r="D2" s="335"/>
      <c r="E2" s="335"/>
      <c r="F2" s="335"/>
      <c r="G2" s="335"/>
      <c r="H2" s="335"/>
      <c r="I2" s="335"/>
      <c r="J2" s="335"/>
      <c r="K2" s="335"/>
      <c r="L2" s="335"/>
    </row>
    <row r="3" spans="1:18" customFormat="1" ht="6" customHeight="1" x14ac:dyDescent="0.3">
      <c r="A3" s="318"/>
      <c r="B3" s="318"/>
      <c r="C3" s="318"/>
      <c r="D3" s="318"/>
      <c r="E3" s="318"/>
      <c r="F3" s="318"/>
      <c r="G3" s="318"/>
      <c r="H3" s="318"/>
      <c r="I3" s="318"/>
      <c r="J3" s="318"/>
      <c r="K3" s="318"/>
      <c r="L3" s="318"/>
    </row>
    <row r="4" spans="1:18" s="27" customFormat="1" ht="18.95" customHeight="1" x14ac:dyDescent="0.25">
      <c r="A4" s="265" t="s">
        <v>908</v>
      </c>
      <c r="B4" s="265"/>
      <c r="C4" s="265"/>
      <c r="D4" s="265"/>
      <c r="E4" s="265"/>
      <c r="F4" s="265"/>
      <c r="G4" s="265"/>
      <c r="H4" s="265"/>
      <c r="I4" s="265"/>
      <c r="J4" s="265"/>
      <c r="K4" s="265"/>
      <c r="L4" s="265"/>
    </row>
    <row r="5" spans="1:18" s="27" customFormat="1" ht="18.95" customHeight="1" x14ac:dyDescent="0.25">
      <c r="A5" s="265" t="s">
        <v>704</v>
      </c>
      <c r="B5" s="265"/>
      <c r="C5" s="265"/>
      <c r="D5" s="265"/>
      <c r="E5" s="265"/>
      <c r="F5" s="265"/>
      <c r="G5" s="265"/>
      <c r="H5" s="265"/>
      <c r="I5" s="265"/>
      <c r="J5" s="265"/>
      <c r="K5" s="265"/>
      <c r="L5" s="265"/>
    </row>
    <row r="6" spans="1:18" s="27" customFormat="1" ht="18.95" customHeight="1" x14ac:dyDescent="0.25">
      <c r="A6" s="265" t="s">
        <v>75</v>
      </c>
      <c r="B6" s="265"/>
      <c r="C6" s="265"/>
      <c r="D6" s="265"/>
      <c r="E6" s="265"/>
      <c r="F6" s="265"/>
      <c r="G6" s="265"/>
      <c r="H6" s="265"/>
      <c r="I6" s="265"/>
      <c r="J6" s="265"/>
      <c r="K6" s="265"/>
      <c r="L6" s="265"/>
    </row>
    <row r="7" spans="1:18" s="27" customFormat="1" ht="18.95" customHeight="1" x14ac:dyDescent="0.25">
      <c r="A7" s="265" t="s">
        <v>901</v>
      </c>
      <c r="B7" s="265"/>
      <c r="C7" s="265"/>
      <c r="D7" s="265"/>
      <c r="E7" s="265"/>
      <c r="F7" s="265"/>
      <c r="G7" s="265"/>
      <c r="H7" s="265"/>
      <c r="I7" s="265"/>
      <c r="J7" s="265"/>
      <c r="K7" s="265"/>
      <c r="L7" s="265"/>
    </row>
    <row r="8" spans="1:18" s="27" customFormat="1" ht="18.95" customHeight="1" x14ac:dyDescent="0.25">
      <c r="A8" s="303" t="s">
        <v>909</v>
      </c>
      <c r="B8" s="265"/>
      <c r="C8" s="265"/>
      <c r="D8" s="265"/>
      <c r="E8" s="265"/>
      <c r="F8" s="265"/>
      <c r="G8" s="265"/>
      <c r="H8" s="265"/>
      <c r="I8" s="265"/>
      <c r="J8" s="265"/>
      <c r="K8" s="265"/>
      <c r="L8" s="265"/>
    </row>
    <row r="9" spans="1:18" ht="24" customHeight="1" x14ac:dyDescent="0.25">
      <c r="A9" s="343" t="s">
        <v>703</v>
      </c>
      <c r="B9" s="344" t="s">
        <v>903</v>
      </c>
      <c r="C9" s="344"/>
      <c r="D9" s="366" t="s">
        <v>702</v>
      </c>
      <c r="E9" s="366"/>
      <c r="F9" s="149"/>
      <c r="G9" s="262" t="s">
        <v>701</v>
      </c>
      <c r="H9" s="343" t="s">
        <v>904</v>
      </c>
      <c r="I9" s="343" t="s">
        <v>700</v>
      </c>
      <c r="J9" s="343" t="s">
        <v>905</v>
      </c>
      <c r="K9" s="343" t="s">
        <v>699</v>
      </c>
      <c r="L9" s="343"/>
    </row>
    <row r="10" spans="1:18" ht="15.75" customHeight="1" x14ac:dyDescent="0.25">
      <c r="A10" s="343"/>
      <c r="B10" s="344"/>
      <c r="C10" s="344"/>
      <c r="D10" s="343" t="s">
        <v>698</v>
      </c>
      <c r="E10" s="343" t="s">
        <v>697</v>
      </c>
      <c r="F10" s="149"/>
      <c r="G10" s="343" t="s">
        <v>697</v>
      </c>
      <c r="H10" s="343"/>
      <c r="I10" s="343"/>
      <c r="J10" s="343"/>
      <c r="K10" s="366"/>
      <c r="L10" s="366"/>
    </row>
    <row r="11" spans="1:18" ht="52.5" customHeight="1" thickBot="1" x14ac:dyDescent="0.3">
      <c r="A11" s="366"/>
      <c r="B11" s="345"/>
      <c r="C11" s="345"/>
      <c r="D11" s="366"/>
      <c r="E11" s="366"/>
      <c r="F11" s="262"/>
      <c r="G11" s="366"/>
      <c r="H11" s="366"/>
      <c r="I11" s="366"/>
      <c r="J11" s="366"/>
      <c r="K11" s="148" t="s">
        <v>696</v>
      </c>
      <c r="L11" s="148" t="s">
        <v>695</v>
      </c>
    </row>
    <row r="12" spans="1:18" ht="4.5" customHeight="1" thickBot="1" x14ac:dyDescent="0.3">
      <c r="A12" s="263"/>
      <c r="B12" s="264"/>
      <c r="C12" s="264"/>
      <c r="D12" s="263"/>
      <c r="E12" s="263"/>
      <c r="F12" s="263"/>
      <c r="G12" s="263"/>
      <c r="H12" s="263"/>
      <c r="I12" s="263"/>
      <c r="J12" s="263"/>
      <c r="K12" s="264"/>
      <c r="L12" s="264"/>
      <c r="M12" s="261"/>
      <c r="N12" s="261"/>
      <c r="O12" s="261"/>
      <c r="P12" s="261"/>
      <c r="Q12" s="261"/>
      <c r="R12" s="261"/>
    </row>
    <row r="13" spans="1:18" ht="17.100000000000001" customHeight="1" x14ac:dyDescent="0.25">
      <c r="A13" s="273"/>
      <c r="B13" s="273"/>
      <c r="C13" s="200" t="s">
        <v>726</v>
      </c>
      <c r="D13" s="201">
        <f>D14+D16+D28+D34+D37+D40+D42+D45+D47+D49+D52+D55+D58</f>
        <v>560018.51586131414</v>
      </c>
      <c r="E13" s="201">
        <f>E14+E16+E28+E34+E37+E40+E42+E45+E47+E49+E52+E55+E58</f>
        <v>560018.51586131414</v>
      </c>
      <c r="F13" s="201"/>
      <c r="G13" s="201">
        <f>G14+G16+G28+G34+G37+G40+G42+G45+G47+G49+G52+G55+G58</f>
        <v>560018.51586131414</v>
      </c>
      <c r="H13" s="304"/>
      <c r="I13" s="305"/>
      <c r="J13" s="305"/>
      <c r="K13" s="305"/>
      <c r="L13" s="305"/>
    </row>
    <row r="14" spans="1:18" ht="17.100000000000001" customHeight="1" x14ac:dyDescent="0.25">
      <c r="A14" s="285" t="s">
        <v>910</v>
      </c>
      <c r="B14" s="282"/>
      <c r="C14" s="286"/>
      <c r="D14" s="274">
        <f>SUM(D15)</f>
        <v>2165.0855505210002</v>
      </c>
      <c r="E14" s="274">
        <f>SUM(E15)</f>
        <v>2165.0855505210002</v>
      </c>
      <c r="F14" s="274"/>
      <c r="G14" s="274">
        <f>SUM(G15)</f>
        <v>2165.0855505210002</v>
      </c>
      <c r="H14" s="277"/>
      <c r="I14" s="277"/>
      <c r="J14" s="277"/>
      <c r="K14" s="277"/>
      <c r="L14" s="277"/>
    </row>
    <row r="15" spans="1:18" ht="17.100000000000001" customHeight="1" x14ac:dyDescent="0.25">
      <c r="A15" s="306">
        <v>1</v>
      </c>
      <c r="B15" s="211" t="s">
        <v>608</v>
      </c>
      <c r="C15" s="290" t="s">
        <v>607</v>
      </c>
      <c r="D15" s="207">
        <v>2165.0855505210002</v>
      </c>
      <c r="E15" s="207">
        <v>2165.0855505210002</v>
      </c>
      <c r="F15" s="207"/>
      <c r="G15" s="207">
        <v>2165.0855505210002</v>
      </c>
      <c r="H15" s="289">
        <v>36274</v>
      </c>
      <c r="I15" s="289">
        <v>36274</v>
      </c>
      <c r="J15" s="289">
        <v>47446</v>
      </c>
      <c r="K15" s="307">
        <v>30</v>
      </c>
      <c r="L15" s="307">
        <v>6</v>
      </c>
    </row>
    <row r="16" spans="1:18" ht="17.100000000000001" customHeight="1" x14ac:dyDescent="0.25">
      <c r="A16" s="285" t="s">
        <v>692</v>
      </c>
      <c r="B16" s="282"/>
      <c r="C16" s="286"/>
      <c r="D16" s="274">
        <f>SUM(D17:D27)</f>
        <v>154822.32095358599</v>
      </c>
      <c r="E16" s="274">
        <f>SUM(E17:E27)</f>
        <v>154822.32095358599</v>
      </c>
      <c r="F16" s="274"/>
      <c r="G16" s="274">
        <f>SUM(G17:G27)</f>
        <v>154822.32095358599</v>
      </c>
      <c r="H16" s="277"/>
      <c r="I16" s="211"/>
      <c r="J16" s="211"/>
      <c r="K16" s="211"/>
      <c r="L16" s="211"/>
    </row>
    <row r="17" spans="1:12" ht="17.100000000000001" customHeight="1" x14ac:dyDescent="0.25">
      <c r="A17" s="306">
        <v>2</v>
      </c>
      <c r="B17" s="211" t="s">
        <v>102</v>
      </c>
      <c r="C17" s="208" t="s">
        <v>606</v>
      </c>
      <c r="D17" s="207">
        <v>19169.533201050002</v>
      </c>
      <c r="E17" s="207">
        <v>19169.533201050002</v>
      </c>
      <c r="F17" s="207"/>
      <c r="G17" s="207">
        <v>19169.533201050002</v>
      </c>
      <c r="H17" s="289">
        <v>37390</v>
      </c>
      <c r="I17" s="289">
        <v>37390</v>
      </c>
      <c r="J17" s="289">
        <v>46552</v>
      </c>
      <c r="K17" s="307">
        <v>25</v>
      </c>
      <c r="L17" s="307">
        <v>0</v>
      </c>
    </row>
    <row r="18" spans="1:12" ht="17.100000000000001" customHeight="1" x14ac:dyDescent="0.25">
      <c r="A18" s="306">
        <v>3</v>
      </c>
      <c r="B18" s="211" t="s">
        <v>102</v>
      </c>
      <c r="C18" s="208" t="s">
        <v>725</v>
      </c>
      <c r="D18" s="207">
        <v>21469.861403460003</v>
      </c>
      <c r="E18" s="207">
        <v>21469.861403460003</v>
      </c>
      <c r="F18" s="207"/>
      <c r="G18" s="207">
        <v>21469.861403460003</v>
      </c>
      <c r="H18" s="289">
        <v>37324</v>
      </c>
      <c r="I18" s="289">
        <v>37324</v>
      </c>
      <c r="J18" s="289">
        <v>46486</v>
      </c>
      <c r="K18" s="307">
        <v>25</v>
      </c>
      <c r="L18" s="307">
        <v>0</v>
      </c>
    </row>
    <row r="19" spans="1:12" ht="17.100000000000001" customHeight="1" x14ac:dyDescent="0.25">
      <c r="A19" s="306">
        <v>4</v>
      </c>
      <c r="B19" s="211" t="s">
        <v>102</v>
      </c>
      <c r="C19" s="208" t="s">
        <v>604</v>
      </c>
      <c r="D19" s="207">
        <v>6703.5401079659996</v>
      </c>
      <c r="E19" s="207">
        <v>6703.5401079659996</v>
      </c>
      <c r="F19" s="207"/>
      <c r="G19" s="207">
        <v>6703.5401079659996</v>
      </c>
      <c r="H19" s="289">
        <v>37799</v>
      </c>
      <c r="I19" s="289">
        <v>37769</v>
      </c>
      <c r="J19" s="289">
        <v>46932</v>
      </c>
      <c r="K19" s="307">
        <v>25</v>
      </c>
      <c r="L19" s="307">
        <v>0</v>
      </c>
    </row>
    <row r="20" spans="1:12" ht="17.100000000000001" customHeight="1" x14ac:dyDescent="0.25">
      <c r="A20" s="306">
        <v>5</v>
      </c>
      <c r="B20" s="211" t="s">
        <v>102</v>
      </c>
      <c r="C20" s="208" t="s">
        <v>724</v>
      </c>
      <c r="D20" s="207">
        <v>8471.150755128001</v>
      </c>
      <c r="E20" s="207">
        <v>8471.150755128001</v>
      </c>
      <c r="F20" s="207"/>
      <c r="G20" s="207">
        <v>8471.150755128001</v>
      </c>
      <c r="H20" s="289">
        <v>37165</v>
      </c>
      <c r="I20" s="289">
        <v>37165</v>
      </c>
      <c r="J20" s="289">
        <v>46328</v>
      </c>
      <c r="K20" s="307">
        <v>25</v>
      </c>
      <c r="L20" s="307">
        <v>0</v>
      </c>
    </row>
    <row r="21" spans="1:12" ht="17.100000000000001" customHeight="1" x14ac:dyDescent="0.25">
      <c r="A21" s="306">
        <v>6</v>
      </c>
      <c r="B21" s="211" t="s">
        <v>162</v>
      </c>
      <c r="C21" s="208" t="s">
        <v>602</v>
      </c>
      <c r="D21" s="207">
        <v>12055.682256642001</v>
      </c>
      <c r="E21" s="207">
        <v>12055.682256642001</v>
      </c>
      <c r="F21" s="207"/>
      <c r="G21" s="207">
        <v>12055.682256642001</v>
      </c>
      <c r="H21" s="289">
        <v>36686</v>
      </c>
      <c r="I21" s="289">
        <v>36686</v>
      </c>
      <c r="J21" s="289">
        <v>45992</v>
      </c>
      <c r="K21" s="307">
        <v>25</v>
      </c>
      <c r="L21" s="307">
        <v>0</v>
      </c>
    </row>
    <row r="22" spans="1:12" ht="17.100000000000001" customHeight="1" x14ac:dyDescent="0.25">
      <c r="A22" s="306">
        <v>7</v>
      </c>
      <c r="B22" s="211" t="s">
        <v>102</v>
      </c>
      <c r="C22" s="208" t="s">
        <v>723</v>
      </c>
      <c r="D22" s="207">
        <v>19925.659672344002</v>
      </c>
      <c r="E22" s="207">
        <v>19925.659672344002</v>
      </c>
      <c r="F22" s="207"/>
      <c r="G22" s="207">
        <v>19925.659672344002</v>
      </c>
      <c r="H22" s="289">
        <v>37342</v>
      </c>
      <c r="I22" s="289">
        <v>37342</v>
      </c>
      <c r="J22" s="289">
        <v>46504</v>
      </c>
      <c r="K22" s="307">
        <v>25</v>
      </c>
      <c r="L22" s="307">
        <v>0</v>
      </c>
    </row>
    <row r="23" spans="1:12" ht="17.100000000000001" customHeight="1" x14ac:dyDescent="0.25">
      <c r="A23" s="306">
        <v>8</v>
      </c>
      <c r="B23" s="211" t="s">
        <v>102</v>
      </c>
      <c r="C23" s="208" t="s">
        <v>722</v>
      </c>
      <c r="D23" s="207">
        <v>11515.754106018001</v>
      </c>
      <c r="E23" s="207">
        <v>11515.754106018001</v>
      </c>
      <c r="F23" s="207"/>
      <c r="G23" s="207">
        <v>11515.754106018001</v>
      </c>
      <c r="H23" s="289">
        <v>37898</v>
      </c>
      <c r="I23" s="289">
        <v>37898</v>
      </c>
      <c r="J23" s="289">
        <v>47063</v>
      </c>
      <c r="K23" s="307">
        <v>25</v>
      </c>
      <c r="L23" s="307">
        <v>0</v>
      </c>
    </row>
    <row r="24" spans="1:12" ht="17.100000000000001" customHeight="1" x14ac:dyDescent="0.25">
      <c r="A24" s="306">
        <v>9</v>
      </c>
      <c r="B24" s="211" t="s">
        <v>102</v>
      </c>
      <c r="C24" s="208" t="s">
        <v>721</v>
      </c>
      <c r="D24" s="207">
        <v>15375.437941608001</v>
      </c>
      <c r="E24" s="207">
        <v>15375.437941608001</v>
      </c>
      <c r="F24" s="207"/>
      <c r="G24" s="207">
        <v>15375.437941608001</v>
      </c>
      <c r="H24" s="289">
        <v>37274</v>
      </c>
      <c r="I24" s="289">
        <v>37274</v>
      </c>
      <c r="J24" s="289">
        <v>46405</v>
      </c>
      <c r="K24" s="307">
        <v>24</v>
      </c>
      <c r="L24" s="307">
        <v>11</v>
      </c>
    </row>
    <row r="25" spans="1:12" ht="17.100000000000001" customHeight="1" x14ac:dyDescent="0.25">
      <c r="A25" s="306">
        <v>10</v>
      </c>
      <c r="B25" s="211" t="s">
        <v>102</v>
      </c>
      <c r="C25" s="208" t="s">
        <v>720</v>
      </c>
      <c r="D25" s="207">
        <v>9062.6062084920013</v>
      </c>
      <c r="E25" s="207">
        <v>9062.6062084920013</v>
      </c>
      <c r="F25" s="207"/>
      <c r="G25" s="207">
        <v>9062.6062084920013</v>
      </c>
      <c r="H25" s="289">
        <v>37822</v>
      </c>
      <c r="I25" s="289">
        <v>37822</v>
      </c>
      <c r="J25" s="289">
        <v>46954</v>
      </c>
      <c r="K25" s="307">
        <v>24</v>
      </c>
      <c r="L25" s="307">
        <v>11</v>
      </c>
    </row>
    <row r="26" spans="1:12" ht="17.100000000000001" customHeight="1" x14ac:dyDescent="0.25">
      <c r="A26" s="306">
        <v>11</v>
      </c>
      <c r="B26" s="211" t="s">
        <v>102</v>
      </c>
      <c r="C26" s="208" t="s">
        <v>597</v>
      </c>
      <c r="D26" s="207">
        <v>8661.7901548980008</v>
      </c>
      <c r="E26" s="207">
        <v>8661.7901548980008</v>
      </c>
      <c r="F26" s="207"/>
      <c r="G26" s="207">
        <v>8661.7901548980008</v>
      </c>
      <c r="H26" s="289">
        <v>37214</v>
      </c>
      <c r="I26" s="289">
        <v>37214</v>
      </c>
      <c r="J26" s="289">
        <v>46345</v>
      </c>
      <c r="K26" s="307">
        <v>24</v>
      </c>
      <c r="L26" s="307">
        <v>11</v>
      </c>
    </row>
    <row r="27" spans="1:12" ht="17.100000000000001" customHeight="1" x14ac:dyDescent="0.25">
      <c r="A27" s="306">
        <v>12</v>
      </c>
      <c r="B27" s="211" t="s">
        <v>102</v>
      </c>
      <c r="C27" s="208" t="s">
        <v>596</v>
      </c>
      <c r="D27" s="207">
        <v>22411.305145980001</v>
      </c>
      <c r="E27" s="207">
        <v>22411.305145980001</v>
      </c>
      <c r="F27" s="207"/>
      <c r="G27" s="207">
        <v>22411.305145980001</v>
      </c>
      <c r="H27" s="289">
        <v>37240</v>
      </c>
      <c r="I27" s="289">
        <v>37240</v>
      </c>
      <c r="J27" s="289">
        <v>46371</v>
      </c>
      <c r="K27" s="307">
        <v>25</v>
      </c>
      <c r="L27" s="307">
        <v>0</v>
      </c>
    </row>
    <row r="28" spans="1:12" ht="17.100000000000001" customHeight="1" x14ac:dyDescent="0.25">
      <c r="A28" s="285" t="s">
        <v>691</v>
      </c>
      <c r="B28" s="282"/>
      <c r="C28" s="286"/>
      <c r="D28" s="274">
        <f>SUM(D29:D33)</f>
        <v>121060.49819175003</v>
      </c>
      <c r="E28" s="274">
        <f>SUM(E29:E33)</f>
        <v>121060.49819175003</v>
      </c>
      <c r="F28" s="274"/>
      <c r="G28" s="274">
        <f>SUM(G29:G33)</f>
        <v>121060.49819175003</v>
      </c>
      <c r="H28" s="277"/>
      <c r="I28" s="211"/>
      <c r="J28" s="211"/>
      <c r="K28" s="211"/>
      <c r="L28" s="211"/>
    </row>
    <row r="29" spans="1:12" ht="17.100000000000001" customHeight="1" x14ac:dyDescent="0.25">
      <c r="A29" s="306">
        <v>15</v>
      </c>
      <c r="B29" s="211" t="s">
        <v>102</v>
      </c>
      <c r="C29" s="290" t="s">
        <v>595</v>
      </c>
      <c r="D29" s="207">
        <v>40357.895822154009</v>
      </c>
      <c r="E29" s="207">
        <v>40357.895822154009</v>
      </c>
      <c r="F29" s="207"/>
      <c r="G29" s="207">
        <v>40357.895822154009</v>
      </c>
      <c r="H29" s="289">
        <v>37979</v>
      </c>
      <c r="I29" s="289">
        <v>37979</v>
      </c>
      <c r="J29" s="289">
        <v>47116</v>
      </c>
      <c r="K29" s="307">
        <v>24</v>
      </c>
      <c r="L29" s="307">
        <v>11</v>
      </c>
    </row>
    <row r="30" spans="1:12" ht="17.100000000000001" customHeight="1" x14ac:dyDescent="0.25">
      <c r="A30" s="306">
        <v>16</v>
      </c>
      <c r="B30" s="211" t="s">
        <v>102</v>
      </c>
      <c r="C30" s="290" t="s">
        <v>719</v>
      </c>
      <c r="D30" s="207">
        <v>9337.8483256140007</v>
      </c>
      <c r="E30" s="207">
        <v>9337.8483256140007</v>
      </c>
      <c r="F30" s="207"/>
      <c r="G30" s="207">
        <v>9337.8483256140007</v>
      </c>
      <c r="H30" s="289">
        <v>37873</v>
      </c>
      <c r="I30" s="289">
        <v>37873</v>
      </c>
      <c r="J30" s="289">
        <v>47035</v>
      </c>
      <c r="K30" s="307">
        <v>25</v>
      </c>
      <c r="L30" s="307">
        <v>0</v>
      </c>
    </row>
    <row r="31" spans="1:12" ht="17.100000000000001" customHeight="1" x14ac:dyDescent="0.25">
      <c r="A31" s="306">
        <v>17</v>
      </c>
      <c r="B31" s="211" t="s">
        <v>102</v>
      </c>
      <c r="C31" s="290" t="s">
        <v>593</v>
      </c>
      <c r="D31" s="207">
        <v>20247.341373180003</v>
      </c>
      <c r="E31" s="207">
        <v>20247.341373180003</v>
      </c>
      <c r="F31" s="207"/>
      <c r="G31" s="207">
        <v>20247.341373180003</v>
      </c>
      <c r="H31" s="289">
        <v>38464</v>
      </c>
      <c r="I31" s="289">
        <v>38464</v>
      </c>
      <c r="J31" s="289">
        <v>47625</v>
      </c>
      <c r="K31" s="307">
        <v>25</v>
      </c>
      <c r="L31" s="307">
        <v>0</v>
      </c>
    </row>
    <row r="32" spans="1:12" ht="17.100000000000001" customHeight="1" x14ac:dyDescent="0.25">
      <c r="A32" s="306">
        <v>18</v>
      </c>
      <c r="B32" s="211" t="s">
        <v>102</v>
      </c>
      <c r="C32" s="290" t="s">
        <v>592</v>
      </c>
      <c r="D32" s="207">
        <v>14657.990434443</v>
      </c>
      <c r="E32" s="207">
        <v>14657.990434443</v>
      </c>
      <c r="F32" s="207"/>
      <c r="G32" s="207">
        <v>14657.990434443</v>
      </c>
      <c r="H32" s="289">
        <v>38078</v>
      </c>
      <c r="I32" s="289">
        <v>38078</v>
      </c>
      <c r="J32" s="289">
        <v>47239</v>
      </c>
      <c r="K32" s="307">
        <v>25</v>
      </c>
      <c r="L32" s="307">
        <v>0</v>
      </c>
    </row>
    <row r="33" spans="1:12" ht="17.100000000000001" customHeight="1" x14ac:dyDescent="0.25">
      <c r="A33" s="306">
        <v>19</v>
      </c>
      <c r="B33" s="211" t="s">
        <v>102</v>
      </c>
      <c r="C33" s="290" t="s">
        <v>718</v>
      </c>
      <c r="D33" s="207">
        <v>36459.422236359002</v>
      </c>
      <c r="E33" s="207">
        <v>36459.422236359002</v>
      </c>
      <c r="F33" s="207"/>
      <c r="G33" s="207">
        <v>36459.422236359002</v>
      </c>
      <c r="H33" s="289">
        <v>37764</v>
      </c>
      <c r="I33" s="289">
        <v>37764</v>
      </c>
      <c r="J33" s="289">
        <v>46927</v>
      </c>
      <c r="K33" s="307">
        <v>25</v>
      </c>
      <c r="L33" s="307">
        <v>0</v>
      </c>
    </row>
    <row r="34" spans="1:12" ht="17.100000000000001" customHeight="1" x14ac:dyDescent="0.25">
      <c r="A34" s="285" t="s">
        <v>690</v>
      </c>
      <c r="B34" s="282"/>
      <c r="C34" s="286"/>
      <c r="D34" s="274">
        <f>SUM(D35:D36)</f>
        <v>87281.149539861013</v>
      </c>
      <c r="E34" s="274">
        <f>SUM(E35:E36)</f>
        <v>87281.149539861013</v>
      </c>
      <c r="F34" s="274"/>
      <c r="G34" s="274">
        <f>SUM(G35:G36)</f>
        <v>87281.149539861013</v>
      </c>
      <c r="H34" s="211"/>
      <c r="I34" s="211"/>
      <c r="J34" s="211"/>
      <c r="K34" s="211"/>
      <c r="L34" s="211"/>
    </row>
    <row r="35" spans="1:12" ht="17.100000000000001" customHeight="1" x14ac:dyDescent="0.25">
      <c r="A35" s="306">
        <v>20</v>
      </c>
      <c r="B35" s="211" t="s">
        <v>102</v>
      </c>
      <c r="C35" s="290" t="s">
        <v>590</v>
      </c>
      <c r="D35" s="207">
        <v>33470.470025189999</v>
      </c>
      <c r="E35" s="207">
        <v>33470.470025189999</v>
      </c>
      <c r="F35" s="207"/>
      <c r="G35" s="207">
        <v>33470.470025189999</v>
      </c>
      <c r="H35" s="289">
        <v>39022</v>
      </c>
      <c r="I35" s="289">
        <v>39022</v>
      </c>
      <c r="J35" s="289">
        <v>48182</v>
      </c>
      <c r="K35" s="307">
        <v>25</v>
      </c>
      <c r="L35" s="307">
        <v>0</v>
      </c>
    </row>
    <row r="36" spans="1:12" ht="17.100000000000001" customHeight="1" x14ac:dyDescent="0.25">
      <c r="A36" s="306">
        <v>21</v>
      </c>
      <c r="B36" s="211" t="s">
        <v>102</v>
      </c>
      <c r="C36" s="290" t="s">
        <v>589</v>
      </c>
      <c r="D36" s="207">
        <v>53810.679514671006</v>
      </c>
      <c r="E36" s="207">
        <v>53810.679514671006</v>
      </c>
      <c r="F36" s="207"/>
      <c r="G36" s="207">
        <v>53810.679514671006</v>
      </c>
      <c r="H36" s="289">
        <v>39234</v>
      </c>
      <c r="I36" s="289">
        <v>39234</v>
      </c>
      <c r="J36" s="289">
        <v>48396</v>
      </c>
      <c r="K36" s="307">
        <v>25</v>
      </c>
      <c r="L36" s="307">
        <v>0</v>
      </c>
    </row>
    <row r="37" spans="1:12" ht="17.100000000000001" customHeight="1" x14ac:dyDescent="0.25">
      <c r="A37" s="285" t="s">
        <v>689</v>
      </c>
      <c r="B37" s="282"/>
      <c r="C37" s="286"/>
      <c r="D37" s="274">
        <f>SUM(D38:D39)</f>
        <v>42353.701524432006</v>
      </c>
      <c r="E37" s="274">
        <f>SUM(E38:E39)</f>
        <v>42353.701524432006</v>
      </c>
      <c r="F37" s="274"/>
      <c r="G37" s="274">
        <f>SUM(G38:G39)</f>
        <v>42353.701524432006</v>
      </c>
      <c r="H37" s="211"/>
      <c r="I37" s="211"/>
      <c r="J37" s="211"/>
      <c r="K37" s="211"/>
      <c r="L37" s="211"/>
    </row>
    <row r="38" spans="1:12" ht="17.100000000000001" customHeight="1" x14ac:dyDescent="0.25">
      <c r="A38" s="306">
        <v>24</v>
      </c>
      <c r="B38" s="211" t="s">
        <v>102</v>
      </c>
      <c r="C38" s="290" t="s">
        <v>588</v>
      </c>
      <c r="D38" s="207">
        <v>17265.144364587002</v>
      </c>
      <c r="E38" s="207">
        <v>17265.144364587002</v>
      </c>
      <c r="F38" s="207"/>
      <c r="G38" s="207">
        <v>17265.144364587002</v>
      </c>
      <c r="H38" s="289">
        <v>38443</v>
      </c>
      <c r="I38" s="289">
        <v>38443</v>
      </c>
      <c r="J38" s="289">
        <v>47604</v>
      </c>
      <c r="K38" s="307">
        <v>25</v>
      </c>
      <c r="L38" s="307">
        <v>0</v>
      </c>
    </row>
    <row r="39" spans="1:12" ht="17.100000000000001" customHeight="1" x14ac:dyDescent="0.25">
      <c r="A39" s="306">
        <v>25</v>
      </c>
      <c r="B39" s="211" t="s">
        <v>102</v>
      </c>
      <c r="C39" s="290" t="s">
        <v>717</v>
      </c>
      <c r="D39" s="207">
        <v>25088.557159845001</v>
      </c>
      <c r="E39" s="207">
        <v>25088.557159845001</v>
      </c>
      <c r="F39" s="207"/>
      <c r="G39" s="207">
        <v>25088.557159845001</v>
      </c>
      <c r="H39" s="289">
        <v>38961</v>
      </c>
      <c r="I39" s="289">
        <v>38961</v>
      </c>
      <c r="J39" s="289">
        <v>48122</v>
      </c>
      <c r="K39" s="307">
        <v>25</v>
      </c>
      <c r="L39" s="307">
        <v>0</v>
      </c>
    </row>
    <row r="40" spans="1:12" ht="17.100000000000001" customHeight="1" x14ac:dyDescent="0.25">
      <c r="A40" s="285" t="s">
        <v>688</v>
      </c>
      <c r="B40" s="282"/>
      <c r="C40" s="286"/>
      <c r="D40" s="274">
        <f>SUM(D41)</f>
        <v>24666.122510811005</v>
      </c>
      <c r="E40" s="274">
        <f>SUM(E41)</f>
        <v>24666.122510811005</v>
      </c>
      <c r="F40" s="274"/>
      <c r="G40" s="274">
        <f>SUM(G41)</f>
        <v>24666.122510811005</v>
      </c>
      <c r="H40" s="211"/>
      <c r="I40" s="211"/>
      <c r="J40" s="211"/>
      <c r="K40" s="211"/>
      <c r="L40" s="211"/>
    </row>
    <row r="41" spans="1:12" ht="17.100000000000001" customHeight="1" x14ac:dyDescent="0.25">
      <c r="A41" s="306">
        <v>26</v>
      </c>
      <c r="B41" s="211" t="s">
        <v>102</v>
      </c>
      <c r="C41" s="290" t="s">
        <v>716</v>
      </c>
      <c r="D41" s="207">
        <v>24666.122510811005</v>
      </c>
      <c r="E41" s="207">
        <v>24666.122510811005</v>
      </c>
      <c r="F41" s="207"/>
      <c r="G41" s="207">
        <v>24666.122510811005</v>
      </c>
      <c r="H41" s="289">
        <v>38869</v>
      </c>
      <c r="I41" s="289">
        <v>38869</v>
      </c>
      <c r="J41" s="289">
        <v>48030</v>
      </c>
      <c r="K41" s="307">
        <v>25</v>
      </c>
      <c r="L41" s="307">
        <v>0</v>
      </c>
    </row>
    <row r="42" spans="1:12" ht="17.100000000000001" customHeight="1" x14ac:dyDescent="0.25">
      <c r="A42" s="285" t="s">
        <v>685</v>
      </c>
      <c r="B42" s="286"/>
      <c r="C42" s="286"/>
      <c r="D42" s="274">
        <f>SUM(D43:D44)</f>
        <v>39636.580773861002</v>
      </c>
      <c r="E42" s="274">
        <f>SUM(E43:E44)</f>
        <v>39636.580773861002</v>
      </c>
      <c r="F42" s="274"/>
      <c r="G42" s="274">
        <f>SUM(G43:G44)</f>
        <v>39636.580773861002</v>
      </c>
      <c r="H42" s="211"/>
      <c r="I42" s="211"/>
      <c r="J42" s="211"/>
      <c r="K42" s="211"/>
      <c r="L42" s="211"/>
    </row>
    <row r="43" spans="1:12" ht="17.100000000000001" customHeight="1" x14ac:dyDescent="0.25">
      <c r="A43" s="306">
        <v>28</v>
      </c>
      <c r="B43" s="211" t="s">
        <v>141</v>
      </c>
      <c r="C43" s="290" t="s">
        <v>715</v>
      </c>
      <c r="D43" s="207">
        <v>12238.615723221003</v>
      </c>
      <c r="E43" s="207">
        <v>12238.615723221003</v>
      </c>
      <c r="F43" s="207"/>
      <c r="G43" s="207">
        <v>12238.615723221003</v>
      </c>
      <c r="H43" s="289">
        <v>41487</v>
      </c>
      <c r="I43" s="289">
        <v>41486</v>
      </c>
      <c r="J43" s="289">
        <v>50587</v>
      </c>
      <c r="K43" s="307">
        <v>24</v>
      </c>
      <c r="L43" s="307">
        <v>11</v>
      </c>
    </row>
    <row r="44" spans="1:12" ht="17.100000000000001" customHeight="1" x14ac:dyDescent="0.25">
      <c r="A44" s="306">
        <v>29</v>
      </c>
      <c r="B44" s="211" t="s">
        <v>141</v>
      </c>
      <c r="C44" s="290" t="s">
        <v>269</v>
      </c>
      <c r="D44" s="207">
        <v>27397.965050640003</v>
      </c>
      <c r="E44" s="207">
        <v>27397.965050640003</v>
      </c>
      <c r="F44" s="207"/>
      <c r="G44" s="207">
        <v>27397.965050640003</v>
      </c>
      <c r="H44" s="289">
        <v>40392</v>
      </c>
      <c r="I44" s="289">
        <v>40389</v>
      </c>
      <c r="J44" s="289">
        <v>49151</v>
      </c>
      <c r="K44" s="307">
        <v>23</v>
      </c>
      <c r="L44" s="307">
        <v>10</v>
      </c>
    </row>
    <row r="45" spans="1:12" ht="17.100000000000001" customHeight="1" x14ac:dyDescent="0.25">
      <c r="A45" s="285" t="s">
        <v>684</v>
      </c>
      <c r="B45" s="286"/>
      <c r="C45" s="286"/>
      <c r="D45" s="274">
        <f>SUM(D46)</f>
        <v>1073.3056917390002</v>
      </c>
      <c r="E45" s="274">
        <f>SUM(E46)</f>
        <v>1073.3056917390002</v>
      </c>
      <c r="F45" s="274"/>
      <c r="G45" s="274">
        <f>SUM(G46)</f>
        <v>1073.3056917390002</v>
      </c>
      <c r="H45" s="211"/>
      <c r="I45" s="211"/>
      <c r="J45" s="211"/>
      <c r="K45" s="211"/>
      <c r="L45" s="211"/>
    </row>
    <row r="46" spans="1:12" ht="17.100000000000001" customHeight="1" x14ac:dyDescent="0.25">
      <c r="A46" s="306">
        <v>31</v>
      </c>
      <c r="B46" s="211" t="s">
        <v>579</v>
      </c>
      <c r="C46" s="290" t="s">
        <v>714</v>
      </c>
      <c r="D46" s="207">
        <v>1073.3056917390002</v>
      </c>
      <c r="E46" s="207">
        <v>1073.3056917390002</v>
      </c>
      <c r="F46" s="207"/>
      <c r="G46" s="207">
        <v>1073.3056917390002</v>
      </c>
      <c r="H46" s="289">
        <v>41186</v>
      </c>
      <c r="I46" s="289">
        <v>41185</v>
      </c>
      <c r="J46" s="289">
        <v>50041</v>
      </c>
      <c r="K46" s="307">
        <v>24</v>
      </c>
      <c r="L46" s="307">
        <v>2</v>
      </c>
    </row>
    <row r="47" spans="1:12" ht="17.100000000000001" customHeight="1" x14ac:dyDescent="0.25">
      <c r="A47" s="285" t="s">
        <v>683</v>
      </c>
      <c r="B47" s="286"/>
      <c r="C47" s="286"/>
      <c r="D47" s="274">
        <f>SUM(D48)</f>
        <v>2142.0758282220004</v>
      </c>
      <c r="E47" s="274">
        <f>SUM(E48)</f>
        <v>2142.0758282220004</v>
      </c>
      <c r="F47" s="274"/>
      <c r="G47" s="274">
        <f>SUM(G48)</f>
        <v>2142.0758282220004</v>
      </c>
      <c r="H47" s="211"/>
      <c r="I47" s="211"/>
      <c r="J47" s="211"/>
      <c r="K47" s="211"/>
      <c r="L47" s="211"/>
    </row>
    <row r="48" spans="1:12" ht="17.100000000000001" customHeight="1" x14ac:dyDescent="0.25">
      <c r="A48" s="306">
        <v>33</v>
      </c>
      <c r="B48" s="211" t="s">
        <v>579</v>
      </c>
      <c r="C48" s="208" t="s">
        <v>713</v>
      </c>
      <c r="D48" s="207">
        <v>2142.0758282220004</v>
      </c>
      <c r="E48" s="207">
        <v>2142.0758282220004</v>
      </c>
      <c r="F48" s="207"/>
      <c r="G48" s="207">
        <v>2142.0758282220004</v>
      </c>
      <c r="H48" s="289">
        <v>41179</v>
      </c>
      <c r="I48" s="289">
        <v>41178</v>
      </c>
      <c r="J48" s="289">
        <v>47774</v>
      </c>
      <c r="K48" s="307">
        <v>18</v>
      </c>
      <c r="L48" s="307">
        <v>0</v>
      </c>
    </row>
    <row r="49" spans="1:12" ht="17.100000000000001" customHeight="1" x14ac:dyDescent="0.25">
      <c r="A49" s="285" t="s">
        <v>682</v>
      </c>
      <c r="B49" s="286"/>
      <c r="C49" s="286"/>
      <c r="D49" s="274">
        <f>SUM(D50:D51)</f>
        <v>11922.501925638</v>
      </c>
      <c r="E49" s="274">
        <f>SUM(E50:E51)</f>
        <v>11922.501925638</v>
      </c>
      <c r="F49" s="274"/>
      <c r="G49" s="274">
        <f>SUM(G50:G51)</f>
        <v>11922.501925638</v>
      </c>
      <c r="H49" s="211"/>
      <c r="I49" s="211"/>
      <c r="J49" s="211"/>
      <c r="K49" s="211"/>
      <c r="L49" s="211"/>
    </row>
    <row r="50" spans="1:12" ht="17.100000000000001" customHeight="1" x14ac:dyDescent="0.25">
      <c r="A50" s="306">
        <v>34</v>
      </c>
      <c r="B50" s="211" t="s">
        <v>579</v>
      </c>
      <c r="C50" s="290" t="s">
        <v>712</v>
      </c>
      <c r="D50" s="207">
        <v>4667.3168814000001</v>
      </c>
      <c r="E50" s="207">
        <v>4667.3168814000001</v>
      </c>
      <c r="F50" s="207"/>
      <c r="G50" s="207">
        <v>4667.3168814000001</v>
      </c>
      <c r="H50" s="289">
        <v>40939</v>
      </c>
      <c r="I50" s="289">
        <v>40938</v>
      </c>
      <c r="J50" s="289">
        <v>48579</v>
      </c>
      <c r="K50" s="307">
        <v>20</v>
      </c>
      <c r="L50" s="307">
        <v>10</v>
      </c>
    </row>
    <row r="51" spans="1:12" ht="17.100000000000001" customHeight="1" x14ac:dyDescent="0.25">
      <c r="A51" s="306">
        <v>36</v>
      </c>
      <c r="B51" s="211" t="s">
        <v>102</v>
      </c>
      <c r="C51" s="290" t="s">
        <v>711</v>
      </c>
      <c r="D51" s="207">
        <v>7255.185044238</v>
      </c>
      <c r="E51" s="207">
        <v>7255.185044238</v>
      </c>
      <c r="F51" s="207"/>
      <c r="G51" s="207">
        <v>7255.185044238</v>
      </c>
      <c r="H51" s="289">
        <v>42768</v>
      </c>
      <c r="I51" s="289">
        <v>42766</v>
      </c>
      <c r="J51" s="289">
        <v>51517</v>
      </c>
      <c r="K51" s="307">
        <v>23</v>
      </c>
      <c r="L51" s="307">
        <v>11</v>
      </c>
    </row>
    <row r="52" spans="1:12" ht="17.100000000000001" customHeight="1" x14ac:dyDescent="0.25">
      <c r="A52" s="285" t="s">
        <v>676</v>
      </c>
      <c r="B52" s="286"/>
      <c r="C52" s="286"/>
      <c r="D52" s="274">
        <f>SUM(D53:D54)</f>
        <v>25274.334613347004</v>
      </c>
      <c r="E52" s="274">
        <f>SUM(E53:E54)</f>
        <v>25274.334613347004</v>
      </c>
      <c r="F52" s="274"/>
      <c r="G52" s="274">
        <f>SUM(G53:G54)</f>
        <v>25274.334613347004</v>
      </c>
      <c r="H52" s="277"/>
      <c r="I52" s="211"/>
      <c r="J52" s="211"/>
      <c r="K52" s="211"/>
      <c r="L52" s="211"/>
    </row>
    <row r="53" spans="1:12" ht="17.100000000000001" customHeight="1" x14ac:dyDescent="0.25">
      <c r="A53" s="306">
        <v>38</v>
      </c>
      <c r="B53" s="211" t="s">
        <v>102</v>
      </c>
      <c r="C53" s="290" t="s">
        <v>710</v>
      </c>
      <c r="D53" s="207">
        <v>22026.954682746004</v>
      </c>
      <c r="E53" s="207">
        <v>22026.954682746004</v>
      </c>
      <c r="F53" s="207"/>
      <c r="G53" s="207">
        <v>22026.954682746004</v>
      </c>
      <c r="H53" s="289">
        <v>43923</v>
      </c>
      <c r="I53" s="289">
        <v>43920</v>
      </c>
      <c r="J53" s="289">
        <v>54056</v>
      </c>
      <c r="K53" s="307">
        <v>27</v>
      </c>
      <c r="L53" s="307">
        <v>8</v>
      </c>
    </row>
    <row r="54" spans="1:12" ht="17.100000000000001" customHeight="1" x14ac:dyDescent="0.25">
      <c r="A54" s="306">
        <v>40</v>
      </c>
      <c r="B54" s="211" t="s">
        <v>579</v>
      </c>
      <c r="C54" s="290" t="s">
        <v>709</v>
      </c>
      <c r="D54" s="207">
        <v>3247.3799306010005</v>
      </c>
      <c r="E54" s="207">
        <v>3247.3799306010005</v>
      </c>
      <c r="F54" s="207"/>
      <c r="G54" s="207">
        <v>3247.3799306010005</v>
      </c>
      <c r="H54" s="289">
        <v>43099</v>
      </c>
      <c r="I54" s="289">
        <v>43069</v>
      </c>
      <c r="J54" s="289">
        <v>50769</v>
      </c>
      <c r="K54" s="307">
        <v>21</v>
      </c>
      <c r="L54" s="307">
        <v>0</v>
      </c>
    </row>
    <row r="55" spans="1:12" ht="17.100000000000001" customHeight="1" x14ac:dyDescent="0.25">
      <c r="A55" s="285" t="s">
        <v>675</v>
      </c>
      <c r="B55" s="286"/>
      <c r="C55" s="286"/>
      <c r="D55" s="274">
        <f>SUM(D56:D57)</f>
        <v>37804.184514054003</v>
      </c>
      <c r="E55" s="274">
        <f>SUM(E56:E57)</f>
        <v>37804.184514054003</v>
      </c>
      <c r="F55" s="274"/>
      <c r="G55" s="274">
        <f>SUM(G56:G57)</f>
        <v>37804.184514054003</v>
      </c>
      <c r="H55" s="277"/>
      <c r="I55" s="211"/>
      <c r="J55" s="211"/>
      <c r="K55" s="211"/>
      <c r="L55" s="211"/>
    </row>
    <row r="56" spans="1:12" ht="17.100000000000001" customHeight="1" x14ac:dyDescent="0.25">
      <c r="A56" s="306">
        <v>42</v>
      </c>
      <c r="B56" s="211" t="s">
        <v>102</v>
      </c>
      <c r="C56" s="290" t="s">
        <v>577</v>
      </c>
      <c r="D56" s="207">
        <v>20134.545130548002</v>
      </c>
      <c r="E56" s="207">
        <v>20134.545130548002</v>
      </c>
      <c r="F56" s="207"/>
      <c r="G56" s="207">
        <v>20134.545130548002</v>
      </c>
      <c r="H56" s="289">
        <v>43861</v>
      </c>
      <c r="I56" s="289">
        <v>43753</v>
      </c>
      <c r="J56" s="289">
        <v>53695</v>
      </c>
      <c r="K56" s="307">
        <v>27</v>
      </c>
      <c r="L56" s="307">
        <v>0</v>
      </c>
    </row>
    <row r="57" spans="1:12" ht="17.100000000000001" customHeight="1" x14ac:dyDescent="0.25">
      <c r="A57" s="306">
        <v>43</v>
      </c>
      <c r="B57" s="211" t="s">
        <v>102</v>
      </c>
      <c r="C57" s="290" t="s">
        <v>576</v>
      </c>
      <c r="D57" s="207">
        <v>17669.639383506001</v>
      </c>
      <c r="E57" s="207">
        <v>17669.639383506001</v>
      </c>
      <c r="F57" s="207"/>
      <c r="G57" s="207">
        <v>17669.639383506001</v>
      </c>
      <c r="H57" s="289">
        <v>43497</v>
      </c>
      <c r="I57" s="289">
        <v>43476</v>
      </c>
      <c r="J57" s="289">
        <v>53812</v>
      </c>
      <c r="K57" s="307">
        <v>28</v>
      </c>
      <c r="L57" s="307">
        <v>2</v>
      </c>
    </row>
    <row r="58" spans="1:12" ht="17.100000000000001" customHeight="1" x14ac:dyDescent="0.25">
      <c r="A58" s="285" t="s">
        <v>674</v>
      </c>
      <c r="B58" s="282"/>
      <c r="C58" s="286"/>
      <c r="D58" s="274">
        <f>SUM(D59:D59)</f>
        <v>9816.6542434920011</v>
      </c>
      <c r="E58" s="274">
        <f>SUM(E59:E59)</f>
        <v>9816.6542434920011</v>
      </c>
      <c r="F58" s="274"/>
      <c r="G58" s="274">
        <f>SUM(G59:G59)</f>
        <v>9816.6542434920011</v>
      </c>
      <c r="H58" s="211"/>
      <c r="I58" s="211"/>
      <c r="J58" s="211"/>
      <c r="K58" s="211"/>
      <c r="L58" s="211"/>
    </row>
    <row r="59" spans="1:12" ht="17.100000000000001" customHeight="1" thickBot="1" x14ac:dyDescent="0.3">
      <c r="A59" s="308">
        <v>45</v>
      </c>
      <c r="B59" s="291" t="s">
        <v>102</v>
      </c>
      <c r="C59" s="292" t="s">
        <v>708</v>
      </c>
      <c r="D59" s="219">
        <v>9816.6542434920011</v>
      </c>
      <c r="E59" s="219">
        <v>9816.6542434920011</v>
      </c>
      <c r="F59" s="219"/>
      <c r="G59" s="219">
        <v>9816.6542434920011</v>
      </c>
      <c r="H59" s="293">
        <v>44033</v>
      </c>
      <c r="I59" s="293">
        <v>44032</v>
      </c>
      <c r="J59" s="293">
        <v>53936</v>
      </c>
      <c r="K59" s="309">
        <v>27</v>
      </c>
      <c r="L59" s="309">
        <v>2</v>
      </c>
    </row>
    <row r="60" spans="1:12" ht="13.5" customHeight="1" x14ac:dyDescent="0.25">
      <c r="A60" s="185" t="s">
        <v>729</v>
      </c>
      <c r="B60" s="155"/>
      <c r="C60" s="155"/>
      <c r="D60" s="310"/>
      <c r="E60" s="310"/>
      <c r="F60" s="310"/>
      <c r="G60" s="310"/>
      <c r="H60" s="298"/>
      <c r="I60" s="298"/>
      <c r="J60" s="311"/>
      <c r="K60" s="312"/>
      <c r="L60" s="312"/>
    </row>
    <row r="61" spans="1:12" s="18" customFormat="1" ht="12.95" customHeight="1" x14ac:dyDescent="0.25">
      <c r="A61" s="361" t="s">
        <v>707</v>
      </c>
      <c r="B61" s="361"/>
      <c r="C61" s="361"/>
      <c r="D61" s="361"/>
      <c r="E61" s="361"/>
      <c r="F61" s="361"/>
      <c r="G61" s="361"/>
      <c r="H61" s="361"/>
      <c r="I61" s="361"/>
      <c r="J61" s="361"/>
      <c r="K61" s="361"/>
      <c r="L61" s="361"/>
    </row>
    <row r="62" spans="1:12" s="18" customFormat="1" ht="12.95" customHeight="1" x14ac:dyDescent="0.25">
      <c r="A62" s="362" t="s">
        <v>911</v>
      </c>
      <c r="B62" s="362"/>
      <c r="C62" s="362"/>
      <c r="D62" s="362"/>
      <c r="E62" s="362"/>
      <c r="F62" s="362"/>
      <c r="G62" s="362"/>
      <c r="H62" s="362"/>
      <c r="I62" s="362"/>
      <c r="J62" s="362"/>
      <c r="K62" s="362"/>
      <c r="L62" s="188"/>
    </row>
    <row r="63" spans="1:12" s="18" customFormat="1" ht="12.95" customHeight="1" x14ac:dyDescent="0.25">
      <c r="A63" s="155" t="s">
        <v>706</v>
      </c>
      <c r="B63" s="155"/>
      <c r="C63" s="155"/>
      <c r="D63" s="155"/>
      <c r="E63" s="155"/>
      <c r="F63" s="155"/>
      <c r="G63" s="155"/>
      <c r="H63" s="155"/>
      <c r="I63" s="155"/>
      <c r="J63" s="155"/>
      <c r="K63" s="188"/>
      <c r="L63" s="188"/>
    </row>
    <row r="64" spans="1:12" s="18" customFormat="1" ht="12.95" customHeight="1" x14ac:dyDescent="0.25">
      <c r="A64" s="361" t="s">
        <v>705</v>
      </c>
      <c r="B64" s="361"/>
      <c r="C64" s="361"/>
      <c r="D64" s="361"/>
      <c r="E64" s="361"/>
      <c r="F64" s="361"/>
      <c r="G64" s="361"/>
      <c r="H64" s="361"/>
      <c r="I64" s="361"/>
      <c r="J64" s="361"/>
      <c r="K64" s="361"/>
      <c r="L64" s="361"/>
    </row>
    <row r="65" spans="1:12" s="18" customFormat="1" ht="12.95" customHeight="1" x14ac:dyDescent="0.25">
      <c r="A65" s="362" t="s">
        <v>0</v>
      </c>
      <c r="B65" s="362"/>
      <c r="C65" s="362"/>
      <c r="D65" s="362"/>
      <c r="E65" s="362"/>
      <c r="F65" s="362"/>
      <c r="G65" s="362"/>
      <c r="H65" s="362"/>
      <c r="I65" s="362"/>
      <c r="J65" s="362"/>
      <c r="K65" s="362"/>
      <c r="L65" s="188"/>
    </row>
    <row r="66" spans="1:12" ht="12.75" customHeight="1" x14ac:dyDescent="0.25">
      <c r="A66" s="155"/>
      <c r="B66" s="155"/>
      <c r="C66" s="155"/>
      <c r="D66" s="302"/>
      <c r="E66" s="298"/>
      <c r="F66" s="298"/>
      <c r="G66" s="298"/>
      <c r="H66" s="298"/>
      <c r="I66" s="298"/>
      <c r="J66" s="187"/>
      <c r="K66" s="187"/>
      <c r="L66" s="188"/>
    </row>
    <row r="67" spans="1:12" ht="12.75" customHeight="1" x14ac:dyDescent="0.25">
      <c r="A67" s="313"/>
      <c r="B67" s="155"/>
      <c r="C67" s="155"/>
      <c r="D67" s="302"/>
      <c r="E67" s="298"/>
      <c r="F67" s="298"/>
      <c r="G67" s="298"/>
      <c r="H67" s="298"/>
      <c r="I67" s="298"/>
      <c r="J67" s="187"/>
      <c r="K67" s="187"/>
      <c r="L67" s="188"/>
    </row>
    <row r="68" spans="1:12" ht="12.75" customHeight="1" x14ac:dyDescent="0.25">
      <c r="A68" s="313"/>
      <c r="B68" s="155"/>
      <c r="C68" s="155"/>
      <c r="D68" s="302"/>
      <c r="E68" s="298"/>
      <c r="F68" s="298"/>
      <c r="G68" s="298"/>
      <c r="H68" s="298"/>
      <c r="I68" s="298"/>
      <c r="J68" s="187"/>
      <c r="K68" s="187"/>
      <c r="L68" s="188"/>
    </row>
    <row r="69" spans="1:12" ht="12.75" customHeight="1" x14ac:dyDescent="0.25">
      <c r="A69" s="313"/>
      <c r="B69" s="155"/>
      <c r="C69" s="155"/>
      <c r="D69" s="302"/>
      <c r="E69" s="298"/>
      <c r="F69" s="298"/>
      <c r="G69" s="298"/>
      <c r="H69" s="298"/>
      <c r="I69" s="298"/>
      <c r="J69" s="187"/>
      <c r="K69" s="187"/>
      <c r="L69" s="188"/>
    </row>
    <row r="70" spans="1:12" ht="12.75" customHeight="1" x14ac:dyDescent="0.25">
      <c r="A70" s="313"/>
      <c r="B70" s="155"/>
      <c r="C70" s="155"/>
      <c r="D70" s="302"/>
      <c r="E70" s="298"/>
      <c r="F70" s="298"/>
      <c r="G70" s="298"/>
      <c r="H70" s="298"/>
      <c r="I70" s="298"/>
      <c r="J70" s="187"/>
      <c r="K70" s="187"/>
      <c r="L70" s="188"/>
    </row>
    <row r="71" spans="1:12" ht="12.75" customHeight="1" x14ac:dyDescent="0.25">
      <c r="A71" s="313"/>
      <c r="B71" s="155"/>
      <c r="C71" s="155"/>
      <c r="D71" s="302"/>
      <c r="E71" s="298"/>
      <c r="F71" s="298"/>
      <c r="G71" s="298"/>
      <c r="H71" s="298"/>
      <c r="I71" s="298"/>
      <c r="J71" s="187"/>
      <c r="K71" s="187"/>
      <c r="L71" s="188"/>
    </row>
    <row r="72" spans="1:12" x14ac:dyDescent="0.25">
      <c r="A72" s="313"/>
      <c r="B72" s="155"/>
      <c r="C72" s="155"/>
      <c r="D72" s="302"/>
      <c r="E72" s="298"/>
      <c r="F72" s="298"/>
      <c r="G72" s="298"/>
      <c r="H72" s="298"/>
      <c r="I72" s="298"/>
      <c r="J72" s="187"/>
      <c r="K72" s="187"/>
      <c r="L72" s="188"/>
    </row>
    <row r="73" spans="1:12" x14ac:dyDescent="0.25">
      <c r="A73" s="313"/>
      <c r="B73" s="313"/>
      <c r="C73" s="155"/>
      <c r="D73" s="302"/>
      <c r="E73" s="314"/>
      <c r="F73" s="314"/>
      <c r="G73" s="314"/>
      <c r="H73" s="314"/>
      <c r="I73" s="314"/>
      <c r="J73" s="314"/>
      <c r="K73" s="315"/>
      <c r="L73" s="188"/>
    </row>
    <row r="74" spans="1:12" x14ac:dyDescent="0.25">
      <c r="A74" s="367"/>
      <c r="B74" s="367"/>
      <c r="C74" s="362"/>
      <c r="D74" s="362"/>
      <c r="E74" s="362"/>
      <c r="F74" s="362"/>
      <c r="G74" s="362"/>
      <c r="H74" s="362"/>
      <c r="I74" s="362"/>
      <c r="J74" s="362"/>
      <c r="K74" s="362"/>
      <c r="L74" s="188"/>
    </row>
    <row r="75" spans="1:12" x14ac:dyDescent="0.25">
      <c r="A75" s="155"/>
      <c r="B75" s="155"/>
      <c r="C75" s="155"/>
      <c r="D75" s="302"/>
      <c r="E75" s="155"/>
      <c r="F75" s="155"/>
      <c r="G75" s="155"/>
      <c r="H75" s="155"/>
      <c r="I75" s="155"/>
      <c r="J75" s="155"/>
      <c r="K75" s="188"/>
      <c r="L75" s="188"/>
    </row>
    <row r="76" spans="1:12" x14ac:dyDescent="0.25">
      <c r="A76" s="155"/>
      <c r="B76" s="155"/>
      <c r="C76" s="155"/>
      <c r="D76" s="302"/>
      <c r="E76" s="155"/>
      <c r="F76" s="155"/>
      <c r="G76" s="155"/>
      <c r="H76" s="155"/>
      <c r="I76" s="155"/>
      <c r="J76" s="155"/>
      <c r="K76" s="188"/>
      <c r="L76" s="188"/>
    </row>
    <row r="77" spans="1:12" x14ac:dyDescent="0.25">
      <c r="A77" s="155"/>
      <c r="B77" s="155"/>
      <c r="C77" s="155"/>
      <c r="D77" s="302"/>
      <c r="E77" s="155"/>
      <c r="F77" s="155"/>
      <c r="G77" s="155"/>
      <c r="H77" s="155"/>
      <c r="I77" s="155"/>
      <c r="J77" s="155"/>
      <c r="K77" s="188"/>
      <c r="L77" s="188"/>
    </row>
    <row r="78" spans="1:12" x14ac:dyDescent="0.25">
      <c r="A78" s="155"/>
      <c r="B78" s="155"/>
      <c r="C78" s="155"/>
      <c r="D78" s="302"/>
      <c r="E78" s="155"/>
      <c r="F78" s="155"/>
      <c r="G78" s="155"/>
      <c r="H78" s="155"/>
      <c r="I78" s="155"/>
      <c r="J78" s="155"/>
      <c r="K78" s="188"/>
      <c r="L78" s="188"/>
    </row>
    <row r="79" spans="1:12" x14ac:dyDescent="0.25">
      <c r="A79" s="155"/>
      <c r="B79" s="155"/>
      <c r="C79" s="155"/>
      <c r="D79" s="302"/>
      <c r="E79" s="155"/>
      <c r="F79" s="155"/>
      <c r="G79" s="155"/>
      <c r="H79" s="155"/>
      <c r="I79" s="155"/>
      <c r="J79" s="155"/>
      <c r="K79" s="188"/>
      <c r="L79" s="188"/>
    </row>
    <row r="80" spans="1:12" x14ac:dyDescent="0.25">
      <c r="A80" s="155"/>
      <c r="B80" s="155"/>
      <c r="C80" s="155"/>
      <c r="D80" s="302"/>
      <c r="E80" s="155"/>
      <c r="F80" s="155"/>
      <c r="G80" s="155"/>
      <c r="H80" s="155"/>
      <c r="I80" s="155"/>
      <c r="J80" s="155"/>
      <c r="K80" s="188"/>
      <c r="L80" s="188"/>
    </row>
    <row r="81" spans="1:12" x14ac:dyDescent="0.25">
      <c r="A81" s="155"/>
      <c r="B81" s="155"/>
      <c r="C81" s="155"/>
      <c r="D81" s="302"/>
      <c r="E81" s="155"/>
      <c r="F81" s="155"/>
      <c r="G81" s="155"/>
      <c r="H81" s="155"/>
      <c r="I81" s="155"/>
      <c r="J81" s="155"/>
      <c r="K81" s="188"/>
      <c r="L81" s="188"/>
    </row>
    <row r="82" spans="1:12" ht="12.75" customHeight="1" x14ac:dyDescent="0.25">
      <c r="A82" s="155"/>
      <c r="B82" s="155"/>
      <c r="C82" s="155"/>
      <c r="D82" s="302"/>
      <c r="E82" s="155"/>
      <c r="F82" s="155"/>
      <c r="G82" s="155"/>
      <c r="H82" s="155"/>
      <c r="I82" s="155"/>
      <c r="J82" s="155"/>
      <c r="K82" s="188"/>
      <c r="L82" s="188"/>
    </row>
    <row r="83" spans="1:12" ht="12.75" customHeight="1" x14ac:dyDescent="0.25">
      <c r="A83" s="155"/>
      <c r="B83" s="155"/>
      <c r="C83" s="155"/>
      <c r="D83" s="302"/>
      <c r="E83" s="155"/>
      <c r="F83" s="155"/>
      <c r="G83" s="155"/>
      <c r="H83" s="155"/>
      <c r="I83" s="155"/>
      <c r="J83" s="155"/>
      <c r="K83" s="188"/>
      <c r="L83" s="188"/>
    </row>
    <row r="84" spans="1:12" ht="12.75" customHeight="1" x14ac:dyDescent="0.25">
      <c r="A84" s="155"/>
      <c r="B84" s="155"/>
      <c r="C84" s="155"/>
      <c r="D84" s="302"/>
      <c r="E84" s="155"/>
      <c r="F84" s="155"/>
      <c r="G84" s="155"/>
      <c r="H84" s="155"/>
      <c r="I84" s="155"/>
      <c r="J84" s="155"/>
      <c r="K84" s="188"/>
      <c r="L84" s="188"/>
    </row>
    <row r="85" spans="1:12" ht="12.75" customHeight="1" x14ac:dyDescent="0.25">
      <c r="A85" s="155"/>
      <c r="B85" s="155"/>
      <c r="C85" s="155"/>
      <c r="D85" s="302"/>
      <c r="E85" s="155"/>
      <c r="F85" s="155"/>
      <c r="G85" s="155"/>
      <c r="H85" s="155"/>
      <c r="I85" s="155"/>
      <c r="J85" s="155"/>
      <c r="K85" s="188"/>
      <c r="L85" s="188"/>
    </row>
    <row r="86" spans="1:12" ht="12.75" customHeight="1" x14ac:dyDescent="0.25">
      <c r="A86" s="155"/>
      <c r="B86" s="155"/>
      <c r="C86" s="155"/>
      <c r="D86" s="302"/>
      <c r="E86" s="155"/>
      <c r="F86" s="155"/>
      <c r="G86" s="155"/>
      <c r="H86" s="155"/>
      <c r="I86" s="155"/>
      <c r="J86" s="155"/>
      <c r="K86" s="188"/>
      <c r="L86" s="188"/>
    </row>
    <row r="87" spans="1:12" ht="12.75" customHeight="1" x14ac:dyDescent="0.25">
      <c r="A87" s="155"/>
      <c r="B87" s="155"/>
      <c r="C87" s="155"/>
      <c r="D87" s="302"/>
      <c r="E87" s="155"/>
      <c r="F87" s="155"/>
      <c r="G87" s="155"/>
      <c r="H87" s="155"/>
      <c r="I87" s="155"/>
      <c r="J87" s="155"/>
      <c r="K87" s="188"/>
      <c r="L87" s="188"/>
    </row>
    <row r="88" spans="1:12" ht="12.75" customHeight="1" x14ac:dyDescent="0.25">
      <c r="A88" s="155"/>
      <c r="B88" s="155"/>
      <c r="C88" s="155"/>
      <c r="D88" s="302"/>
      <c r="E88" s="155"/>
      <c r="F88" s="155"/>
      <c r="G88" s="155"/>
      <c r="H88" s="155"/>
      <c r="I88" s="155"/>
      <c r="J88" s="155"/>
      <c r="K88" s="188"/>
      <c r="L88" s="188"/>
    </row>
    <row r="89" spans="1:12" ht="12.75" customHeight="1" x14ac:dyDescent="0.25">
      <c r="A89" s="155"/>
      <c r="B89" s="155"/>
      <c r="C89" s="155"/>
      <c r="D89" s="302"/>
      <c r="E89" s="155"/>
      <c r="F89" s="155"/>
      <c r="G89" s="155"/>
      <c r="H89" s="155"/>
      <c r="I89" s="155"/>
      <c r="J89" s="155"/>
      <c r="K89" s="188"/>
      <c r="L89" s="188"/>
    </row>
    <row r="90" spans="1:12" ht="12.75" customHeight="1" x14ac:dyDescent="0.25">
      <c r="A90" s="155"/>
      <c r="B90" s="155"/>
      <c r="C90" s="155"/>
      <c r="D90" s="302"/>
      <c r="E90" s="155"/>
      <c r="F90" s="155"/>
      <c r="G90" s="155"/>
      <c r="H90" s="155"/>
      <c r="I90" s="155"/>
      <c r="J90" s="155"/>
      <c r="K90" s="188"/>
      <c r="L90" s="188"/>
    </row>
    <row r="91" spans="1:12" ht="12.75" customHeight="1" x14ac:dyDescent="0.25">
      <c r="A91" s="155"/>
      <c r="B91" s="155"/>
      <c r="C91" s="155"/>
      <c r="D91" s="302"/>
      <c r="E91" s="155"/>
      <c r="F91" s="155"/>
      <c r="G91" s="155"/>
      <c r="H91" s="155"/>
      <c r="I91" s="155"/>
      <c r="J91" s="155"/>
      <c r="K91" s="188"/>
      <c r="L91" s="188"/>
    </row>
    <row r="92" spans="1:12" ht="12.75" customHeight="1" x14ac:dyDescent="0.25">
      <c r="A92" s="155"/>
      <c r="B92" s="155"/>
      <c r="C92" s="155"/>
      <c r="D92" s="302"/>
      <c r="E92" s="155"/>
      <c r="F92" s="155"/>
      <c r="G92" s="155"/>
      <c r="H92" s="155"/>
      <c r="I92" s="155"/>
      <c r="J92" s="155"/>
      <c r="K92" s="188"/>
      <c r="L92" s="188"/>
    </row>
    <row r="93" spans="1:12" ht="12.75" customHeight="1" x14ac:dyDescent="0.25">
      <c r="A93" s="155"/>
      <c r="B93" s="155"/>
      <c r="C93" s="155"/>
      <c r="D93" s="302"/>
      <c r="E93" s="155"/>
      <c r="F93" s="155"/>
      <c r="G93" s="155"/>
      <c r="H93" s="155"/>
      <c r="I93" s="155"/>
      <c r="J93" s="155"/>
      <c r="K93" s="188"/>
      <c r="L93" s="188"/>
    </row>
    <row r="94" spans="1:12" ht="12.75" customHeight="1" x14ac:dyDescent="0.25">
      <c r="A94" s="155"/>
      <c r="B94" s="155"/>
      <c r="C94" s="155"/>
      <c r="D94" s="302"/>
      <c r="E94" s="155"/>
      <c r="F94" s="155"/>
      <c r="G94" s="155"/>
      <c r="H94" s="155"/>
      <c r="I94" s="155"/>
      <c r="J94" s="155"/>
      <c r="K94" s="188"/>
      <c r="L94" s="188"/>
    </row>
    <row r="95" spans="1:12" ht="12.75" customHeight="1" x14ac:dyDescent="0.25">
      <c r="A95" s="155"/>
      <c r="B95" s="155"/>
      <c r="C95" s="155"/>
      <c r="D95" s="302"/>
      <c r="E95" s="155"/>
      <c r="F95" s="155"/>
      <c r="G95" s="155"/>
      <c r="H95" s="155"/>
      <c r="I95" s="155"/>
      <c r="J95" s="155"/>
      <c r="K95" s="188"/>
      <c r="L95" s="188"/>
    </row>
    <row r="96" spans="1:12" ht="12.75" customHeight="1" x14ac:dyDescent="0.25">
      <c r="A96" s="155"/>
      <c r="B96" s="155"/>
      <c r="C96" s="155"/>
      <c r="D96" s="302"/>
      <c r="E96" s="155"/>
      <c r="F96" s="155"/>
      <c r="G96" s="155"/>
      <c r="H96" s="155"/>
      <c r="I96" s="155"/>
      <c r="J96" s="155"/>
      <c r="K96" s="188"/>
      <c r="L96" s="188"/>
    </row>
    <row r="97" spans="1:12" ht="12.75" customHeight="1" x14ac:dyDescent="0.25">
      <c r="A97" s="155"/>
      <c r="B97" s="155"/>
      <c r="C97" s="155"/>
      <c r="D97" s="302"/>
      <c r="E97" s="155"/>
      <c r="F97" s="155"/>
      <c r="G97" s="155"/>
      <c r="H97" s="155"/>
      <c r="I97" s="155"/>
      <c r="J97" s="155"/>
      <c r="K97" s="188"/>
      <c r="L97" s="188"/>
    </row>
    <row r="98" spans="1:12" ht="12.75" customHeight="1" x14ac:dyDescent="0.25">
      <c r="A98" s="155"/>
      <c r="B98" s="155"/>
      <c r="C98" s="155"/>
      <c r="D98" s="302"/>
      <c r="E98" s="155"/>
      <c r="F98" s="155"/>
      <c r="G98" s="155"/>
      <c r="H98" s="155"/>
      <c r="I98" s="155"/>
      <c r="J98" s="155"/>
      <c r="K98" s="188"/>
      <c r="L98" s="188"/>
    </row>
    <row r="99" spans="1:12" ht="12.75" customHeight="1" x14ac:dyDescent="0.25">
      <c r="A99" s="155"/>
      <c r="B99" s="155"/>
      <c r="C99" s="155"/>
      <c r="D99" s="302"/>
      <c r="E99" s="155"/>
      <c r="F99" s="155"/>
      <c r="G99" s="155"/>
      <c r="H99" s="155"/>
      <c r="I99" s="155"/>
      <c r="J99" s="155"/>
      <c r="K99" s="188"/>
      <c r="L99" s="188"/>
    </row>
    <row r="100" spans="1:12" ht="12.75" customHeight="1" x14ac:dyDescent="0.25">
      <c r="A100" s="155"/>
      <c r="B100" s="155"/>
      <c r="C100" s="155"/>
      <c r="D100" s="302"/>
      <c r="E100" s="155"/>
      <c r="F100" s="155"/>
      <c r="G100" s="155"/>
      <c r="H100" s="155"/>
      <c r="I100" s="155"/>
      <c r="J100" s="155"/>
      <c r="K100" s="188"/>
      <c r="L100" s="188"/>
    </row>
    <row r="101" spans="1:12" ht="12.75" customHeight="1" x14ac:dyDescent="0.25">
      <c r="A101" s="155"/>
      <c r="B101" s="155"/>
      <c r="C101" s="155"/>
      <c r="D101" s="302"/>
      <c r="E101" s="155"/>
      <c r="F101" s="155"/>
      <c r="G101" s="155"/>
      <c r="H101" s="155"/>
      <c r="I101" s="155"/>
      <c r="J101" s="155"/>
      <c r="K101" s="188"/>
      <c r="L101" s="188"/>
    </row>
    <row r="102" spans="1:12" ht="12.75" customHeight="1" x14ac:dyDescent="0.25">
      <c r="A102" s="155"/>
      <c r="B102" s="155"/>
      <c r="C102" s="155"/>
      <c r="D102" s="302"/>
      <c r="E102" s="155"/>
      <c r="F102" s="155"/>
      <c r="G102" s="155"/>
      <c r="H102" s="155"/>
      <c r="I102" s="155"/>
      <c r="J102" s="155"/>
      <c r="K102" s="188"/>
      <c r="L102" s="188"/>
    </row>
    <row r="103" spans="1:12" ht="12.75" customHeight="1" x14ac:dyDescent="0.25">
      <c r="A103" s="155"/>
      <c r="B103" s="155"/>
      <c r="C103" s="155"/>
      <c r="D103" s="302"/>
      <c r="E103" s="155"/>
      <c r="F103" s="155"/>
      <c r="G103" s="155"/>
      <c r="H103" s="155"/>
      <c r="I103" s="155"/>
      <c r="J103" s="155"/>
      <c r="K103" s="188"/>
      <c r="L103" s="188"/>
    </row>
    <row r="104" spans="1:12" ht="12.75" customHeight="1" x14ac:dyDescent="0.25">
      <c r="A104" s="155"/>
      <c r="B104" s="155"/>
      <c r="C104" s="155"/>
      <c r="D104" s="302"/>
      <c r="E104" s="155"/>
      <c r="F104" s="155"/>
      <c r="G104" s="155"/>
      <c r="H104" s="155"/>
      <c r="I104" s="155"/>
      <c r="J104" s="155"/>
      <c r="K104" s="188"/>
      <c r="L104" s="188"/>
    </row>
    <row r="105" spans="1:12" ht="12.75" customHeight="1" x14ac:dyDescent="0.25">
      <c r="A105" s="155"/>
      <c r="B105" s="155"/>
      <c r="C105" s="155"/>
      <c r="D105" s="302"/>
      <c r="E105" s="155"/>
      <c r="F105" s="155"/>
      <c r="G105" s="155"/>
      <c r="H105" s="155"/>
      <c r="I105" s="155"/>
      <c r="J105" s="155"/>
      <c r="K105" s="188"/>
      <c r="L105" s="188"/>
    </row>
    <row r="106" spans="1:12" ht="12.75" customHeight="1" x14ac:dyDescent="0.25">
      <c r="A106" s="155"/>
      <c r="B106" s="155"/>
      <c r="C106" s="155"/>
      <c r="D106" s="302"/>
      <c r="E106" s="155"/>
      <c r="F106" s="155"/>
      <c r="G106" s="155"/>
      <c r="H106" s="155"/>
      <c r="I106" s="155"/>
      <c r="J106" s="155"/>
      <c r="K106" s="188"/>
      <c r="L106" s="188"/>
    </row>
    <row r="107" spans="1:12" ht="12.75" customHeight="1" x14ac:dyDescent="0.25">
      <c r="A107" s="155"/>
      <c r="B107" s="155"/>
      <c r="C107" s="155"/>
      <c r="D107" s="302"/>
      <c r="E107" s="155"/>
      <c r="F107" s="155"/>
      <c r="G107" s="155"/>
      <c r="H107" s="155"/>
      <c r="I107" s="155"/>
      <c r="J107" s="155"/>
      <c r="K107" s="188"/>
      <c r="L107" s="188"/>
    </row>
    <row r="108" spans="1:12" ht="12.75" customHeight="1" x14ac:dyDescent="0.25">
      <c r="A108" s="155"/>
      <c r="B108" s="155"/>
      <c r="C108" s="155"/>
      <c r="D108" s="302"/>
      <c r="E108" s="155"/>
      <c r="F108" s="155"/>
      <c r="G108" s="155"/>
      <c r="H108" s="155"/>
      <c r="I108" s="155"/>
      <c r="J108" s="155"/>
      <c r="K108" s="188"/>
      <c r="L108" s="188"/>
    </row>
    <row r="109" spans="1:12" ht="12.75" customHeight="1" x14ac:dyDescent="0.25">
      <c r="A109" s="155"/>
      <c r="B109" s="155"/>
      <c r="C109" s="155"/>
      <c r="D109" s="302"/>
      <c r="E109" s="155"/>
      <c r="F109" s="155"/>
      <c r="G109" s="155"/>
      <c r="H109" s="155"/>
      <c r="I109" s="155"/>
      <c r="J109" s="155"/>
      <c r="K109" s="188"/>
      <c r="L109" s="188"/>
    </row>
    <row r="110" spans="1:12" ht="12.75" customHeight="1" x14ac:dyDescent="0.25">
      <c r="A110" s="155"/>
      <c r="B110" s="155"/>
      <c r="C110" s="155"/>
      <c r="D110" s="302"/>
      <c r="E110" s="155"/>
      <c r="F110" s="155"/>
      <c r="G110" s="155"/>
      <c r="H110" s="155"/>
      <c r="I110" s="155"/>
      <c r="J110" s="155"/>
      <c r="K110" s="188"/>
      <c r="L110" s="188"/>
    </row>
    <row r="111" spans="1:12" ht="12.75" customHeight="1" x14ac:dyDescent="0.25">
      <c r="A111" s="155"/>
      <c r="B111" s="155"/>
      <c r="C111" s="155"/>
      <c r="D111" s="302"/>
      <c r="E111" s="155"/>
      <c r="F111" s="155"/>
      <c r="G111" s="155"/>
      <c r="H111" s="155"/>
      <c r="I111" s="155"/>
      <c r="J111" s="155"/>
      <c r="K111" s="188"/>
      <c r="L111" s="188"/>
    </row>
    <row r="112" spans="1:12" ht="12.75" customHeight="1" x14ac:dyDescent="0.25">
      <c r="A112" s="155"/>
      <c r="B112" s="155"/>
      <c r="C112" s="155"/>
      <c r="D112" s="302"/>
      <c r="E112" s="155"/>
      <c r="F112" s="155"/>
      <c r="G112" s="155"/>
      <c r="H112" s="155"/>
      <c r="I112" s="155"/>
      <c r="J112" s="155"/>
      <c r="K112" s="188"/>
      <c r="L112" s="188"/>
    </row>
    <row r="113" spans="1:12" ht="12.75" customHeight="1" x14ac:dyDescent="0.25">
      <c r="A113" s="155"/>
      <c r="B113" s="155"/>
      <c r="C113" s="155"/>
      <c r="D113" s="302"/>
      <c r="E113" s="155"/>
      <c r="F113" s="155"/>
      <c r="G113" s="155"/>
      <c r="H113" s="155"/>
      <c r="I113" s="155"/>
      <c r="J113" s="155"/>
      <c r="K113" s="188"/>
      <c r="L113" s="188"/>
    </row>
    <row r="114" spans="1:12" ht="12.75" customHeight="1" x14ac:dyDescent="0.25">
      <c r="A114" s="155"/>
      <c r="B114" s="155"/>
      <c r="C114" s="155"/>
      <c r="D114" s="302"/>
      <c r="E114" s="155"/>
      <c r="F114" s="155"/>
      <c r="G114" s="155"/>
      <c r="H114" s="155"/>
      <c r="I114" s="155"/>
      <c r="J114" s="155"/>
      <c r="K114" s="188"/>
      <c r="L114" s="188"/>
    </row>
    <row r="115" spans="1:12" ht="12.75" customHeight="1" x14ac:dyDescent="0.25">
      <c r="A115" s="155"/>
      <c r="B115" s="155"/>
      <c r="C115" s="155"/>
      <c r="D115" s="302"/>
      <c r="E115" s="155"/>
      <c r="F115" s="155"/>
      <c r="G115" s="155"/>
      <c r="H115" s="155"/>
      <c r="I115" s="155"/>
      <c r="J115" s="155"/>
      <c r="K115" s="188"/>
      <c r="L115" s="188"/>
    </row>
    <row r="116" spans="1:12" ht="12.75" customHeight="1" x14ac:dyDescent="0.25">
      <c r="A116" s="155"/>
      <c r="B116" s="155"/>
      <c r="C116" s="155"/>
      <c r="D116" s="302"/>
      <c r="E116" s="155"/>
      <c r="F116" s="155"/>
      <c r="G116" s="155"/>
      <c r="H116" s="155"/>
      <c r="I116" s="155"/>
      <c r="J116" s="155"/>
      <c r="K116" s="188"/>
      <c r="L116" s="188"/>
    </row>
    <row r="117" spans="1:12" ht="12.75" customHeight="1" x14ac:dyDescent="0.25">
      <c r="A117" s="155"/>
      <c r="B117" s="155"/>
      <c r="C117" s="155"/>
      <c r="D117" s="302"/>
      <c r="E117" s="155"/>
      <c r="F117" s="155"/>
      <c r="G117" s="155"/>
      <c r="H117" s="155"/>
      <c r="I117" s="155"/>
      <c r="J117" s="155"/>
      <c r="K117" s="188"/>
      <c r="L117" s="188"/>
    </row>
    <row r="118" spans="1:12" ht="12.75" customHeight="1" x14ac:dyDescent="0.25">
      <c r="A118" s="155"/>
      <c r="B118" s="155"/>
      <c r="C118" s="155"/>
      <c r="D118" s="302"/>
      <c r="E118" s="155"/>
      <c r="F118" s="155"/>
      <c r="G118" s="155"/>
      <c r="H118" s="155"/>
      <c r="I118" s="155"/>
      <c r="J118" s="155"/>
      <c r="K118" s="188"/>
      <c r="L118" s="188"/>
    </row>
    <row r="119" spans="1:12" ht="12.75" customHeight="1" x14ac:dyDescent="0.25">
      <c r="A119" s="155"/>
      <c r="B119" s="155"/>
      <c r="C119" s="155"/>
      <c r="D119" s="302"/>
      <c r="E119" s="155"/>
      <c r="F119" s="155"/>
      <c r="G119" s="155"/>
      <c r="H119" s="155"/>
      <c r="I119" s="155"/>
      <c r="J119" s="155"/>
      <c r="K119" s="188"/>
      <c r="L119" s="188"/>
    </row>
    <row r="120" spans="1:12" x14ac:dyDescent="0.25">
      <c r="A120" s="155"/>
      <c r="B120" s="155"/>
      <c r="C120" s="155"/>
      <c r="D120" s="302"/>
      <c r="E120" s="155"/>
      <c r="F120" s="155"/>
      <c r="G120" s="155"/>
      <c r="H120" s="155"/>
      <c r="I120" s="155"/>
      <c r="J120" s="155"/>
      <c r="K120" s="188"/>
      <c r="L120" s="188"/>
    </row>
    <row r="121" spans="1:12" x14ac:dyDescent="0.25">
      <c r="A121" s="155"/>
      <c r="B121" s="155"/>
      <c r="C121" s="155"/>
      <c r="D121" s="302"/>
      <c r="E121" s="155"/>
      <c r="F121" s="155"/>
      <c r="G121" s="155"/>
      <c r="H121" s="155"/>
      <c r="I121" s="155"/>
      <c r="J121" s="155"/>
      <c r="K121" s="188"/>
      <c r="L121" s="188"/>
    </row>
    <row r="122" spans="1:12" ht="12.75" customHeight="1" x14ac:dyDescent="0.25">
      <c r="A122" s="155"/>
      <c r="B122" s="155"/>
      <c r="C122" s="155"/>
      <c r="D122" s="302"/>
      <c r="E122" s="155"/>
      <c r="F122" s="155"/>
      <c r="G122" s="155"/>
      <c r="H122" s="155"/>
      <c r="I122" s="155"/>
      <c r="J122" s="155"/>
      <c r="K122" s="188"/>
      <c r="L122" s="188"/>
    </row>
    <row r="123" spans="1:12" ht="12.75" customHeight="1" x14ac:dyDescent="0.25">
      <c r="A123" s="155"/>
      <c r="B123" s="155"/>
      <c r="C123" s="155"/>
      <c r="D123" s="302"/>
      <c r="E123" s="155"/>
      <c r="F123" s="155"/>
      <c r="G123" s="155"/>
      <c r="H123" s="155"/>
      <c r="I123" s="155"/>
      <c r="J123" s="155"/>
      <c r="K123" s="188"/>
      <c r="L123" s="188"/>
    </row>
    <row r="124" spans="1:12" ht="12.75" customHeight="1" x14ac:dyDescent="0.25">
      <c r="A124" s="155"/>
      <c r="B124" s="155"/>
      <c r="C124" s="155"/>
      <c r="D124" s="302"/>
      <c r="E124" s="155"/>
      <c r="F124" s="155"/>
      <c r="G124" s="155"/>
      <c r="H124" s="155"/>
      <c r="I124" s="155"/>
      <c r="J124" s="155"/>
      <c r="K124" s="188"/>
      <c r="L124" s="188"/>
    </row>
    <row r="125" spans="1:12" ht="12.75" customHeight="1" x14ac:dyDescent="0.25">
      <c r="A125" s="155"/>
      <c r="B125" s="155"/>
      <c r="C125" s="155"/>
      <c r="D125" s="302"/>
      <c r="E125" s="155"/>
      <c r="F125" s="155"/>
      <c r="G125" s="155"/>
      <c r="H125" s="155"/>
      <c r="I125" s="155"/>
      <c r="J125" s="155"/>
      <c r="K125" s="188"/>
      <c r="L125" s="188"/>
    </row>
    <row r="126" spans="1:12" ht="12.75" customHeight="1" x14ac:dyDescent="0.25">
      <c r="A126" s="155"/>
      <c r="B126" s="155"/>
      <c r="C126" s="155"/>
      <c r="D126" s="302"/>
      <c r="E126" s="155"/>
      <c r="F126" s="155"/>
      <c r="G126" s="155"/>
      <c r="H126" s="155"/>
      <c r="I126" s="155"/>
      <c r="J126" s="155"/>
      <c r="K126" s="188"/>
      <c r="L126" s="188"/>
    </row>
    <row r="127" spans="1:12" ht="12.75" customHeight="1" x14ac:dyDescent="0.25">
      <c r="A127" s="155"/>
      <c r="B127" s="155"/>
      <c r="C127" s="155"/>
      <c r="D127" s="302"/>
      <c r="E127" s="155"/>
      <c r="F127" s="155"/>
      <c r="G127" s="155"/>
      <c r="H127" s="155"/>
      <c r="I127" s="155"/>
      <c r="J127" s="155"/>
      <c r="K127" s="188"/>
      <c r="L127" s="188"/>
    </row>
    <row r="128" spans="1:12" ht="12.75" customHeight="1" x14ac:dyDescent="0.25">
      <c r="A128" s="155"/>
      <c r="B128" s="155"/>
      <c r="C128" s="155"/>
      <c r="D128" s="302"/>
      <c r="E128" s="155"/>
      <c r="F128" s="155"/>
      <c r="G128" s="155"/>
      <c r="H128" s="155"/>
      <c r="I128" s="155"/>
      <c r="J128" s="155"/>
      <c r="K128" s="188"/>
      <c r="L128" s="188"/>
    </row>
    <row r="129" spans="1:12" ht="12.75" customHeight="1" x14ac:dyDescent="0.25">
      <c r="A129" s="155"/>
      <c r="B129" s="155"/>
      <c r="C129" s="155"/>
      <c r="D129" s="302"/>
      <c r="E129" s="155"/>
      <c r="F129" s="155"/>
      <c r="G129" s="155"/>
      <c r="H129" s="155"/>
      <c r="I129" s="155"/>
      <c r="J129" s="155"/>
      <c r="K129" s="188"/>
      <c r="L129" s="188"/>
    </row>
    <row r="130" spans="1:12" ht="12.75" customHeight="1" x14ac:dyDescent="0.25">
      <c r="A130" s="155"/>
      <c r="B130" s="155"/>
      <c r="C130" s="155"/>
      <c r="D130" s="302"/>
      <c r="E130" s="155"/>
      <c r="F130" s="155"/>
      <c r="G130" s="155"/>
      <c r="H130" s="155"/>
      <c r="I130" s="155"/>
      <c r="J130" s="155"/>
      <c r="K130" s="188"/>
      <c r="L130" s="188"/>
    </row>
    <row r="131" spans="1:12" ht="12.75" customHeight="1" x14ac:dyDescent="0.25">
      <c r="A131" s="155"/>
      <c r="B131" s="155"/>
      <c r="C131" s="155"/>
      <c r="D131" s="302"/>
      <c r="E131" s="155"/>
      <c r="F131" s="155"/>
      <c r="G131" s="155"/>
      <c r="H131" s="155"/>
      <c r="I131" s="155"/>
      <c r="J131" s="155"/>
      <c r="K131" s="188"/>
      <c r="L131" s="188"/>
    </row>
    <row r="132" spans="1:12" ht="12.75" customHeight="1" x14ac:dyDescent="0.25">
      <c r="A132" s="155"/>
      <c r="B132" s="155"/>
      <c r="C132" s="155"/>
      <c r="D132" s="302"/>
      <c r="E132" s="155"/>
      <c r="F132" s="155"/>
      <c r="G132" s="155"/>
      <c r="H132" s="155"/>
      <c r="I132" s="155"/>
      <c r="J132" s="155"/>
      <c r="K132" s="188"/>
      <c r="L132" s="188"/>
    </row>
    <row r="133" spans="1:12" ht="12.75" customHeight="1" x14ac:dyDescent="0.25">
      <c r="A133" s="155"/>
      <c r="B133" s="155"/>
      <c r="C133" s="155"/>
      <c r="D133" s="302"/>
      <c r="E133" s="155"/>
      <c r="F133" s="155"/>
      <c r="G133" s="155"/>
      <c r="H133" s="155"/>
      <c r="I133" s="155"/>
      <c r="J133" s="155"/>
      <c r="K133" s="188"/>
      <c r="L133" s="188"/>
    </row>
    <row r="134" spans="1:12" ht="12.75" customHeight="1" x14ac:dyDescent="0.25">
      <c r="A134" s="155"/>
      <c r="B134" s="155"/>
      <c r="C134" s="155"/>
      <c r="D134" s="302"/>
      <c r="E134" s="155"/>
      <c r="F134" s="155"/>
      <c r="G134" s="155"/>
      <c r="H134" s="155"/>
      <c r="I134" s="155"/>
      <c r="J134" s="155"/>
      <c r="K134" s="188"/>
      <c r="L134" s="188"/>
    </row>
    <row r="135" spans="1:12" ht="12.75" customHeight="1" x14ac:dyDescent="0.25">
      <c r="A135" s="155"/>
      <c r="B135" s="155"/>
      <c r="C135" s="155"/>
      <c r="D135" s="302"/>
      <c r="E135" s="155"/>
      <c r="F135" s="155"/>
      <c r="G135" s="155"/>
      <c r="H135" s="155"/>
      <c r="I135" s="155"/>
      <c r="J135" s="155"/>
      <c r="K135" s="188"/>
      <c r="L135" s="188"/>
    </row>
    <row r="136" spans="1:12" ht="12.75" customHeight="1" x14ac:dyDescent="0.25">
      <c r="A136" s="155"/>
      <c r="B136" s="155"/>
      <c r="C136" s="155"/>
      <c r="D136" s="302"/>
      <c r="E136" s="155"/>
      <c r="F136" s="155"/>
      <c r="G136" s="155"/>
      <c r="H136" s="155"/>
      <c r="I136" s="155"/>
      <c r="J136" s="155"/>
      <c r="K136" s="188"/>
      <c r="L136" s="188"/>
    </row>
    <row r="137" spans="1:12" ht="12.75" customHeight="1" x14ac:dyDescent="0.25">
      <c r="A137" s="155"/>
      <c r="B137" s="155"/>
      <c r="C137" s="155"/>
      <c r="D137" s="302"/>
      <c r="E137" s="155"/>
      <c r="F137" s="155"/>
      <c r="G137" s="155"/>
      <c r="H137" s="155"/>
      <c r="I137" s="155"/>
      <c r="J137" s="155"/>
      <c r="K137" s="188"/>
      <c r="L137" s="188"/>
    </row>
    <row r="138" spans="1:12" ht="12.75" customHeight="1" x14ac:dyDescent="0.25">
      <c r="A138" s="155"/>
      <c r="B138" s="155"/>
      <c r="C138" s="155"/>
      <c r="D138" s="302"/>
      <c r="E138" s="155"/>
      <c r="F138" s="155"/>
      <c r="G138" s="155"/>
      <c r="H138" s="155"/>
      <c r="I138" s="155"/>
      <c r="J138" s="155"/>
      <c r="K138" s="188"/>
      <c r="L138" s="188"/>
    </row>
    <row r="139" spans="1:12" ht="12.75" customHeight="1" x14ac:dyDescent="0.25">
      <c r="A139" s="155"/>
      <c r="B139" s="155"/>
      <c r="C139" s="155"/>
      <c r="D139" s="302"/>
      <c r="E139" s="155"/>
      <c r="F139" s="155"/>
      <c r="G139" s="155"/>
      <c r="H139" s="155"/>
      <c r="I139" s="155"/>
      <c r="J139" s="155"/>
      <c r="K139" s="188"/>
      <c r="L139" s="188"/>
    </row>
    <row r="140" spans="1:12" ht="12.75" customHeight="1" x14ac:dyDescent="0.25">
      <c r="A140" s="155"/>
      <c r="B140" s="155"/>
      <c r="C140" s="155"/>
      <c r="D140" s="302"/>
      <c r="E140" s="155"/>
      <c r="F140" s="155"/>
      <c r="G140" s="155"/>
      <c r="H140" s="155"/>
      <c r="I140" s="155"/>
      <c r="J140" s="155"/>
      <c r="K140" s="188"/>
      <c r="L140" s="188"/>
    </row>
    <row r="141" spans="1:12" ht="12.75" customHeight="1" x14ac:dyDescent="0.25">
      <c r="A141" s="155"/>
      <c r="B141" s="155"/>
      <c r="C141" s="155"/>
      <c r="D141" s="302"/>
      <c r="E141" s="155"/>
      <c r="F141" s="155"/>
      <c r="G141" s="155"/>
      <c r="H141" s="155"/>
      <c r="I141" s="155"/>
      <c r="J141" s="155"/>
      <c r="K141" s="188"/>
      <c r="L141" s="188"/>
    </row>
    <row r="142" spans="1:12" ht="12.75" customHeight="1" x14ac:dyDescent="0.25">
      <c r="A142" s="155"/>
      <c r="B142" s="155"/>
      <c r="C142" s="155"/>
      <c r="D142" s="302"/>
      <c r="E142" s="155"/>
      <c r="F142" s="155"/>
      <c r="G142" s="155"/>
      <c r="H142" s="155"/>
      <c r="I142" s="155"/>
      <c r="J142" s="155"/>
      <c r="K142" s="188"/>
      <c r="L142" s="188"/>
    </row>
    <row r="143" spans="1:12" ht="12.75" customHeight="1" x14ac:dyDescent="0.25">
      <c r="A143" s="155"/>
      <c r="B143" s="155"/>
      <c r="C143" s="155"/>
      <c r="D143" s="302"/>
      <c r="E143" s="155"/>
      <c r="F143" s="155"/>
      <c r="G143" s="155"/>
      <c r="H143" s="155"/>
      <c r="I143" s="155"/>
      <c r="J143" s="155"/>
      <c r="K143" s="188"/>
      <c r="L143" s="188"/>
    </row>
    <row r="144" spans="1:12" x14ac:dyDescent="0.25">
      <c r="A144" s="155"/>
      <c r="B144" s="155"/>
      <c r="C144" s="155"/>
      <c r="D144" s="302"/>
      <c r="E144" s="155"/>
      <c r="F144" s="155"/>
      <c r="G144" s="155"/>
      <c r="H144" s="155"/>
      <c r="I144" s="155"/>
      <c r="J144" s="155"/>
      <c r="K144" s="188"/>
      <c r="L144" s="188"/>
    </row>
    <row r="145" spans="1:12" x14ac:dyDescent="0.25">
      <c r="A145" s="155"/>
      <c r="B145" s="155"/>
      <c r="C145" s="155"/>
      <c r="D145" s="302"/>
      <c r="E145" s="155"/>
      <c r="F145" s="155"/>
      <c r="G145" s="155"/>
      <c r="H145" s="155"/>
      <c r="I145" s="155"/>
      <c r="J145" s="155"/>
      <c r="K145" s="188"/>
      <c r="L145" s="188"/>
    </row>
    <row r="146" spans="1:12" x14ac:dyDescent="0.25">
      <c r="A146" s="155"/>
      <c r="B146" s="155"/>
      <c r="C146" s="155"/>
      <c r="D146" s="302"/>
      <c r="E146" s="155"/>
      <c r="F146" s="155"/>
      <c r="G146" s="155"/>
      <c r="H146" s="155"/>
      <c r="I146" s="155"/>
      <c r="J146" s="155"/>
      <c r="K146" s="188"/>
      <c r="L146" s="188"/>
    </row>
    <row r="147" spans="1:12" x14ac:dyDescent="0.25">
      <c r="A147" s="155"/>
      <c r="B147" s="155"/>
      <c r="C147" s="155"/>
      <c r="D147" s="302"/>
      <c r="E147" s="155"/>
      <c r="F147" s="155"/>
      <c r="G147" s="155"/>
      <c r="H147" s="155"/>
      <c r="I147" s="155"/>
      <c r="J147" s="155"/>
      <c r="K147" s="188"/>
      <c r="L147" s="188"/>
    </row>
    <row r="148" spans="1:12" x14ac:dyDescent="0.25">
      <c r="A148" s="155"/>
      <c r="B148" s="155"/>
      <c r="C148" s="155"/>
      <c r="D148" s="302"/>
      <c r="E148" s="155"/>
      <c r="F148" s="155"/>
      <c r="G148" s="155"/>
      <c r="H148" s="155"/>
      <c r="I148" s="155"/>
      <c r="J148" s="155"/>
      <c r="K148" s="188"/>
      <c r="L148" s="188"/>
    </row>
    <row r="149" spans="1:12" x14ac:dyDescent="0.25">
      <c r="A149" s="155"/>
      <c r="B149" s="155"/>
      <c r="C149" s="155"/>
      <c r="D149" s="302"/>
      <c r="E149" s="155"/>
      <c r="F149" s="155"/>
      <c r="G149" s="155"/>
      <c r="H149" s="155"/>
      <c r="I149" s="155"/>
      <c r="J149" s="155"/>
      <c r="K149" s="188"/>
      <c r="L149" s="188"/>
    </row>
    <row r="150" spans="1:12" x14ac:dyDescent="0.25">
      <c r="A150" s="155"/>
      <c r="B150" s="155"/>
      <c r="C150" s="155"/>
      <c r="D150" s="302"/>
      <c r="E150" s="155"/>
      <c r="F150" s="155"/>
      <c r="G150" s="155"/>
      <c r="H150" s="155"/>
      <c r="I150" s="155"/>
      <c r="J150" s="155"/>
      <c r="K150" s="188"/>
      <c r="L150" s="188"/>
    </row>
    <row r="151" spans="1:12" x14ac:dyDescent="0.25">
      <c r="A151" s="155"/>
      <c r="B151" s="155"/>
      <c r="C151" s="155"/>
      <c r="D151" s="302"/>
      <c r="E151" s="155"/>
      <c r="F151" s="155"/>
      <c r="G151" s="155"/>
      <c r="H151" s="155"/>
      <c r="I151" s="155"/>
      <c r="J151" s="155"/>
      <c r="K151" s="188"/>
      <c r="L151" s="188"/>
    </row>
    <row r="152" spans="1:12" x14ac:dyDescent="0.25">
      <c r="A152" s="155"/>
      <c r="B152" s="155"/>
      <c r="C152" s="155"/>
      <c r="D152" s="302"/>
      <c r="E152" s="155"/>
      <c r="F152" s="155"/>
      <c r="G152" s="155"/>
      <c r="H152" s="155"/>
      <c r="I152" s="155"/>
      <c r="J152" s="155"/>
      <c r="K152" s="188"/>
      <c r="L152" s="188"/>
    </row>
    <row r="153" spans="1:12" x14ac:dyDescent="0.25">
      <c r="A153" s="155"/>
      <c r="B153" s="155"/>
      <c r="C153" s="155"/>
      <c r="D153" s="302"/>
      <c r="E153" s="155"/>
      <c r="F153" s="155"/>
      <c r="G153" s="155"/>
      <c r="H153" s="155"/>
      <c r="I153" s="155"/>
      <c r="J153" s="155"/>
      <c r="K153" s="188"/>
      <c r="L153" s="188"/>
    </row>
    <row r="154" spans="1:12" ht="12.75" customHeight="1" x14ac:dyDescent="0.25">
      <c r="A154" s="155"/>
      <c r="B154" s="155"/>
      <c r="C154" s="155"/>
      <c r="D154" s="302"/>
      <c r="E154" s="155"/>
      <c r="F154" s="155"/>
      <c r="G154" s="155"/>
      <c r="H154" s="155"/>
      <c r="I154" s="155"/>
      <c r="J154" s="155"/>
      <c r="K154" s="188"/>
      <c r="L154" s="188"/>
    </row>
    <row r="155" spans="1:12" ht="12.75" customHeight="1" x14ac:dyDescent="0.25">
      <c r="A155" s="155"/>
      <c r="B155" s="155"/>
      <c r="C155" s="155"/>
      <c r="D155" s="302"/>
      <c r="E155" s="155"/>
      <c r="F155" s="155"/>
      <c r="G155" s="155"/>
      <c r="H155" s="155"/>
      <c r="I155" s="155"/>
      <c r="J155" s="155"/>
      <c r="K155" s="188"/>
      <c r="L155" s="188"/>
    </row>
    <row r="156" spans="1:12" ht="12.75" customHeight="1" x14ac:dyDescent="0.25">
      <c r="A156" s="155"/>
      <c r="B156" s="155"/>
      <c r="C156" s="155"/>
      <c r="D156" s="302"/>
      <c r="E156" s="155"/>
      <c r="F156" s="155"/>
      <c r="G156" s="155"/>
      <c r="H156" s="155"/>
      <c r="I156" s="155"/>
      <c r="J156" s="155"/>
      <c r="K156" s="188"/>
      <c r="L156" s="188"/>
    </row>
    <row r="157" spans="1:12" ht="12.75" customHeight="1" x14ac:dyDescent="0.25">
      <c r="A157" s="155"/>
      <c r="B157" s="155"/>
      <c r="C157" s="155"/>
      <c r="D157" s="302"/>
      <c r="E157" s="155"/>
      <c r="F157" s="155"/>
      <c r="G157" s="155"/>
      <c r="H157" s="155"/>
      <c r="I157" s="155"/>
      <c r="J157" s="155"/>
      <c r="K157" s="188"/>
      <c r="L157" s="188"/>
    </row>
    <row r="158" spans="1:12" ht="12.75" customHeight="1" x14ac:dyDescent="0.25">
      <c r="A158" s="155"/>
      <c r="B158" s="155"/>
      <c r="C158" s="155"/>
      <c r="D158" s="302"/>
      <c r="E158" s="155"/>
      <c r="F158" s="155"/>
      <c r="G158" s="155"/>
      <c r="H158" s="155"/>
      <c r="I158" s="155"/>
      <c r="J158" s="155"/>
      <c r="K158" s="188"/>
      <c r="L158" s="188"/>
    </row>
    <row r="159" spans="1:12" ht="12.75" customHeight="1" x14ac:dyDescent="0.25">
      <c r="A159" s="155"/>
      <c r="B159" s="155"/>
      <c r="C159" s="155"/>
      <c r="D159" s="302"/>
      <c r="E159" s="155"/>
      <c r="F159" s="155"/>
      <c r="G159" s="155"/>
      <c r="H159" s="155"/>
      <c r="I159" s="155"/>
      <c r="J159" s="155"/>
      <c r="K159" s="188"/>
      <c r="L159" s="188"/>
    </row>
    <row r="160" spans="1:12" ht="12.75" customHeight="1" x14ac:dyDescent="0.25">
      <c r="A160" s="155"/>
      <c r="B160" s="155"/>
      <c r="C160" s="155"/>
      <c r="D160" s="302"/>
      <c r="E160" s="155"/>
      <c r="F160" s="155"/>
      <c r="G160" s="155"/>
      <c r="H160" s="155"/>
      <c r="I160" s="155"/>
      <c r="J160" s="155"/>
      <c r="K160" s="188"/>
      <c r="L160" s="188"/>
    </row>
    <row r="161" spans="1:12" ht="12.75" customHeight="1" x14ac:dyDescent="0.25">
      <c r="A161" s="155"/>
      <c r="B161" s="155"/>
      <c r="C161" s="155"/>
      <c r="D161" s="302"/>
      <c r="E161" s="155"/>
      <c r="F161" s="155"/>
      <c r="G161" s="155"/>
      <c r="H161" s="155"/>
      <c r="I161" s="155"/>
      <c r="J161" s="155"/>
      <c r="K161" s="188"/>
      <c r="L161" s="188"/>
    </row>
    <row r="162" spans="1:12" ht="12.75" customHeight="1" x14ac:dyDescent="0.25">
      <c r="A162" s="155"/>
      <c r="B162" s="155"/>
      <c r="C162" s="155"/>
      <c r="D162" s="302"/>
      <c r="E162" s="155"/>
      <c r="F162" s="155"/>
      <c r="G162" s="155"/>
      <c r="H162" s="155"/>
      <c r="I162" s="155"/>
      <c r="J162" s="155"/>
      <c r="K162" s="188"/>
      <c r="L162" s="188"/>
    </row>
    <row r="163" spans="1:12" ht="12.75" customHeight="1" x14ac:dyDescent="0.25">
      <c r="A163" s="155"/>
      <c r="B163" s="155"/>
      <c r="C163" s="155"/>
      <c r="D163" s="302"/>
      <c r="E163" s="155"/>
      <c r="F163" s="155"/>
      <c r="G163" s="155"/>
      <c r="H163" s="155"/>
      <c r="I163" s="155"/>
      <c r="J163" s="155"/>
      <c r="K163" s="188"/>
      <c r="L163" s="188"/>
    </row>
    <row r="164" spans="1:12" ht="12.75" customHeight="1" x14ac:dyDescent="0.25">
      <c r="A164" s="155"/>
      <c r="B164" s="155"/>
      <c r="C164" s="155"/>
      <c r="D164" s="302"/>
      <c r="E164" s="155"/>
      <c r="F164" s="155"/>
      <c r="G164" s="155"/>
      <c r="H164" s="155"/>
      <c r="I164" s="155"/>
      <c r="J164" s="155"/>
      <c r="K164" s="188"/>
      <c r="L164" s="188"/>
    </row>
    <row r="165" spans="1:12" ht="12.75" customHeight="1" x14ac:dyDescent="0.25">
      <c r="A165" s="155"/>
      <c r="B165" s="155"/>
      <c r="C165" s="155"/>
      <c r="D165" s="302"/>
      <c r="E165" s="155"/>
      <c r="F165" s="155"/>
      <c r="G165" s="155"/>
      <c r="H165" s="155"/>
      <c r="I165" s="155"/>
      <c r="J165" s="155"/>
      <c r="K165" s="188"/>
      <c r="L165" s="188"/>
    </row>
    <row r="166" spans="1:12" ht="12.75" customHeight="1" x14ac:dyDescent="0.25">
      <c r="A166" s="155"/>
      <c r="B166" s="155"/>
      <c r="C166" s="155"/>
      <c r="D166" s="302"/>
      <c r="E166" s="155"/>
      <c r="F166" s="155"/>
      <c r="G166" s="155"/>
      <c r="H166" s="155"/>
      <c r="I166" s="155"/>
      <c r="J166" s="155"/>
      <c r="K166" s="188"/>
      <c r="L166" s="188"/>
    </row>
    <row r="167" spans="1:12" ht="12.75" customHeight="1" x14ac:dyDescent="0.25">
      <c r="A167" s="155"/>
      <c r="B167" s="155"/>
      <c r="C167" s="155"/>
      <c r="D167" s="302"/>
      <c r="E167" s="155"/>
      <c r="F167" s="155"/>
      <c r="G167" s="155"/>
      <c r="H167" s="155"/>
      <c r="I167" s="155"/>
      <c r="J167" s="155"/>
      <c r="K167" s="188"/>
      <c r="L167" s="188"/>
    </row>
    <row r="168" spans="1:12" x14ac:dyDescent="0.25">
      <c r="A168" s="155"/>
      <c r="B168" s="155"/>
      <c r="C168" s="155"/>
      <c r="D168" s="302"/>
      <c r="E168" s="155"/>
      <c r="F168" s="155"/>
      <c r="G168" s="155"/>
      <c r="H168" s="155"/>
      <c r="I168" s="155"/>
      <c r="J168" s="155"/>
      <c r="K168" s="188"/>
      <c r="L168" s="188"/>
    </row>
    <row r="169" spans="1:12" x14ac:dyDescent="0.25">
      <c r="A169" s="155"/>
      <c r="B169" s="155"/>
      <c r="C169" s="155"/>
      <c r="D169" s="302"/>
      <c r="E169" s="155"/>
      <c r="F169" s="155"/>
      <c r="G169" s="155"/>
      <c r="H169" s="155"/>
      <c r="I169" s="155"/>
      <c r="J169" s="155"/>
      <c r="K169" s="188"/>
      <c r="L169" s="188"/>
    </row>
    <row r="170" spans="1:12" ht="12.75" customHeight="1" x14ac:dyDescent="0.25">
      <c r="A170" s="155"/>
      <c r="B170" s="155"/>
      <c r="C170" s="155"/>
      <c r="D170" s="302"/>
      <c r="E170" s="155"/>
      <c r="F170" s="155"/>
      <c r="G170" s="155"/>
      <c r="H170" s="155"/>
      <c r="I170" s="155"/>
      <c r="J170" s="155"/>
      <c r="K170" s="188"/>
      <c r="L170" s="188"/>
    </row>
    <row r="171" spans="1:12" ht="12.75" customHeight="1" x14ac:dyDescent="0.25">
      <c r="A171" s="155"/>
      <c r="B171" s="155"/>
      <c r="C171" s="155"/>
      <c r="D171" s="302"/>
      <c r="E171" s="155"/>
      <c r="F171" s="155"/>
      <c r="G171" s="155"/>
      <c r="H171" s="155"/>
      <c r="I171" s="155"/>
      <c r="J171" s="155"/>
      <c r="K171" s="188"/>
      <c r="L171" s="188"/>
    </row>
    <row r="172" spans="1:12" ht="12.75" customHeight="1" x14ac:dyDescent="0.25">
      <c r="A172" s="155"/>
      <c r="B172" s="155"/>
      <c r="C172" s="155"/>
      <c r="D172" s="302"/>
      <c r="E172" s="155"/>
      <c r="F172" s="155"/>
      <c r="G172" s="155"/>
      <c r="H172" s="155"/>
      <c r="I172" s="155"/>
      <c r="J172" s="155"/>
      <c r="K172" s="188"/>
      <c r="L172" s="188"/>
    </row>
    <row r="173" spans="1:12" ht="12.75" customHeight="1" x14ac:dyDescent="0.25">
      <c r="A173" s="155"/>
      <c r="B173" s="155"/>
      <c r="C173" s="155"/>
      <c r="D173" s="302"/>
      <c r="E173" s="155"/>
      <c r="F173" s="155"/>
      <c r="G173" s="155"/>
      <c r="H173" s="155"/>
      <c r="I173" s="155"/>
      <c r="J173" s="155"/>
      <c r="K173" s="188"/>
      <c r="L173" s="188"/>
    </row>
    <row r="174" spans="1:12" ht="12.75" customHeight="1" x14ac:dyDescent="0.25">
      <c r="A174" s="155"/>
      <c r="B174" s="155"/>
      <c r="C174" s="155"/>
      <c r="D174" s="302"/>
      <c r="E174" s="155"/>
      <c r="F174" s="155"/>
      <c r="G174" s="155"/>
      <c r="H174" s="155"/>
      <c r="I174" s="155"/>
      <c r="J174" s="155"/>
      <c r="K174" s="188"/>
      <c r="L174" s="188"/>
    </row>
    <row r="175" spans="1:12" ht="12.75" customHeight="1" x14ac:dyDescent="0.25">
      <c r="A175" s="155"/>
      <c r="B175" s="155"/>
      <c r="C175" s="155"/>
      <c r="D175" s="302"/>
      <c r="E175" s="155"/>
      <c r="F175" s="155"/>
      <c r="G175" s="155"/>
      <c r="H175" s="155"/>
      <c r="I175" s="155"/>
      <c r="J175" s="155"/>
      <c r="K175" s="188"/>
      <c r="L175" s="188"/>
    </row>
    <row r="176" spans="1:12" ht="12.75" customHeight="1" x14ac:dyDescent="0.25">
      <c r="A176" s="155"/>
      <c r="B176" s="155"/>
      <c r="C176" s="155"/>
      <c r="D176" s="302"/>
      <c r="E176" s="155"/>
      <c r="F176" s="155"/>
      <c r="G176" s="155"/>
      <c r="H176" s="155"/>
      <c r="I176" s="155"/>
      <c r="J176" s="155"/>
      <c r="K176" s="188"/>
      <c r="L176" s="188"/>
    </row>
    <row r="177" spans="1:12" ht="12.75" customHeight="1" x14ac:dyDescent="0.25">
      <c r="A177" s="155"/>
      <c r="B177" s="155"/>
      <c r="C177" s="155"/>
      <c r="D177" s="302"/>
      <c r="E177" s="155"/>
      <c r="F177" s="155"/>
      <c r="G177" s="155"/>
      <c r="H177" s="155"/>
      <c r="I177" s="155"/>
      <c r="J177" s="155"/>
      <c r="K177" s="188"/>
      <c r="L177" s="188"/>
    </row>
    <row r="178" spans="1:12" ht="12.75" customHeight="1" x14ac:dyDescent="0.25">
      <c r="A178" s="155"/>
      <c r="B178" s="155"/>
      <c r="C178" s="155"/>
      <c r="D178" s="302"/>
      <c r="E178" s="155"/>
      <c r="F178" s="155"/>
      <c r="G178" s="155"/>
      <c r="H178" s="155"/>
      <c r="I178" s="155"/>
      <c r="J178" s="155"/>
      <c r="K178" s="188"/>
      <c r="L178" s="188"/>
    </row>
    <row r="179" spans="1:12" ht="12.75" customHeight="1" x14ac:dyDescent="0.25">
      <c r="A179" s="155"/>
      <c r="B179" s="155"/>
      <c r="C179" s="155"/>
      <c r="D179" s="302"/>
      <c r="E179" s="155"/>
      <c r="F179" s="155"/>
      <c r="G179" s="155"/>
      <c r="H179" s="155"/>
      <c r="I179" s="155"/>
      <c r="J179" s="155"/>
      <c r="K179" s="188"/>
      <c r="L179" s="188"/>
    </row>
    <row r="180" spans="1:12" ht="12.75" customHeight="1" x14ac:dyDescent="0.25">
      <c r="A180" s="155"/>
      <c r="B180" s="155"/>
      <c r="C180" s="155"/>
      <c r="D180" s="302"/>
      <c r="E180" s="155"/>
      <c r="F180" s="155"/>
      <c r="G180" s="155"/>
      <c r="H180" s="155"/>
      <c r="I180" s="155"/>
      <c r="J180" s="155"/>
      <c r="K180" s="188"/>
      <c r="L180" s="188"/>
    </row>
    <row r="181" spans="1:12" ht="12.75" customHeight="1" x14ac:dyDescent="0.25">
      <c r="A181" s="155"/>
      <c r="B181" s="155"/>
      <c r="C181" s="155"/>
      <c r="D181" s="302"/>
      <c r="E181" s="155"/>
      <c r="F181" s="155"/>
      <c r="G181" s="155"/>
      <c r="H181" s="155"/>
      <c r="I181" s="155"/>
      <c r="J181" s="155"/>
      <c r="K181" s="188"/>
      <c r="L181" s="188"/>
    </row>
    <row r="182" spans="1:12" ht="12.75" customHeight="1" x14ac:dyDescent="0.25">
      <c r="A182" s="155"/>
      <c r="B182" s="155"/>
      <c r="C182" s="155"/>
      <c r="D182" s="302"/>
      <c r="E182" s="155"/>
      <c r="F182" s="155"/>
      <c r="G182" s="155"/>
      <c r="H182" s="155"/>
      <c r="I182" s="155"/>
      <c r="J182" s="155"/>
      <c r="K182" s="188"/>
      <c r="L182" s="188"/>
    </row>
    <row r="183" spans="1:12" ht="12.75" customHeight="1" x14ac:dyDescent="0.25">
      <c r="A183" s="155"/>
      <c r="B183" s="155"/>
      <c r="C183" s="155"/>
      <c r="D183" s="302"/>
      <c r="E183" s="155"/>
      <c r="F183" s="155"/>
      <c r="G183" s="155"/>
      <c r="H183" s="155"/>
      <c r="I183" s="155"/>
      <c r="J183" s="155"/>
      <c r="K183" s="188"/>
      <c r="L183" s="188"/>
    </row>
    <row r="184" spans="1:12" ht="12.75" customHeight="1" x14ac:dyDescent="0.25">
      <c r="A184" s="155"/>
      <c r="B184" s="155"/>
      <c r="C184" s="155"/>
      <c r="D184" s="302"/>
      <c r="E184" s="155"/>
      <c r="F184" s="155"/>
      <c r="G184" s="155"/>
      <c r="H184" s="155"/>
      <c r="I184" s="155"/>
      <c r="J184" s="155"/>
      <c r="K184" s="188"/>
      <c r="L184" s="188"/>
    </row>
    <row r="185" spans="1:12" ht="12.75" customHeight="1" x14ac:dyDescent="0.25">
      <c r="A185" s="155"/>
      <c r="B185" s="155"/>
      <c r="C185" s="155"/>
      <c r="D185" s="302"/>
      <c r="E185" s="155"/>
      <c r="F185" s="155"/>
      <c r="G185" s="155"/>
      <c r="H185" s="155"/>
      <c r="I185" s="155"/>
      <c r="J185" s="155"/>
      <c r="K185" s="188"/>
      <c r="L185" s="188"/>
    </row>
    <row r="186" spans="1:12" ht="12.75" customHeight="1" x14ac:dyDescent="0.25">
      <c r="A186" s="155"/>
      <c r="B186" s="155"/>
      <c r="C186" s="155"/>
      <c r="D186" s="302"/>
      <c r="E186" s="155"/>
      <c r="F186" s="155"/>
      <c r="G186" s="155"/>
      <c r="H186" s="155"/>
      <c r="I186" s="155"/>
      <c r="J186" s="155"/>
      <c r="K186" s="188"/>
      <c r="L186" s="188"/>
    </row>
    <row r="187" spans="1:12" ht="12.75" customHeight="1" x14ac:dyDescent="0.25">
      <c r="A187" s="155"/>
      <c r="B187" s="155"/>
      <c r="C187" s="155"/>
      <c r="D187" s="302"/>
      <c r="E187" s="155"/>
      <c r="F187" s="155"/>
      <c r="G187" s="155"/>
      <c r="H187" s="155"/>
      <c r="I187" s="155"/>
      <c r="J187" s="155"/>
      <c r="K187" s="188"/>
      <c r="L187" s="188"/>
    </row>
    <row r="188" spans="1:12" ht="12.75" customHeight="1" x14ac:dyDescent="0.25">
      <c r="A188" s="155"/>
      <c r="B188" s="155"/>
      <c r="C188" s="155"/>
      <c r="D188" s="302"/>
      <c r="E188" s="155"/>
      <c r="F188" s="155"/>
      <c r="G188" s="155"/>
      <c r="H188" s="155"/>
      <c r="I188" s="155"/>
      <c r="J188" s="155"/>
      <c r="K188" s="188"/>
      <c r="L188" s="188"/>
    </row>
    <row r="189" spans="1:12" ht="12.75" customHeight="1" x14ac:dyDescent="0.25">
      <c r="A189" s="155"/>
      <c r="B189" s="155"/>
      <c r="C189" s="155"/>
      <c r="D189" s="302"/>
      <c r="E189" s="155"/>
      <c r="F189" s="155"/>
      <c r="G189" s="155"/>
      <c r="H189" s="155"/>
      <c r="I189" s="155"/>
      <c r="J189" s="155"/>
      <c r="K189" s="188"/>
      <c r="L189" s="188"/>
    </row>
    <row r="190" spans="1:12" ht="12.75" customHeight="1" x14ac:dyDescent="0.25">
      <c r="A190" s="155"/>
      <c r="B190" s="155"/>
      <c r="C190" s="155"/>
      <c r="D190" s="302"/>
      <c r="E190" s="155"/>
      <c r="F190" s="155"/>
      <c r="G190" s="155"/>
      <c r="H190" s="155"/>
      <c r="I190" s="155"/>
      <c r="J190" s="155"/>
      <c r="K190" s="188"/>
      <c r="L190" s="188"/>
    </row>
    <row r="191" spans="1:12" ht="12.75" customHeight="1" x14ac:dyDescent="0.25">
      <c r="A191" s="155"/>
      <c r="B191" s="155"/>
      <c r="C191" s="155"/>
      <c r="D191" s="302"/>
      <c r="E191" s="155"/>
      <c r="F191" s="155"/>
      <c r="G191" s="155"/>
      <c r="H191" s="155"/>
      <c r="I191" s="155"/>
      <c r="J191" s="155"/>
      <c r="K191" s="188"/>
      <c r="L191" s="188"/>
    </row>
    <row r="192" spans="1:12" ht="12.75" customHeight="1" x14ac:dyDescent="0.25">
      <c r="A192" s="155"/>
      <c r="B192" s="155"/>
      <c r="C192" s="155"/>
      <c r="D192" s="302"/>
      <c r="E192" s="155"/>
      <c r="F192" s="155"/>
      <c r="G192" s="155"/>
      <c r="H192" s="155"/>
      <c r="I192" s="155"/>
      <c r="J192" s="155"/>
      <c r="K192" s="188"/>
      <c r="L192" s="188"/>
    </row>
    <row r="193" spans="1:12" ht="12.75" customHeight="1" x14ac:dyDescent="0.25">
      <c r="A193" s="155"/>
      <c r="B193" s="155"/>
      <c r="C193" s="155"/>
      <c r="D193" s="302"/>
      <c r="E193" s="155"/>
      <c r="F193" s="155"/>
      <c r="G193" s="155"/>
      <c r="H193" s="155"/>
      <c r="I193" s="155"/>
      <c r="J193" s="155"/>
      <c r="K193" s="188"/>
      <c r="L193" s="188"/>
    </row>
    <row r="194" spans="1:12" x14ac:dyDescent="0.25">
      <c r="A194" s="155"/>
      <c r="B194" s="155"/>
      <c r="C194" s="155"/>
      <c r="D194" s="302"/>
      <c r="E194" s="155"/>
      <c r="F194" s="155"/>
      <c r="G194" s="155"/>
      <c r="H194" s="155"/>
      <c r="I194" s="155"/>
      <c r="J194" s="155"/>
      <c r="K194" s="188"/>
      <c r="L194" s="188"/>
    </row>
    <row r="195" spans="1:12" x14ac:dyDescent="0.25">
      <c r="A195" s="155"/>
      <c r="B195" s="155"/>
      <c r="C195" s="155"/>
      <c r="D195" s="302"/>
      <c r="E195" s="155"/>
      <c r="F195" s="155"/>
      <c r="G195" s="155"/>
      <c r="H195" s="155"/>
      <c r="I195" s="155"/>
      <c r="J195" s="155"/>
      <c r="K195" s="188"/>
      <c r="L195" s="188"/>
    </row>
    <row r="196" spans="1:12" ht="12.75" customHeight="1" x14ac:dyDescent="0.25">
      <c r="A196" s="155"/>
      <c r="B196" s="155"/>
      <c r="C196" s="155"/>
      <c r="D196" s="302"/>
      <c r="E196" s="155"/>
      <c r="F196" s="155"/>
      <c r="G196" s="155"/>
      <c r="H196" s="155"/>
      <c r="I196" s="155"/>
      <c r="J196" s="155"/>
      <c r="K196" s="188"/>
      <c r="L196" s="188"/>
    </row>
    <row r="197" spans="1:12" ht="12.75" customHeight="1" x14ac:dyDescent="0.25">
      <c r="A197" s="155"/>
      <c r="B197" s="155"/>
      <c r="C197" s="155"/>
      <c r="D197" s="302"/>
      <c r="E197" s="155"/>
      <c r="F197" s="155"/>
      <c r="G197" s="155"/>
      <c r="H197" s="155"/>
      <c r="I197" s="155"/>
      <c r="J197" s="155"/>
      <c r="K197" s="188"/>
      <c r="L197" s="188"/>
    </row>
    <row r="198" spans="1:12" ht="12.75" customHeight="1" x14ac:dyDescent="0.25">
      <c r="A198" s="155"/>
      <c r="B198" s="155"/>
      <c r="C198" s="155"/>
      <c r="D198" s="302"/>
      <c r="E198" s="155"/>
      <c r="F198" s="155"/>
      <c r="G198" s="155"/>
      <c r="H198" s="155"/>
      <c r="I198" s="155"/>
      <c r="J198" s="155"/>
      <c r="K198" s="188"/>
      <c r="L198" s="188"/>
    </row>
    <row r="199" spans="1:12" ht="12.75" customHeight="1" x14ac:dyDescent="0.25">
      <c r="A199" s="155"/>
      <c r="B199" s="155"/>
      <c r="C199" s="155"/>
      <c r="D199" s="302"/>
      <c r="E199" s="155"/>
      <c r="F199" s="155"/>
      <c r="G199" s="155"/>
      <c r="H199" s="155"/>
      <c r="I199" s="155"/>
      <c r="J199" s="155"/>
      <c r="K199" s="188"/>
      <c r="L199" s="188"/>
    </row>
    <row r="200" spans="1:12" ht="12.75" customHeight="1" x14ac:dyDescent="0.25">
      <c r="A200" s="155"/>
      <c r="B200" s="155"/>
      <c r="C200" s="155"/>
      <c r="D200" s="302"/>
      <c r="E200" s="155"/>
      <c r="F200" s="155"/>
      <c r="G200" s="155"/>
      <c r="H200" s="155"/>
      <c r="I200" s="155"/>
      <c r="J200" s="155"/>
      <c r="K200" s="188"/>
      <c r="L200" s="188"/>
    </row>
    <row r="201" spans="1:12" ht="12.75" customHeight="1" x14ac:dyDescent="0.25">
      <c r="A201" s="155"/>
      <c r="B201" s="155"/>
      <c r="C201" s="155"/>
      <c r="D201" s="302"/>
      <c r="E201" s="155"/>
      <c r="F201" s="155"/>
      <c r="G201" s="155"/>
      <c r="H201" s="155"/>
      <c r="I201" s="155"/>
      <c r="J201" s="155"/>
      <c r="K201" s="188"/>
      <c r="L201" s="188"/>
    </row>
    <row r="202" spans="1:12" ht="12.75" customHeight="1" x14ac:dyDescent="0.25">
      <c r="A202" s="155"/>
      <c r="B202" s="155"/>
      <c r="C202" s="155"/>
      <c r="D202" s="302"/>
      <c r="E202" s="155"/>
      <c r="F202" s="155"/>
      <c r="G202" s="155"/>
      <c r="H202" s="155"/>
      <c r="I202" s="155"/>
      <c r="J202" s="155"/>
      <c r="K202" s="188"/>
      <c r="L202" s="188"/>
    </row>
    <row r="203" spans="1:12" ht="12.75" customHeight="1" x14ac:dyDescent="0.25">
      <c r="A203" s="155"/>
      <c r="B203" s="155"/>
      <c r="C203" s="155"/>
      <c r="D203" s="302"/>
      <c r="E203" s="155"/>
      <c r="F203" s="155"/>
      <c r="G203" s="155"/>
      <c r="H203" s="155"/>
      <c r="I203" s="155"/>
      <c r="J203" s="155"/>
      <c r="K203" s="188"/>
      <c r="L203" s="188"/>
    </row>
    <row r="204" spans="1:12" ht="12.75" customHeight="1" x14ac:dyDescent="0.25">
      <c r="A204" s="155"/>
      <c r="B204" s="155"/>
      <c r="C204" s="155"/>
      <c r="D204" s="302"/>
      <c r="E204" s="155"/>
      <c r="F204" s="155"/>
      <c r="G204" s="155"/>
      <c r="H204" s="155"/>
      <c r="I204" s="155"/>
      <c r="J204" s="155"/>
      <c r="K204" s="188"/>
      <c r="L204" s="188"/>
    </row>
    <row r="205" spans="1:12" ht="12.75" customHeight="1" x14ac:dyDescent="0.25">
      <c r="A205" s="155"/>
      <c r="B205" s="155"/>
      <c r="C205" s="155"/>
      <c r="D205" s="302"/>
      <c r="E205" s="155"/>
      <c r="F205" s="155"/>
      <c r="G205" s="155"/>
      <c r="H205" s="155"/>
      <c r="I205" s="155"/>
      <c r="J205" s="155"/>
      <c r="K205" s="188"/>
      <c r="L205" s="188"/>
    </row>
    <row r="206" spans="1:12" ht="12.75" customHeight="1" x14ac:dyDescent="0.25">
      <c r="A206" s="155"/>
      <c r="B206" s="155"/>
      <c r="C206" s="155"/>
      <c r="D206" s="302"/>
      <c r="E206" s="155"/>
      <c r="F206" s="155"/>
      <c r="G206" s="155"/>
      <c r="H206" s="155"/>
      <c r="I206" s="155"/>
      <c r="J206" s="155"/>
      <c r="K206" s="188"/>
      <c r="L206" s="188"/>
    </row>
    <row r="207" spans="1:12" ht="12.75" customHeight="1" x14ac:dyDescent="0.25">
      <c r="A207" s="155"/>
      <c r="B207" s="155"/>
      <c r="C207" s="155"/>
      <c r="D207" s="302"/>
      <c r="E207" s="155"/>
      <c r="F207" s="155"/>
      <c r="G207" s="155"/>
      <c r="H207" s="155"/>
      <c r="I207" s="155"/>
      <c r="J207" s="155"/>
      <c r="K207" s="188"/>
      <c r="L207" s="188"/>
    </row>
    <row r="208" spans="1:12" ht="12.75" customHeight="1" x14ac:dyDescent="0.25">
      <c r="A208" s="155"/>
      <c r="B208" s="155"/>
      <c r="C208" s="155"/>
      <c r="D208" s="302"/>
      <c r="E208" s="155"/>
      <c r="F208" s="155"/>
      <c r="G208" s="155"/>
      <c r="H208" s="155"/>
      <c r="I208" s="155"/>
      <c r="J208" s="155"/>
      <c r="K208" s="188"/>
      <c r="L208" s="188"/>
    </row>
    <row r="209" spans="1:12" ht="12.75" customHeight="1" x14ac:dyDescent="0.25">
      <c r="A209" s="155"/>
      <c r="B209" s="155"/>
      <c r="C209" s="155"/>
      <c r="D209" s="302"/>
      <c r="E209" s="155"/>
      <c r="F209" s="155"/>
      <c r="G209" s="155"/>
      <c r="H209" s="155"/>
      <c r="I209" s="155"/>
      <c r="J209" s="155"/>
      <c r="K209" s="188"/>
      <c r="L209" s="188"/>
    </row>
    <row r="210" spans="1:12" ht="12.75" customHeight="1" x14ac:dyDescent="0.25">
      <c r="A210" s="155"/>
      <c r="B210" s="155"/>
      <c r="C210" s="155"/>
      <c r="D210" s="302"/>
      <c r="E210" s="155"/>
      <c r="F210" s="155"/>
      <c r="G210" s="155"/>
      <c r="H210" s="155"/>
      <c r="I210" s="155"/>
      <c r="J210" s="155"/>
      <c r="K210" s="188"/>
      <c r="L210" s="188"/>
    </row>
    <row r="211" spans="1:12" ht="12.75" customHeight="1" x14ac:dyDescent="0.25">
      <c r="A211" s="155"/>
      <c r="B211" s="155"/>
      <c r="C211" s="155"/>
      <c r="D211" s="302"/>
      <c r="E211" s="155"/>
      <c r="F211" s="155"/>
      <c r="G211" s="155"/>
      <c r="H211" s="155"/>
      <c r="I211" s="155"/>
      <c r="J211" s="155"/>
      <c r="K211" s="188"/>
      <c r="L211" s="188"/>
    </row>
    <row r="212" spans="1:12" ht="12.75" customHeight="1" x14ac:dyDescent="0.25">
      <c r="A212" s="155"/>
      <c r="B212" s="155"/>
      <c r="C212" s="155"/>
      <c r="D212" s="302"/>
      <c r="E212" s="155"/>
      <c r="F212" s="155"/>
      <c r="G212" s="155"/>
      <c r="H212" s="155"/>
      <c r="I212" s="155"/>
      <c r="J212" s="155"/>
      <c r="K212" s="188"/>
      <c r="L212" s="188"/>
    </row>
    <row r="213" spans="1:12" ht="12.75" customHeight="1" x14ac:dyDescent="0.25">
      <c r="A213" s="155"/>
      <c r="B213" s="155"/>
      <c r="C213" s="155"/>
      <c r="D213" s="302"/>
      <c r="E213" s="155"/>
      <c r="F213" s="155"/>
      <c r="G213" s="155"/>
      <c r="H213" s="155"/>
      <c r="I213" s="155"/>
      <c r="J213" s="155"/>
      <c r="K213" s="188"/>
      <c r="L213" s="188"/>
    </row>
    <row r="214" spans="1:12" ht="12.75" customHeight="1" x14ac:dyDescent="0.25">
      <c r="A214" s="155"/>
      <c r="B214" s="155"/>
      <c r="C214" s="155"/>
      <c r="D214" s="302"/>
      <c r="E214" s="155"/>
      <c r="F214" s="155"/>
      <c r="G214" s="155"/>
      <c r="H214" s="155"/>
      <c r="I214" s="155"/>
      <c r="J214" s="155"/>
      <c r="K214" s="188"/>
      <c r="L214" s="188"/>
    </row>
    <row r="215" spans="1:12" ht="12.75" customHeight="1" x14ac:dyDescent="0.25">
      <c r="A215" s="155"/>
      <c r="B215" s="155"/>
      <c r="C215" s="155"/>
      <c r="D215" s="302"/>
      <c r="E215" s="155"/>
      <c r="F215" s="155"/>
      <c r="G215" s="155"/>
      <c r="H215" s="155"/>
      <c r="I215" s="155"/>
      <c r="J215" s="155"/>
      <c r="K215" s="188"/>
      <c r="L215" s="188"/>
    </row>
    <row r="216" spans="1:12" ht="12.75" customHeight="1" x14ac:dyDescent="0.25">
      <c r="A216" s="155"/>
      <c r="B216" s="155"/>
      <c r="C216" s="155"/>
      <c r="D216" s="302"/>
      <c r="E216" s="155"/>
      <c r="F216" s="155"/>
      <c r="G216" s="155"/>
      <c r="H216" s="155"/>
      <c r="I216" s="155"/>
      <c r="J216" s="155"/>
      <c r="K216" s="188"/>
      <c r="L216" s="188"/>
    </row>
    <row r="217" spans="1:12" ht="12.75" customHeight="1" x14ac:dyDescent="0.25">
      <c r="A217" s="155"/>
      <c r="B217" s="155"/>
      <c r="C217" s="155"/>
      <c r="D217" s="302"/>
      <c r="E217" s="155"/>
      <c r="F217" s="155"/>
      <c r="G217" s="155"/>
      <c r="H217" s="155"/>
      <c r="I217" s="155"/>
      <c r="J217" s="155"/>
      <c r="K217" s="188"/>
      <c r="L217" s="188"/>
    </row>
    <row r="218" spans="1:12" ht="12.75" customHeight="1" x14ac:dyDescent="0.25">
      <c r="A218" s="155"/>
      <c r="B218" s="155"/>
      <c r="C218" s="155"/>
      <c r="D218" s="302"/>
      <c r="E218" s="155"/>
      <c r="F218" s="155"/>
      <c r="G218" s="155"/>
      <c r="H218" s="155"/>
      <c r="I218" s="155"/>
      <c r="J218" s="155"/>
      <c r="K218" s="188"/>
      <c r="L218" s="188"/>
    </row>
    <row r="219" spans="1:12" ht="12.75" customHeight="1" x14ac:dyDescent="0.25">
      <c r="A219" s="155"/>
      <c r="B219" s="155"/>
      <c r="C219" s="155"/>
      <c r="D219" s="302"/>
      <c r="E219" s="155"/>
      <c r="F219" s="155"/>
      <c r="G219" s="155"/>
      <c r="H219" s="155"/>
      <c r="I219" s="155"/>
      <c r="J219" s="155"/>
      <c r="K219" s="188"/>
      <c r="L219" s="188"/>
    </row>
    <row r="220" spans="1:12" ht="12.75" customHeight="1" x14ac:dyDescent="0.25">
      <c r="A220" s="155"/>
      <c r="B220" s="155"/>
      <c r="C220" s="155"/>
      <c r="D220" s="302"/>
      <c r="E220" s="155"/>
      <c r="F220" s="155"/>
      <c r="G220" s="155"/>
      <c r="H220" s="155"/>
      <c r="I220" s="155"/>
      <c r="J220" s="155"/>
      <c r="K220" s="188"/>
      <c r="L220" s="188"/>
    </row>
    <row r="221" spans="1:12" ht="12.75" customHeight="1" x14ac:dyDescent="0.25">
      <c r="A221" s="155"/>
      <c r="B221" s="155"/>
      <c r="C221" s="155"/>
      <c r="D221" s="302"/>
      <c r="E221" s="155"/>
      <c r="F221" s="155"/>
      <c r="G221" s="155"/>
      <c r="H221" s="155"/>
      <c r="I221" s="155"/>
      <c r="J221" s="155"/>
      <c r="K221" s="188"/>
      <c r="L221" s="188"/>
    </row>
    <row r="222" spans="1:12" ht="12.75" customHeight="1" x14ac:dyDescent="0.25">
      <c r="A222" s="155"/>
      <c r="B222" s="155"/>
      <c r="C222" s="155"/>
      <c r="D222" s="302"/>
      <c r="E222" s="155"/>
      <c r="F222" s="155"/>
      <c r="G222" s="155"/>
      <c r="H222" s="155"/>
      <c r="I222" s="155"/>
      <c r="J222" s="155"/>
      <c r="K222" s="188"/>
      <c r="L222" s="188"/>
    </row>
    <row r="223" spans="1:12" ht="12.75" customHeight="1" x14ac:dyDescent="0.25">
      <c r="A223" s="155"/>
      <c r="B223" s="155"/>
      <c r="C223" s="155"/>
      <c r="D223" s="302"/>
      <c r="E223" s="155"/>
      <c r="F223" s="155"/>
      <c r="G223" s="155"/>
      <c r="H223" s="155"/>
      <c r="I223" s="155"/>
      <c r="J223" s="155"/>
      <c r="K223" s="188"/>
      <c r="L223" s="188"/>
    </row>
    <row r="224" spans="1:12" ht="12.75" customHeight="1" x14ac:dyDescent="0.25">
      <c r="A224" s="155"/>
      <c r="B224" s="155"/>
      <c r="C224" s="155"/>
      <c r="D224" s="302"/>
      <c r="E224" s="155"/>
      <c r="F224" s="155"/>
      <c r="G224" s="155"/>
      <c r="H224" s="155"/>
      <c r="I224" s="155"/>
      <c r="J224" s="155"/>
      <c r="K224" s="188"/>
      <c r="L224" s="188"/>
    </row>
    <row r="225" spans="1:12" ht="12.75" customHeight="1" x14ac:dyDescent="0.25">
      <c r="A225" s="155"/>
      <c r="B225" s="155"/>
      <c r="C225" s="155"/>
      <c r="D225" s="302"/>
      <c r="E225" s="155"/>
      <c r="F225" s="155"/>
      <c r="G225" s="155"/>
      <c r="H225" s="155"/>
      <c r="I225" s="155"/>
      <c r="J225" s="155"/>
      <c r="K225" s="188"/>
      <c r="L225" s="188"/>
    </row>
    <row r="226" spans="1:12" ht="12.75" customHeight="1" x14ac:dyDescent="0.25">
      <c r="A226" s="155"/>
      <c r="B226" s="155"/>
      <c r="C226" s="155"/>
      <c r="D226" s="302"/>
      <c r="E226" s="155"/>
      <c r="F226" s="155"/>
      <c r="G226" s="155"/>
      <c r="H226" s="155"/>
      <c r="I226" s="155"/>
      <c r="J226" s="155"/>
      <c r="K226" s="188"/>
      <c r="L226" s="188"/>
    </row>
    <row r="227" spans="1:12" ht="12.75" customHeight="1" x14ac:dyDescent="0.25">
      <c r="A227" s="155"/>
      <c r="B227" s="155"/>
      <c r="C227" s="155"/>
      <c r="D227" s="302"/>
      <c r="E227" s="155"/>
      <c r="F227" s="155"/>
      <c r="G227" s="155"/>
      <c r="H227" s="155"/>
      <c r="I227" s="155"/>
      <c r="J227" s="155"/>
      <c r="K227" s="188"/>
      <c r="L227" s="188"/>
    </row>
    <row r="228" spans="1:12" ht="12.75" customHeight="1" x14ac:dyDescent="0.25">
      <c r="A228" s="155"/>
      <c r="B228" s="155"/>
      <c r="C228" s="155"/>
      <c r="D228" s="302"/>
      <c r="E228" s="155"/>
      <c r="F228" s="155"/>
      <c r="G228" s="155"/>
      <c r="H228" s="155"/>
      <c r="I228" s="155"/>
      <c r="J228" s="155"/>
      <c r="K228" s="188"/>
      <c r="L228" s="188"/>
    </row>
    <row r="229" spans="1:12" ht="12.75" customHeight="1" x14ac:dyDescent="0.25">
      <c r="A229" s="155"/>
      <c r="B229" s="155"/>
      <c r="C229" s="155"/>
      <c r="D229" s="302"/>
      <c r="E229" s="155"/>
      <c r="F229" s="155"/>
      <c r="G229" s="155"/>
      <c r="H229" s="155"/>
      <c r="I229" s="155"/>
      <c r="J229" s="155"/>
      <c r="K229" s="188"/>
      <c r="L229" s="188"/>
    </row>
    <row r="230" spans="1:12" x14ac:dyDescent="0.25">
      <c r="A230" s="155"/>
      <c r="B230" s="155"/>
      <c r="C230" s="155"/>
      <c r="D230" s="302"/>
      <c r="E230" s="155"/>
      <c r="F230" s="155"/>
      <c r="G230" s="155"/>
      <c r="H230" s="155"/>
      <c r="I230" s="155"/>
      <c r="J230" s="155"/>
      <c r="K230" s="188"/>
      <c r="L230" s="188"/>
    </row>
    <row r="231" spans="1:12" x14ac:dyDescent="0.25">
      <c r="A231" s="155"/>
      <c r="B231" s="155"/>
      <c r="C231" s="155"/>
      <c r="D231" s="302"/>
      <c r="E231" s="155"/>
      <c r="F231" s="155"/>
      <c r="G231" s="155"/>
      <c r="H231" s="155"/>
      <c r="I231" s="155"/>
      <c r="J231" s="155"/>
      <c r="K231" s="188"/>
      <c r="L231" s="188"/>
    </row>
    <row r="232" spans="1:12" x14ac:dyDescent="0.25">
      <c r="A232" s="155"/>
      <c r="B232" s="155"/>
      <c r="C232" s="155"/>
      <c r="D232" s="302"/>
      <c r="E232" s="155"/>
      <c r="F232" s="155"/>
      <c r="G232" s="155"/>
      <c r="H232" s="155"/>
      <c r="I232" s="155"/>
      <c r="J232" s="155"/>
      <c r="K232" s="188"/>
      <c r="L232" s="188"/>
    </row>
    <row r="233" spans="1:12" x14ac:dyDescent="0.25">
      <c r="A233" s="155"/>
      <c r="B233" s="155"/>
      <c r="C233" s="155"/>
      <c r="D233" s="302"/>
      <c r="E233" s="155"/>
      <c r="F233" s="155"/>
      <c r="G233" s="155"/>
      <c r="H233" s="155"/>
      <c r="I233" s="155"/>
      <c r="J233" s="155"/>
      <c r="K233" s="188"/>
      <c r="L233" s="188"/>
    </row>
    <row r="234" spans="1:12" x14ac:dyDescent="0.25">
      <c r="A234" s="155"/>
      <c r="B234" s="155"/>
      <c r="C234" s="155"/>
      <c r="D234" s="302"/>
      <c r="E234" s="155"/>
      <c r="F234" s="155"/>
      <c r="G234" s="155"/>
      <c r="H234" s="155"/>
      <c r="I234" s="155"/>
      <c r="J234" s="155"/>
      <c r="K234" s="188"/>
      <c r="L234" s="188"/>
    </row>
    <row r="235" spans="1:12" x14ac:dyDescent="0.25">
      <c r="A235" s="155"/>
      <c r="B235" s="155"/>
      <c r="C235" s="155"/>
      <c r="D235" s="302"/>
      <c r="E235" s="155"/>
      <c r="F235" s="155"/>
      <c r="G235" s="155"/>
      <c r="H235" s="155"/>
      <c r="I235" s="155"/>
      <c r="J235" s="155"/>
      <c r="K235" s="188"/>
      <c r="L235" s="188"/>
    </row>
    <row r="236" spans="1:12" x14ac:dyDescent="0.25">
      <c r="A236" s="155"/>
      <c r="B236" s="155"/>
      <c r="C236" s="155"/>
      <c r="D236" s="302"/>
      <c r="E236" s="155"/>
      <c r="F236" s="155"/>
      <c r="G236" s="155"/>
      <c r="H236" s="155"/>
      <c r="I236" s="155"/>
      <c r="J236" s="155"/>
      <c r="K236" s="188"/>
      <c r="L236" s="188"/>
    </row>
    <row r="237" spans="1:12" x14ac:dyDescent="0.25">
      <c r="A237" s="155"/>
      <c r="B237" s="155"/>
      <c r="C237" s="155"/>
      <c r="D237" s="302"/>
      <c r="E237" s="155"/>
      <c r="F237" s="155"/>
      <c r="G237" s="155"/>
      <c r="H237" s="155"/>
      <c r="I237" s="155"/>
      <c r="J237" s="155"/>
      <c r="K237" s="188"/>
      <c r="L237" s="188"/>
    </row>
    <row r="238" spans="1:12" x14ac:dyDescent="0.25">
      <c r="A238" s="155"/>
      <c r="B238" s="155"/>
      <c r="C238" s="155"/>
      <c r="D238" s="302"/>
      <c r="E238" s="155"/>
      <c r="F238" s="155"/>
      <c r="G238" s="155"/>
      <c r="H238" s="155"/>
      <c r="I238" s="155"/>
      <c r="J238" s="155"/>
      <c r="K238" s="188"/>
      <c r="L238" s="188"/>
    </row>
    <row r="239" spans="1:12" x14ac:dyDescent="0.25">
      <c r="A239" s="155"/>
      <c r="B239" s="155"/>
      <c r="C239" s="155"/>
      <c r="D239" s="302"/>
      <c r="E239" s="155"/>
      <c r="F239" s="155"/>
      <c r="G239" s="155"/>
      <c r="H239" s="155"/>
      <c r="I239" s="155"/>
      <c r="J239" s="155"/>
      <c r="K239" s="188"/>
      <c r="L239" s="188"/>
    </row>
    <row r="240" spans="1:12" x14ac:dyDescent="0.25">
      <c r="A240" s="155"/>
      <c r="B240" s="155"/>
      <c r="C240" s="155"/>
      <c r="D240" s="302"/>
      <c r="E240" s="155"/>
      <c r="F240" s="155"/>
      <c r="G240" s="155"/>
      <c r="H240" s="155"/>
      <c r="I240" s="155"/>
      <c r="J240" s="155"/>
      <c r="K240" s="188"/>
      <c r="L240" s="188"/>
    </row>
    <row r="241" spans="1:12" ht="12.75" customHeight="1" x14ac:dyDescent="0.25">
      <c r="A241" s="155"/>
      <c r="B241" s="155"/>
      <c r="C241" s="155"/>
      <c r="D241" s="302"/>
      <c r="E241" s="155"/>
      <c r="F241" s="155"/>
      <c r="G241" s="155"/>
      <c r="H241" s="155"/>
      <c r="I241" s="155"/>
      <c r="J241" s="155"/>
      <c r="K241" s="188"/>
      <c r="L241" s="188"/>
    </row>
    <row r="242" spans="1:12" ht="12.75" customHeight="1" x14ac:dyDescent="0.25">
      <c r="A242" s="155"/>
      <c r="B242" s="155"/>
      <c r="C242" s="155"/>
      <c r="D242" s="302"/>
      <c r="E242" s="155"/>
      <c r="F242" s="155"/>
      <c r="G242" s="155"/>
      <c r="H242" s="155"/>
      <c r="I242" s="155"/>
      <c r="J242" s="155"/>
      <c r="K242" s="188"/>
      <c r="L242" s="188"/>
    </row>
    <row r="243" spans="1:12" ht="12.75" customHeight="1" x14ac:dyDescent="0.25">
      <c r="A243" s="155"/>
      <c r="B243" s="155"/>
      <c r="C243" s="155"/>
      <c r="D243" s="302"/>
      <c r="E243" s="155"/>
      <c r="F243" s="155"/>
      <c r="G243" s="155"/>
      <c r="H243" s="155"/>
      <c r="I243" s="155"/>
      <c r="J243" s="155"/>
      <c r="K243" s="188"/>
      <c r="L243" s="188"/>
    </row>
    <row r="244" spans="1:12" ht="12.75" customHeight="1" x14ac:dyDescent="0.25">
      <c r="A244" s="155"/>
      <c r="B244" s="155"/>
      <c r="C244" s="155"/>
      <c r="D244" s="302"/>
      <c r="E244" s="155"/>
      <c r="F244" s="155"/>
      <c r="G244" s="155"/>
      <c r="H244" s="155"/>
      <c r="I244" s="155"/>
      <c r="J244" s="155"/>
      <c r="K244" s="188"/>
      <c r="L244" s="188"/>
    </row>
    <row r="245" spans="1:12" ht="12.75" customHeight="1" x14ac:dyDescent="0.25">
      <c r="A245" s="155"/>
      <c r="B245" s="155"/>
      <c r="C245" s="155"/>
      <c r="D245" s="302"/>
      <c r="E245" s="155"/>
      <c r="F245" s="155"/>
      <c r="G245" s="155"/>
      <c r="H245" s="155"/>
      <c r="I245" s="155"/>
      <c r="J245" s="155"/>
      <c r="K245" s="188"/>
      <c r="L245" s="188"/>
    </row>
    <row r="246" spans="1:12" ht="12.75" customHeight="1" x14ac:dyDescent="0.25">
      <c r="A246" s="155"/>
      <c r="B246" s="155"/>
      <c r="C246" s="155"/>
      <c r="D246" s="302"/>
      <c r="E246" s="155"/>
      <c r="F246" s="155"/>
      <c r="G246" s="155"/>
      <c r="H246" s="155"/>
      <c r="I246" s="155"/>
      <c r="J246" s="155"/>
      <c r="K246" s="188"/>
      <c r="L246" s="188"/>
    </row>
    <row r="247" spans="1:12" ht="12.75" customHeight="1" x14ac:dyDescent="0.25">
      <c r="A247" s="188"/>
      <c r="B247" s="155"/>
      <c r="C247" s="155"/>
      <c r="D247" s="302"/>
      <c r="E247" s="155"/>
      <c r="F247" s="155"/>
      <c r="G247" s="155"/>
      <c r="H247" s="155"/>
      <c r="I247" s="155"/>
      <c r="J247" s="155"/>
      <c r="K247" s="188"/>
      <c r="L247" s="188"/>
    </row>
    <row r="248" spans="1:12" ht="12.75" customHeight="1" x14ac:dyDescent="0.25">
      <c r="A248" s="188"/>
      <c r="B248" s="155"/>
      <c r="C248" s="155"/>
      <c r="D248" s="302"/>
      <c r="E248" s="155"/>
      <c r="F248" s="155"/>
      <c r="G248" s="155"/>
      <c r="H248" s="155"/>
      <c r="I248" s="155"/>
      <c r="J248" s="155"/>
      <c r="K248" s="188"/>
      <c r="L248" s="188"/>
    </row>
    <row r="249" spans="1:12" ht="12.75" customHeight="1" x14ac:dyDescent="0.25">
      <c r="A249" s="188"/>
      <c r="B249" s="155"/>
      <c r="C249" s="155"/>
      <c r="D249" s="302"/>
      <c r="E249" s="155"/>
      <c r="F249" s="155"/>
      <c r="G249" s="155"/>
      <c r="H249" s="155"/>
      <c r="I249" s="155"/>
      <c r="J249" s="155"/>
      <c r="K249" s="188"/>
      <c r="L249" s="188"/>
    </row>
    <row r="250" spans="1:12" ht="12.75" customHeight="1" x14ac:dyDescent="0.25">
      <c r="A250" s="188"/>
      <c r="B250" s="155"/>
      <c r="C250" s="155"/>
      <c r="D250" s="302"/>
      <c r="E250" s="155"/>
      <c r="F250" s="155"/>
      <c r="G250" s="155"/>
      <c r="H250" s="155"/>
      <c r="I250" s="155"/>
      <c r="J250" s="155"/>
      <c r="K250" s="188"/>
      <c r="L250" s="188"/>
    </row>
    <row r="251" spans="1:12" ht="12.75" customHeight="1" x14ac:dyDescent="0.25">
      <c r="A251" s="188"/>
      <c r="B251" s="155"/>
      <c r="C251" s="155"/>
      <c r="D251" s="302"/>
      <c r="E251" s="155"/>
      <c r="F251" s="155"/>
      <c r="G251" s="155"/>
      <c r="H251" s="155"/>
      <c r="I251" s="155"/>
      <c r="J251" s="155"/>
      <c r="K251" s="188"/>
      <c r="L251" s="188"/>
    </row>
    <row r="252" spans="1:12" ht="12.75" customHeight="1" x14ac:dyDescent="0.25">
      <c r="A252" s="188"/>
      <c r="B252" s="155"/>
      <c r="C252" s="155"/>
      <c r="D252" s="302"/>
      <c r="E252" s="155"/>
      <c r="F252" s="155"/>
      <c r="G252" s="155"/>
      <c r="H252" s="155"/>
      <c r="I252" s="155"/>
      <c r="J252" s="155"/>
      <c r="K252" s="188"/>
      <c r="L252" s="188"/>
    </row>
    <row r="253" spans="1:12" ht="12.75" customHeight="1" x14ac:dyDescent="0.25">
      <c r="A253" s="188"/>
      <c r="B253" s="155"/>
      <c r="C253" s="155"/>
      <c r="D253" s="302"/>
      <c r="E253" s="155"/>
      <c r="F253" s="155"/>
      <c r="G253" s="155"/>
      <c r="H253" s="155"/>
      <c r="I253" s="155"/>
      <c r="J253" s="155"/>
      <c r="K253" s="188"/>
      <c r="L253" s="188"/>
    </row>
    <row r="254" spans="1:12" ht="12.75" customHeight="1" x14ac:dyDescent="0.25">
      <c r="A254" s="188"/>
      <c r="B254" s="155"/>
      <c r="C254" s="155"/>
      <c r="D254" s="302"/>
      <c r="E254" s="155"/>
      <c r="F254" s="155"/>
      <c r="G254" s="155"/>
      <c r="H254" s="155"/>
      <c r="I254" s="155"/>
      <c r="J254" s="155"/>
      <c r="K254" s="188"/>
      <c r="L254" s="188"/>
    </row>
    <row r="255" spans="1:12" ht="12.75" customHeight="1" x14ac:dyDescent="0.25">
      <c r="A255" s="188"/>
      <c r="B255" s="155"/>
      <c r="C255" s="155"/>
      <c r="D255" s="302"/>
      <c r="E255" s="155"/>
      <c r="F255" s="155"/>
      <c r="G255" s="155"/>
      <c r="H255" s="155"/>
      <c r="I255" s="155"/>
      <c r="J255" s="155"/>
      <c r="K255" s="188"/>
      <c r="L255" s="188"/>
    </row>
    <row r="256" spans="1:12" ht="12.75" customHeight="1" x14ac:dyDescent="0.25">
      <c r="A256" s="188"/>
      <c r="B256" s="155"/>
      <c r="C256" s="155"/>
      <c r="D256" s="302"/>
      <c r="E256" s="155"/>
      <c r="F256" s="155"/>
      <c r="G256" s="155"/>
      <c r="H256" s="155"/>
      <c r="I256" s="155"/>
      <c r="J256" s="155"/>
      <c r="K256" s="188"/>
      <c r="L256" s="188"/>
    </row>
    <row r="257" spans="1:12" ht="12.75" customHeight="1" x14ac:dyDescent="0.25">
      <c r="A257" s="188"/>
      <c r="B257" s="155"/>
      <c r="C257" s="155"/>
      <c r="D257" s="302"/>
      <c r="E257" s="155"/>
      <c r="F257" s="155"/>
      <c r="G257" s="155"/>
      <c r="H257" s="155"/>
      <c r="I257" s="155"/>
      <c r="J257" s="155"/>
      <c r="K257" s="188"/>
      <c r="L257" s="188"/>
    </row>
    <row r="258" spans="1:12" ht="12.75" customHeight="1" x14ac:dyDescent="0.25">
      <c r="A258" s="188"/>
      <c r="B258" s="155"/>
      <c r="C258" s="155"/>
      <c r="D258" s="302"/>
      <c r="E258" s="155"/>
      <c r="F258" s="155"/>
      <c r="G258" s="155"/>
      <c r="H258" s="155"/>
      <c r="I258" s="155"/>
      <c r="J258" s="155"/>
      <c r="K258" s="188"/>
      <c r="L258" s="188"/>
    </row>
    <row r="259" spans="1:12" ht="12.75" customHeight="1" x14ac:dyDescent="0.25">
      <c r="A259" s="188"/>
      <c r="B259" s="155"/>
      <c r="C259" s="155"/>
      <c r="D259" s="302"/>
      <c r="E259" s="155"/>
      <c r="F259" s="155"/>
      <c r="G259" s="155"/>
      <c r="H259" s="155"/>
      <c r="I259" s="155"/>
      <c r="J259" s="155"/>
      <c r="K259" s="188"/>
      <c r="L259" s="188"/>
    </row>
    <row r="260" spans="1:12" ht="12.75" customHeight="1" x14ac:dyDescent="0.25">
      <c r="A260" s="188"/>
      <c r="B260" s="155"/>
      <c r="C260" s="155"/>
      <c r="D260" s="302"/>
      <c r="E260" s="155"/>
      <c r="F260" s="155"/>
      <c r="G260" s="155"/>
      <c r="H260" s="155"/>
      <c r="I260" s="155"/>
      <c r="J260" s="155"/>
      <c r="K260" s="188"/>
      <c r="L260" s="188"/>
    </row>
    <row r="261" spans="1:12" ht="12.75" customHeight="1" x14ac:dyDescent="0.25">
      <c r="A261" s="188"/>
      <c r="B261" s="155"/>
      <c r="C261" s="155"/>
      <c r="D261" s="302"/>
      <c r="E261" s="155"/>
      <c r="F261" s="155"/>
      <c r="G261" s="155"/>
      <c r="H261" s="155"/>
      <c r="I261" s="155"/>
      <c r="J261" s="155"/>
      <c r="K261" s="188"/>
      <c r="L261" s="188"/>
    </row>
    <row r="262" spans="1:12" ht="12.75" customHeight="1" x14ac:dyDescent="0.25">
      <c r="A262" s="188"/>
      <c r="B262" s="155"/>
      <c r="C262" s="155"/>
      <c r="D262" s="302"/>
      <c r="E262" s="155"/>
      <c r="F262" s="155"/>
      <c r="G262" s="155"/>
      <c r="H262" s="155"/>
      <c r="I262" s="155"/>
      <c r="J262" s="155"/>
      <c r="K262" s="188"/>
      <c r="L262" s="188"/>
    </row>
    <row r="263" spans="1:12" ht="12.75" customHeight="1" x14ac:dyDescent="0.25">
      <c r="A263" s="188"/>
      <c r="B263" s="155"/>
      <c r="C263" s="155"/>
      <c r="D263" s="302"/>
      <c r="E263" s="155"/>
      <c r="F263" s="155"/>
      <c r="G263" s="155"/>
      <c r="H263" s="155"/>
      <c r="I263" s="155"/>
      <c r="J263" s="155"/>
      <c r="K263" s="188"/>
      <c r="L263" s="188"/>
    </row>
    <row r="264" spans="1:12" ht="12.75" customHeight="1" x14ac:dyDescent="0.25">
      <c r="A264" s="188"/>
      <c r="B264" s="155"/>
      <c r="C264" s="155"/>
      <c r="D264" s="302"/>
      <c r="E264" s="155"/>
      <c r="F264" s="155"/>
      <c r="G264" s="155"/>
      <c r="H264" s="155"/>
      <c r="I264" s="155"/>
      <c r="J264" s="155"/>
      <c r="K264" s="188"/>
      <c r="L264" s="188"/>
    </row>
    <row r="265" spans="1:12" x14ac:dyDescent="0.25">
      <c r="A265" s="188"/>
      <c r="B265" s="144"/>
      <c r="C265" s="144"/>
      <c r="D265" s="302"/>
      <c r="E265" s="155"/>
      <c r="F265" s="155"/>
      <c r="G265" s="155"/>
      <c r="H265" s="155"/>
      <c r="I265" s="155"/>
      <c r="J265" s="155"/>
      <c r="K265" s="188"/>
      <c r="L265" s="188"/>
    </row>
    <row r="266" spans="1:12" x14ac:dyDescent="0.25">
      <c r="A266" s="188"/>
      <c r="B266" s="144"/>
      <c r="C266" s="144"/>
      <c r="D266" s="302"/>
      <c r="E266" s="155"/>
      <c r="F266" s="155"/>
      <c r="G266" s="155"/>
      <c r="H266" s="155"/>
      <c r="I266" s="155"/>
      <c r="J266" s="155"/>
      <c r="K266" s="188"/>
      <c r="L266" s="188"/>
    </row>
    <row r="267" spans="1:12" x14ac:dyDescent="0.25">
      <c r="A267" s="188"/>
      <c r="B267" s="144"/>
      <c r="C267" s="144"/>
      <c r="D267" s="302"/>
      <c r="E267" s="155"/>
      <c r="F267" s="155"/>
      <c r="G267" s="155"/>
      <c r="H267" s="155"/>
      <c r="I267" s="155"/>
      <c r="J267" s="155"/>
      <c r="K267" s="188"/>
      <c r="L267" s="188"/>
    </row>
    <row r="268" spans="1:12" x14ac:dyDescent="0.25">
      <c r="A268" s="188"/>
      <c r="B268" s="144"/>
      <c r="C268" s="144"/>
      <c r="D268" s="302"/>
      <c r="E268" s="155"/>
      <c r="F268" s="155"/>
      <c r="G268" s="155"/>
      <c r="H268" s="155"/>
      <c r="I268" s="155"/>
      <c r="J268" s="155"/>
      <c r="K268" s="188"/>
      <c r="L268" s="188"/>
    </row>
    <row r="269" spans="1:12" x14ac:dyDescent="0.25">
      <c r="A269" s="188"/>
      <c r="B269" s="144"/>
      <c r="C269" s="144"/>
      <c r="D269" s="302"/>
      <c r="E269" s="155"/>
      <c r="F269" s="155"/>
      <c r="G269" s="155"/>
      <c r="H269" s="155"/>
      <c r="I269" s="155"/>
      <c r="J269" s="155"/>
      <c r="K269" s="188"/>
      <c r="L269" s="188"/>
    </row>
    <row r="270" spans="1:12" x14ac:dyDescent="0.25">
      <c r="A270" s="188"/>
      <c r="B270" s="144"/>
      <c r="C270" s="144"/>
      <c r="D270" s="302"/>
      <c r="E270" s="155"/>
      <c r="F270" s="155"/>
      <c r="G270" s="155"/>
      <c r="H270" s="155"/>
      <c r="I270" s="155"/>
      <c r="J270" s="155"/>
      <c r="K270" s="188"/>
      <c r="L270" s="188"/>
    </row>
  </sheetData>
  <mergeCells count="19">
    <mergeCell ref="D10:D11"/>
    <mergeCell ref="E10:E11"/>
    <mergeCell ref="G10:G11"/>
    <mergeCell ref="A74:K74"/>
    <mergeCell ref="A61:L61"/>
    <mergeCell ref="A62:K62"/>
    <mergeCell ref="A64:L64"/>
    <mergeCell ref="A1:C1"/>
    <mergeCell ref="A2:L2"/>
    <mergeCell ref="A3:I3"/>
    <mergeCell ref="J3:L3"/>
    <mergeCell ref="A65:K65"/>
    <mergeCell ref="A9:A11"/>
    <mergeCell ref="B9:C11"/>
    <mergeCell ref="D9:E9"/>
    <mergeCell ref="H9:H11"/>
    <mergeCell ref="I9:I11"/>
    <mergeCell ref="J9:J11"/>
    <mergeCell ref="K9:L10"/>
  </mergeCells>
  <printOptions horizontalCentered="1"/>
  <pageMargins left="0.39370078740157483" right="0.59055118110236227" top="0.59055118110236227" bottom="0.59055118110236227" header="0.19685039370078741" footer="0"/>
  <pageSetup scale="65" fitToHeight="0" orientation="landscape" r:id="rId1"/>
  <rowBreaks count="1" manualBreakCount="1">
    <brk id="41"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14</vt:i4>
      </vt:variant>
    </vt:vector>
  </HeadingPairs>
  <TitlesOfParts>
    <vt:vector size="21" baseType="lpstr">
      <vt:lpstr>Av Fin Fís</vt:lpstr>
      <vt:lpstr>FN Inv Dir Oper</vt:lpstr>
      <vt:lpstr>FN Inv Con Oper</vt:lpstr>
      <vt:lpstr>Compr Inv Dir Oper</vt:lpstr>
      <vt:lpstr>Cmpr Dir Cond Cost Tot</vt:lpstr>
      <vt:lpstr>VPN Inv Fin Dir</vt:lpstr>
      <vt:lpstr>VPN Inv Fin Cond</vt:lpstr>
      <vt:lpstr>'Av Fin Fís'!Área_de_impresión</vt:lpstr>
      <vt:lpstr>'Cmpr Dir Cond Cost Tot'!Área_de_impresión</vt:lpstr>
      <vt:lpstr>'Compr Inv Dir Oper'!Área_de_impresión</vt:lpstr>
      <vt:lpstr>'FN Inv Con Oper'!Área_de_impresión</vt:lpstr>
      <vt:lpstr>'FN Inv Dir Oper'!Área_de_impresión</vt:lpstr>
      <vt:lpstr>'VPN Inv Fin Cond'!Área_de_impresión</vt:lpstr>
      <vt:lpstr>'VPN Inv Fin Dir'!Área_de_impresión</vt:lpstr>
      <vt:lpstr>'Av Fin Fís'!Títulos_a_imprimir</vt:lpstr>
      <vt:lpstr>'Cmpr Dir Cond Cost Tot'!Títulos_a_imprimir</vt:lpstr>
      <vt:lpstr>'Compr Inv Dir Oper'!Títulos_a_imprimir</vt:lpstr>
      <vt:lpstr>'FN Inv Con Oper'!Títulos_a_imprimir</vt:lpstr>
      <vt:lpstr>'FN Inv Dir Oper'!Títulos_a_imprimir</vt:lpstr>
      <vt:lpstr>'VPN Inv Fin Cond'!Títulos_a_imprimir</vt:lpstr>
      <vt:lpstr>'VPN Inv Fin Dir'!Títulos_a_imprimir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prueba</cp:lastModifiedBy>
  <cp:lastPrinted>2024-10-25T23:03:47Z</cp:lastPrinted>
  <dcterms:created xsi:type="dcterms:W3CDTF">2024-10-24T20:53:34Z</dcterms:created>
  <dcterms:modified xsi:type="dcterms:W3CDTF">2024-10-25T23:37:08Z</dcterms:modified>
</cp:coreProperties>
</file>